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codeName="ThisWorkbook"/>
  <mc:AlternateContent xmlns:mc="http://schemas.openxmlformats.org/markup-compatibility/2006">
    <mc:Choice Requires="x15">
      <x15ac:absPath xmlns:x15ac="http://schemas.microsoft.com/office/spreadsheetml/2010/11/ac" url="https://eskom-my.sharepoint.com/personal/mothoasa_eskom_co_za/Documents/Documents/Demand Folder/Insurance Management/"/>
    </mc:Choice>
  </mc:AlternateContent>
  <xr:revisionPtr revIDLastSave="3" documentId="8_{DF4FA3D9-B26C-4653-8DD5-AFCDF4EAAD44}" xr6:coauthVersionLast="47" xr6:coauthVersionMax="47" xr10:uidLastSave="{C0613B1A-853C-4D3E-9020-B16998B93457}"/>
  <bookViews>
    <workbookView xWindow="30" yWindow="30" windowWidth="20460" windowHeight="10890" tabRatio="813" xr2:uid="{00000000-000D-0000-FFFF-FFFF00000000}"/>
  </bookViews>
  <sheets>
    <sheet name="Response Guidelines" sheetId="56" r:id="rId1"/>
    <sheet name="Summary" sheetId="36" r:id="rId2"/>
    <sheet name="DEMO" sheetId="54" r:id="rId3"/>
    <sheet name="Bidder Evaluation Requirements" sheetId="51" r:id="rId4"/>
    <sheet name="Cloud Hosting Conditions" sheetId="55" r:id="rId5"/>
    <sheet name="Insurance management functional" sheetId="43" r:id="rId6"/>
    <sheet name="Architecture Requirements" sheetId="17" r:id="rId7"/>
    <sheet name="Data Migration" sheetId="47" r:id="rId8"/>
    <sheet name="Data Privacy Requirements" sheetId="49" r:id="rId9"/>
    <sheet name="Security Requirements" sheetId="50" r:id="rId10"/>
    <sheet name="Cloud Requirements" sheetId="48" r:id="rId11"/>
    <sheet name="Priority Ratings" sheetId="28" r:id="rId12"/>
    <sheet name="Drop-Down Data" sheetId="27" state="hidden" r:id="rId13"/>
  </sheets>
  <externalReferences>
    <externalReference r:id="rId14"/>
    <externalReference r:id="rId15"/>
  </externalReferences>
  <definedNames>
    <definedName name="_xlnm._FilterDatabase" localSheetId="6" hidden="1">'Architecture Requirements'!$A$6:$L$55</definedName>
    <definedName name="_xlnm._FilterDatabase" localSheetId="3" hidden="1">'Bidder Evaluation Requirements'!$A$7:$M$21</definedName>
    <definedName name="_xlnm._FilterDatabase" localSheetId="10" hidden="1">'Cloud Requirements'!$A$6:$L$54</definedName>
    <definedName name="_xlnm._FilterDatabase" localSheetId="8" hidden="1">'Data Privacy Requirements'!$A$6:$L$20</definedName>
    <definedName name="_xlnm._FilterDatabase" localSheetId="2" hidden="1">DEMO!$A$5:$M$25</definedName>
    <definedName name="_xlnm._FilterDatabase" localSheetId="5" hidden="1">'Insurance management functional'!$A$5:$M$19</definedName>
    <definedName name="_xlnm._FilterDatabase" localSheetId="9" hidden="1">'Security Requirements'!$A$6:$L$29</definedName>
    <definedName name="Conv_actual_date_range" localSheetId="2">[1]Milestones!#REF!</definedName>
    <definedName name="Conv_actual_date_range" localSheetId="5">[1]Milestones!#REF!</definedName>
    <definedName name="Conv_actual_date_range" localSheetId="1">[1]Milestones!#REF!</definedName>
    <definedName name="Conv_actual_date_range">[1]Milestones!#REF!</definedName>
    <definedName name="Conv_plan_date_range" localSheetId="2">[1]Milestones!#REF!</definedName>
    <definedName name="Conv_plan_date_range" localSheetId="5">[1]Milestones!#REF!</definedName>
    <definedName name="Conv_plan_date_range">[1]Milestones!#REF!</definedName>
    <definedName name="Excel_BuiltIn__FilterDatabase_5" localSheetId="2">#REF!</definedName>
    <definedName name="Excel_BuiltIn__FilterDatabase_5" localSheetId="1">#REF!</definedName>
    <definedName name="Excel_BuiltIn__FilterDatabase_5">#REF!</definedName>
    <definedName name="ImpCosts" localSheetId="2">#REF!</definedName>
    <definedName name="ImpCosts" localSheetId="5">#REF!</definedName>
    <definedName name="ImpCosts" localSheetId="1">#REF!</definedName>
    <definedName name="ImpCosts">#REF!</definedName>
    <definedName name="Mainframe_actual_date_range" localSheetId="2">[1]Milestones!#REF!</definedName>
    <definedName name="Mainframe_actual_date_range" localSheetId="5">[1]Milestones!#REF!</definedName>
    <definedName name="Mainframe_actual_date_range" localSheetId="1">[1]Milestones!#REF!</definedName>
    <definedName name="Mainframe_actual_date_range">[1]Milestones!#REF!</definedName>
    <definedName name="Mainframe_plan_date_range" localSheetId="2">[1]Milestones!#REF!</definedName>
    <definedName name="Mainframe_plan_date_range" localSheetId="5">[1]Milestones!#REF!</definedName>
    <definedName name="Mainframe_plan_date_range" localSheetId="1">[1]Milestones!#REF!</definedName>
    <definedName name="Mainframe_plan_date_range">[1]Milestones!#REF!</definedName>
    <definedName name="Newdev_actual_date_range" localSheetId="2">[1]Milestones!#REF!</definedName>
    <definedName name="Newdev_actual_date_range" localSheetId="5">[1]Milestones!#REF!</definedName>
    <definedName name="Newdev_actual_date_range">[1]Milestones!#REF!</definedName>
    <definedName name="Newdev_plan_date_range" localSheetId="2">[1]Milestones!#REF!</definedName>
    <definedName name="Newdev_plan_date_range" localSheetId="5">[1]Milestones!#REF!</definedName>
    <definedName name="Newdev_plan_date_range">[1]Milestones!#REF!</definedName>
    <definedName name="PC_actual_date_range" localSheetId="2">[1]Milestones!#REF!</definedName>
    <definedName name="PC_actual_date_range" localSheetId="5">[1]Milestones!#REF!</definedName>
    <definedName name="PC_actual_date_range">[1]Milestones!#REF!</definedName>
    <definedName name="PC_plan_date_range" localSheetId="2">[1]Milestones!#REF!</definedName>
    <definedName name="PC_plan_date_range" localSheetId="5">[1]Milestones!#REF!</definedName>
    <definedName name="PC_plan_date_range">[1]Milestones!#REF!</definedName>
    <definedName name="Priority">[2]Config!$E$3:$E$9</definedName>
    <definedName name="programme_actual_date_range" localSheetId="2">[1]Milestones!#REF!</definedName>
    <definedName name="programme_actual_date_range" localSheetId="5">[1]Milestones!#REF!</definedName>
    <definedName name="programme_actual_date_range" localSheetId="1">[1]Milestones!#REF!</definedName>
    <definedName name="programme_actual_date_range">[1]Milestones!#REF!</definedName>
    <definedName name="programme_plan_date_range" localSheetId="2">[1]Milestones!#REF!</definedName>
    <definedName name="programme_plan_date_range" localSheetId="5">[1]Milestones!#REF!</definedName>
    <definedName name="programme_plan_date_range" localSheetId="1">[1]Milestones!#REF!</definedName>
    <definedName name="programme_plan_date_range">[1]Milestones!#REF!</definedName>
    <definedName name="Serv_actual_date_range" localSheetId="2">[1]Milestones!#REF!</definedName>
    <definedName name="Serv_actual_date_range" localSheetId="5">[1]Milestones!#REF!</definedName>
    <definedName name="Serv_actual_date_range">[1]Milestones!#REF!</definedName>
    <definedName name="Serv_plan_date_range" localSheetId="2">[1]Milestones!#REF!</definedName>
    <definedName name="Serv_plan_date_range" localSheetId="5">[1]Milestones!#REF!</definedName>
    <definedName name="Serv_plan_date_range">[1]Milestones!#REF!</definedName>
    <definedName name="SolFit" localSheetId="2">#REF!</definedName>
    <definedName name="SolFit" localSheetId="1">#REF!</definedName>
    <definedName name="SolFit">#REF!</definedName>
    <definedName name="Solution">[2]Config!$B$3:$B$5</definedName>
    <definedName name="Testing_actual_date_range" localSheetId="2">[1]Milestones!#REF!</definedName>
    <definedName name="Testing_actual_date_range" localSheetId="5">[1]Milestones!#REF!</definedName>
    <definedName name="Testing_actual_date_range" localSheetId="1">[1]Milestones!#REF!</definedName>
    <definedName name="Testing_actual_date_range">[1]Milestones!#REF!</definedName>
    <definedName name="Testing_plan_date_range" localSheetId="2">[1]Milestones!#REF!</definedName>
    <definedName name="Testing_plan_date_range" localSheetId="5">[1]Milestones!#REF!</definedName>
    <definedName name="Testing_plan_date_range" localSheetId="1">[1]Milestones!#REF!</definedName>
    <definedName name="Testing_plan_date_range">[1]Milestones!#REF!</definedName>
    <definedName name="YESNO" localSheetId="2">#REF!</definedName>
    <definedName name="YESNO" localSheetId="1">#REF!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48" l="1"/>
  <c r="F52" i="48"/>
  <c r="F51" i="48"/>
  <c r="F48" i="48"/>
  <c r="F49" i="48"/>
  <c r="F50" i="48"/>
  <c r="F45" i="48"/>
  <c r="F46" i="48"/>
  <c r="F47" i="48"/>
  <c r="F42" i="48"/>
  <c r="F43" i="48"/>
  <c r="F44" i="48"/>
  <c r="F39" i="48"/>
  <c r="F40" i="48"/>
  <c r="F41" i="48"/>
  <c r="F35" i="48"/>
  <c r="F36" i="48"/>
  <c r="F37" i="48"/>
  <c r="F38" i="48"/>
  <c r="F32" i="48"/>
  <c r="F33" i="48"/>
  <c r="F34" i="48"/>
  <c r="F29" i="48"/>
  <c r="F30" i="48"/>
  <c r="F31" i="48"/>
  <c r="F26" i="48"/>
  <c r="F27" i="48"/>
  <c r="F28" i="48"/>
  <c r="F23" i="48"/>
  <c r="F24" i="48"/>
  <c r="F25" i="48"/>
  <c r="F22" i="48"/>
  <c r="F20" i="48"/>
  <c r="F21" i="48"/>
  <c r="F17" i="48"/>
  <c r="F18" i="48"/>
  <c r="F19" i="48"/>
  <c r="F16" i="48"/>
  <c r="F15" i="48"/>
  <c r="F14" i="48"/>
  <c r="F13" i="48"/>
  <c r="F12" i="48"/>
  <c r="F11" i="48"/>
  <c r="F10" i="48"/>
  <c r="F9" i="48"/>
  <c r="F8" i="48"/>
  <c r="F7" i="48"/>
  <c r="F7" i="50"/>
  <c r="F8" i="50"/>
  <c r="G8" i="43"/>
  <c r="G9" i="43"/>
  <c r="G10" i="43"/>
  <c r="G11" i="43"/>
  <c r="G12" i="43"/>
  <c r="G13" i="43"/>
  <c r="G14" i="43"/>
  <c r="G15" i="43"/>
  <c r="G16" i="43"/>
  <c r="G17" i="43"/>
  <c r="G18" i="43"/>
  <c r="G7" i="43"/>
  <c r="G6" i="43"/>
  <c r="G9" i="54"/>
  <c r="G10" i="54"/>
  <c r="G11" i="54"/>
  <c r="G12" i="54"/>
  <c r="G13" i="54"/>
  <c r="G14" i="54"/>
  <c r="G15" i="54"/>
  <c r="G16" i="54"/>
  <c r="G17" i="54"/>
  <c r="G18" i="54"/>
  <c r="G19" i="54"/>
  <c r="G20" i="54"/>
  <c r="G21" i="54"/>
  <c r="G22" i="54"/>
  <c r="G23" i="54"/>
  <c r="G24" i="54"/>
  <c r="G8" i="54"/>
  <c r="G7" i="54"/>
  <c r="G6" i="54"/>
  <c r="F53" i="36"/>
  <c r="E10" i="55" l="1"/>
  <c r="E9" i="55"/>
  <c r="D55" i="36"/>
  <c r="D56" i="36"/>
  <c r="E44" i="36"/>
  <c r="F54" i="48"/>
  <c r="E7" i="55" l="1"/>
  <c r="K22" i="47" l="1"/>
  <c r="K23" i="47"/>
  <c r="K12" i="47"/>
  <c r="K16" i="47"/>
  <c r="K17" i="47"/>
  <c r="G25" i="54" l="1"/>
  <c r="I24" i="54" l="1"/>
  <c r="L24" i="54" s="1"/>
  <c r="I17" i="54"/>
  <c r="L17" i="54" s="1"/>
  <c r="I19" i="54"/>
  <c r="L19" i="54" s="1"/>
  <c r="I10" i="54"/>
  <c r="L10" i="54" s="1"/>
  <c r="I13" i="54"/>
  <c r="L13" i="54" s="1"/>
  <c r="I16" i="54"/>
  <c r="L16" i="54" s="1"/>
  <c r="I18" i="54"/>
  <c r="L18" i="54" s="1"/>
  <c r="I22" i="54"/>
  <c r="L22" i="54" s="1"/>
  <c r="I6" i="54"/>
  <c r="L6" i="54" s="1"/>
  <c r="I21" i="54"/>
  <c r="L21" i="54" s="1"/>
  <c r="I25" i="54"/>
  <c r="I7" i="54"/>
  <c r="L7" i="54" s="1"/>
  <c r="I23" i="54"/>
  <c r="L23" i="54" s="1"/>
  <c r="I20" i="54"/>
  <c r="L20" i="54" s="1"/>
  <c r="I14" i="54"/>
  <c r="L14" i="54" s="1"/>
  <c r="I8" i="54"/>
  <c r="L8" i="54" s="1"/>
  <c r="I11" i="54"/>
  <c r="L11" i="54" s="1"/>
  <c r="I15" i="54"/>
  <c r="L15" i="54" s="1"/>
  <c r="I9" i="54"/>
  <c r="L9" i="54" s="1"/>
  <c r="I12" i="54"/>
  <c r="L12" i="54" s="1"/>
  <c r="L25" i="54" l="1"/>
  <c r="D60" i="36" s="1"/>
  <c r="C60" i="36" s="1"/>
  <c r="C59" i="36" l="1"/>
  <c r="F43" i="36" s="1"/>
  <c r="G11" i="51"/>
  <c r="G9" i="51"/>
  <c r="G10" i="51"/>
  <c r="G12" i="51"/>
  <c r="G13" i="51"/>
  <c r="G14" i="51"/>
  <c r="G15" i="51"/>
  <c r="G16" i="51"/>
  <c r="G17" i="51"/>
  <c r="G18" i="51"/>
  <c r="G19" i="51"/>
  <c r="G20" i="51"/>
  <c r="G8" i="51"/>
  <c r="F7" i="17"/>
  <c r="E53" i="36"/>
  <c r="E51" i="36"/>
  <c r="F11" i="49"/>
  <c r="F10" i="49"/>
  <c r="F13" i="49"/>
  <c r="F22" i="47"/>
  <c r="F7" i="47"/>
  <c r="F16" i="47"/>
  <c r="F12" i="47"/>
  <c r="G21" i="51" l="1"/>
  <c r="G43" i="36"/>
  <c r="H43" i="36" s="1"/>
  <c r="F28" i="50"/>
  <c r="F27" i="50"/>
  <c r="F26" i="50"/>
  <c r="F25" i="50"/>
  <c r="F24" i="50"/>
  <c r="F23" i="50"/>
  <c r="F22" i="50"/>
  <c r="F21" i="50"/>
  <c r="F20" i="50"/>
  <c r="F19" i="50"/>
  <c r="F18" i="50"/>
  <c r="F17" i="50"/>
  <c r="F16" i="50"/>
  <c r="F15" i="50"/>
  <c r="F14" i="50"/>
  <c r="F12" i="50"/>
  <c r="F11" i="50"/>
  <c r="F10" i="50"/>
  <c r="F9" i="50"/>
  <c r="F19" i="49"/>
  <c r="F18" i="49"/>
  <c r="F17" i="49"/>
  <c r="F16" i="49"/>
  <c r="F15" i="49"/>
  <c r="F14" i="49"/>
  <c r="F12" i="49"/>
  <c r="F9" i="49"/>
  <c r="F8" i="49"/>
  <c r="F7" i="49"/>
  <c r="F30" i="47"/>
  <c r="F29" i="47"/>
  <c r="F28" i="47"/>
  <c r="F27" i="47"/>
  <c r="F26" i="47"/>
  <c r="F25" i="47"/>
  <c r="F24" i="47"/>
  <c r="F23" i="47"/>
  <c r="F21" i="47"/>
  <c r="F20" i="47"/>
  <c r="F19" i="47"/>
  <c r="F18" i="47"/>
  <c r="F17" i="47"/>
  <c r="F15" i="47"/>
  <c r="F14" i="47"/>
  <c r="F13" i="47"/>
  <c r="F11" i="47"/>
  <c r="F10" i="47"/>
  <c r="F9" i="47"/>
  <c r="F8" i="47"/>
  <c r="I11" i="51" l="1"/>
  <c r="L11" i="51" s="1"/>
  <c r="I15" i="51"/>
  <c r="L15" i="51" s="1"/>
  <c r="I10" i="51"/>
  <c r="L10" i="51" s="1"/>
  <c r="I16" i="51"/>
  <c r="L16" i="51" s="1"/>
  <c r="I9" i="51"/>
  <c r="L9" i="51" s="1"/>
  <c r="I19" i="51"/>
  <c r="L19" i="51" s="1"/>
  <c r="I13" i="51"/>
  <c r="L13" i="51" s="1"/>
  <c r="I14" i="51"/>
  <c r="L14" i="51" s="1"/>
  <c r="I18" i="51"/>
  <c r="L18" i="51" s="1"/>
  <c r="I8" i="51"/>
  <c r="L8" i="51" s="1"/>
  <c r="I12" i="51"/>
  <c r="L12" i="51" s="1"/>
  <c r="I20" i="51"/>
  <c r="L20" i="51" s="1"/>
  <c r="I17" i="51"/>
  <c r="L17" i="51" s="1"/>
  <c r="F29" i="50"/>
  <c r="F20" i="49"/>
  <c r="H7" i="48"/>
  <c r="F31" i="47"/>
  <c r="H22" i="47" s="1"/>
  <c r="K7" i="48" l="1"/>
  <c r="L21" i="51"/>
  <c r="H8" i="48"/>
  <c r="K8" i="48" s="1"/>
  <c r="I21" i="51"/>
  <c r="H11" i="49"/>
  <c r="K11" i="49" s="1"/>
  <c r="H10" i="49"/>
  <c r="K10" i="49" s="1"/>
  <c r="H19" i="49"/>
  <c r="K19" i="49" s="1"/>
  <c r="H12" i="49"/>
  <c r="K12" i="49" s="1"/>
  <c r="H17" i="49"/>
  <c r="K17" i="49" s="1"/>
  <c r="H18" i="49"/>
  <c r="K18" i="49" s="1"/>
  <c r="H16" i="49"/>
  <c r="K16" i="49" s="1"/>
  <c r="H8" i="49"/>
  <c r="K8" i="49" s="1"/>
  <c r="H9" i="49"/>
  <c r="K9" i="49" s="1"/>
  <c r="H14" i="49"/>
  <c r="K14" i="49" s="1"/>
  <c r="H15" i="49"/>
  <c r="K15" i="49" s="1"/>
  <c r="H13" i="49"/>
  <c r="K13" i="49" s="1"/>
  <c r="H16" i="47"/>
  <c r="H7" i="47"/>
  <c r="K7" i="47" s="1"/>
  <c r="H12" i="47"/>
  <c r="H21" i="47"/>
  <c r="K21" i="47" s="1"/>
  <c r="H11" i="47"/>
  <c r="K11" i="47" s="1"/>
  <c r="H13" i="47"/>
  <c r="K13" i="47" s="1"/>
  <c r="H20" i="47"/>
  <c r="K20" i="47" s="1"/>
  <c r="H30" i="47"/>
  <c r="K30" i="47" s="1"/>
  <c r="H29" i="47"/>
  <c r="K29" i="47" s="1"/>
  <c r="H28" i="47"/>
  <c r="K28" i="47" s="1"/>
  <c r="H17" i="47"/>
  <c r="H10" i="47"/>
  <c r="K10" i="47" s="1"/>
  <c r="H26" i="47"/>
  <c r="K26" i="47" s="1"/>
  <c r="H23" i="47"/>
  <c r="H14" i="47"/>
  <c r="K14" i="47" s="1"/>
  <c r="H9" i="47"/>
  <c r="K9" i="47" s="1"/>
  <c r="H8" i="47"/>
  <c r="K8" i="47" s="1"/>
  <c r="H15" i="47"/>
  <c r="K15" i="47" s="1"/>
  <c r="H25" i="47"/>
  <c r="K25" i="47" s="1"/>
  <c r="H8" i="50"/>
  <c r="K8" i="50" s="1"/>
  <c r="H20" i="50"/>
  <c r="K20" i="50" s="1"/>
  <c r="H9" i="50"/>
  <c r="K9" i="50" s="1"/>
  <c r="H10" i="50"/>
  <c r="K10" i="50" s="1"/>
  <c r="H22" i="50"/>
  <c r="K22" i="50" s="1"/>
  <c r="H23" i="50"/>
  <c r="K23" i="50" s="1"/>
  <c r="H24" i="50"/>
  <c r="K24" i="50" s="1"/>
  <c r="H25" i="50"/>
  <c r="K25" i="50" s="1"/>
  <c r="H11" i="50"/>
  <c r="K11" i="50" s="1"/>
  <c r="H21" i="50"/>
  <c r="K21" i="50" s="1"/>
  <c r="H15" i="50"/>
  <c r="K15" i="50" s="1"/>
  <c r="H16" i="50"/>
  <c r="K16" i="50" s="1"/>
  <c r="H26" i="50"/>
  <c r="K26" i="50" s="1"/>
  <c r="H12" i="50"/>
  <c r="K12" i="50" s="1"/>
  <c r="H13" i="50"/>
  <c r="K13" i="50" s="1"/>
  <c r="H14" i="50"/>
  <c r="K14" i="50" s="1"/>
  <c r="H17" i="50"/>
  <c r="K17" i="50" s="1"/>
  <c r="H18" i="50"/>
  <c r="K18" i="50" s="1"/>
  <c r="H19" i="50"/>
  <c r="K19" i="50" s="1"/>
  <c r="H27" i="50"/>
  <c r="K27" i="50" s="1"/>
  <c r="H28" i="50"/>
  <c r="K28" i="50" s="1"/>
  <c r="H7" i="50"/>
  <c r="H21" i="48"/>
  <c r="K21" i="48" s="1"/>
  <c r="H47" i="48"/>
  <c r="K47" i="48" s="1"/>
  <c r="H48" i="48"/>
  <c r="K48" i="48" s="1"/>
  <c r="H7" i="49"/>
  <c r="K7" i="49" s="1"/>
  <c r="H30" i="48"/>
  <c r="K30" i="48" s="1"/>
  <c r="H51" i="48"/>
  <c r="K51" i="48" s="1"/>
  <c r="H19" i="48"/>
  <c r="K19" i="48" s="1"/>
  <c r="H11" i="48"/>
  <c r="K11" i="48" s="1"/>
  <c r="H40" i="48"/>
  <c r="K40" i="48" s="1"/>
  <c r="H15" i="48"/>
  <c r="K15" i="48" s="1"/>
  <c r="H25" i="48"/>
  <c r="K25" i="48" s="1"/>
  <c r="H49" i="48"/>
  <c r="K49" i="48" s="1"/>
  <c r="H17" i="48"/>
  <c r="K17" i="48" s="1"/>
  <c r="H31" i="48"/>
  <c r="K31" i="48" s="1"/>
  <c r="H43" i="48"/>
  <c r="K43" i="48" s="1"/>
  <c r="H29" i="48"/>
  <c r="K29" i="48" s="1"/>
  <c r="H20" i="48"/>
  <c r="K20" i="48" s="1"/>
  <c r="H52" i="48"/>
  <c r="K52" i="48" s="1"/>
  <c r="H26" i="48"/>
  <c r="K26" i="48" s="1"/>
  <c r="H18" i="48"/>
  <c r="K18" i="48" s="1"/>
  <c r="H13" i="48"/>
  <c r="K13" i="48" s="1"/>
  <c r="H12" i="48"/>
  <c r="K12" i="48" s="1"/>
  <c r="H34" i="48"/>
  <c r="K34" i="48" s="1"/>
  <c r="H36" i="48"/>
  <c r="K36" i="48" s="1"/>
  <c r="H35" i="48"/>
  <c r="K35" i="48" s="1"/>
  <c r="H16" i="48"/>
  <c r="K16" i="48" s="1"/>
  <c r="H38" i="48"/>
  <c r="K38" i="48" s="1"/>
  <c r="H41" i="48"/>
  <c r="K41" i="48" s="1"/>
  <c r="H23" i="48"/>
  <c r="K23" i="48" s="1"/>
  <c r="H28" i="48"/>
  <c r="K28" i="48" s="1"/>
  <c r="H27" i="48"/>
  <c r="K27" i="48" s="1"/>
  <c r="H50" i="48"/>
  <c r="K50" i="48" s="1"/>
  <c r="H46" i="48"/>
  <c r="K46" i="48" s="1"/>
  <c r="H37" i="48"/>
  <c r="K37" i="48" s="1"/>
  <c r="H22" i="48"/>
  <c r="K22" i="48" s="1"/>
  <c r="H9" i="48"/>
  <c r="K9" i="48" s="1"/>
  <c r="H39" i="48"/>
  <c r="K39" i="48" s="1"/>
  <c r="H14" i="48"/>
  <c r="K14" i="48" s="1"/>
  <c r="H44" i="48"/>
  <c r="K44" i="48" s="1"/>
  <c r="H33" i="48"/>
  <c r="K33" i="48" s="1"/>
  <c r="H42" i="48"/>
  <c r="K42" i="48" s="1"/>
  <c r="H53" i="48"/>
  <c r="K53" i="48" s="1"/>
  <c r="H24" i="48"/>
  <c r="K24" i="48" s="1"/>
  <c r="H32" i="48"/>
  <c r="K32" i="48" s="1"/>
  <c r="H45" i="48"/>
  <c r="K45" i="48" s="1"/>
  <c r="H10" i="48"/>
  <c r="K10" i="48" s="1"/>
  <c r="H19" i="47"/>
  <c r="K19" i="47" s="1"/>
  <c r="H18" i="47"/>
  <c r="K18" i="47" s="1"/>
  <c r="H24" i="47"/>
  <c r="K24" i="47" s="1"/>
  <c r="H27" i="47"/>
  <c r="K27" i="47" s="1"/>
  <c r="D50" i="36" l="1"/>
  <c r="C50" i="36" s="1"/>
  <c r="C49" i="36" s="1"/>
  <c r="F42" i="36" s="1"/>
  <c r="G42" i="36" s="1"/>
  <c r="H42" i="36" s="1"/>
  <c r="H54" i="48"/>
  <c r="K54" i="48"/>
  <c r="D58" i="36" s="1"/>
  <c r="C58" i="36" s="1"/>
  <c r="K20" i="49"/>
  <c r="H20" i="49"/>
  <c r="H29" i="50"/>
  <c r="K7" i="50"/>
  <c r="K29" i="50" s="1"/>
  <c r="D57" i="36" s="1"/>
  <c r="H31" i="47"/>
  <c r="K31" i="47"/>
  <c r="C57" i="36" l="1"/>
  <c r="C55" i="36"/>
  <c r="C56" i="36"/>
  <c r="F51" i="36"/>
  <c r="G19" i="43" l="1"/>
  <c r="I19" i="43" l="1"/>
  <c r="I15" i="43"/>
  <c r="L15" i="43" s="1"/>
  <c r="I7" i="43"/>
  <c r="L7" i="43" s="1"/>
  <c r="I13" i="43"/>
  <c r="L13" i="43" s="1"/>
  <c r="I9" i="43"/>
  <c r="L9" i="43" s="1"/>
  <c r="I14" i="43"/>
  <c r="L14" i="43" s="1"/>
  <c r="I16" i="43"/>
  <c r="L16" i="43" s="1"/>
  <c r="I12" i="43"/>
  <c r="L12" i="43" s="1"/>
  <c r="I17" i="43"/>
  <c r="L17" i="43" s="1"/>
  <c r="I8" i="43"/>
  <c r="L8" i="43" s="1"/>
  <c r="I10" i="43"/>
  <c r="L10" i="43" s="1"/>
  <c r="I11" i="43"/>
  <c r="L11" i="43" s="1"/>
  <c r="I18" i="43"/>
  <c r="L18" i="43" s="1"/>
  <c r="I6" i="43"/>
  <c r="L6" i="43" s="1"/>
  <c r="L19" i="43" l="1"/>
  <c r="D52" i="36" l="1"/>
  <c r="C52" i="36" s="1"/>
  <c r="C51" i="36" l="1"/>
  <c r="F40" i="36" s="1"/>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54" i="17"/>
  <c r="F55" i="17" l="1"/>
  <c r="H20" i="17" l="1"/>
  <c r="K20" i="17" s="1"/>
  <c r="H37" i="17"/>
  <c r="K37" i="17" s="1"/>
  <c r="H11" i="17"/>
  <c r="K11" i="17" s="1"/>
  <c r="H35" i="17"/>
  <c r="K35" i="17" s="1"/>
  <c r="H31" i="17"/>
  <c r="K31" i="17" s="1"/>
  <c r="H32" i="17"/>
  <c r="K32" i="17" s="1"/>
  <c r="H40" i="17"/>
  <c r="K40" i="17" s="1"/>
  <c r="H34" i="17"/>
  <c r="K34" i="17" s="1"/>
  <c r="H49" i="17"/>
  <c r="K49" i="17" s="1"/>
  <c r="H41" i="17"/>
  <c r="K41" i="17" s="1"/>
  <c r="H25" i="17"/>
  <c r="K25" i="17" s="1"/>
  <c r="H22" i="17"/>
  <c r="K22" i="17" s="1"/>
  <c r="H33" i="17"/>
  <c r="K33" i="17" s="1"/>
  <c r="H15" i="17"/>
  <c r="K15" i="17" s="1"/>
  <c r="H29" i="17"/>
  <c r="K29" i="17" s="1"/>
  <c r="H7" i="17"/>
  <c r="K7" i="17" s="1"/>
  <c r="H36" i="17"/>
  <c r="K36" i="17" s="1"/>
  <c r="H17" i="17"/>
  <c r="K17" i="17" s="1"/>
  <c r="H50" i="17"/>
  <c r="K50" i="17" s="1"/>
  <c r="H51" i="17"/>
  <c r="K51" i="17" s="1"/>
  <c r="H16" i="17"/>
  <c r="K16" i="17" s="1"/>
  <c r="H53" i="17"/>
  <c r="K53" i="17" s="1"/>
  <c r="H10" i="17"/>
  <c r="K10" i="17" s="1"/>
  <c r="H48" i="17"/>
  <c r="K48" i="17" s="1"/>
  <c r="H9" i="17"/>
  <c r="K9" i="17" s="1"/>
  <c r="H18" i="17"/>
  <c r="K18" i="17" s="1"/>
  <c r="H14" i="17"/>
  <c r="K14" i="17" s="1"/>
  <c r="H19" i="17"/>
  <c r="K19" i="17" s="1"/>
  <c r="H21" i="17"/>
  <c r="K21" i="17" s="1"/>
  <c r="H47" i="17"/>
  <c r="K47" i="17" s="1"/>
  <c r="H43" i="17"/>
  <c r="K43" i="17" s="1"/>
  <c r="H23" i="17"/>
  <c r="K23" i="17" s="1"/>
  <c r="H42" i="17"/>
  <c r="K42" i="17" s="1"/>
  <c r="H27" i="17"/>
  <c r="K27" i="17" s="1"/>
  <c r="H13" i="17"/>
  <c r="K13" i="17" s="1"/>
  <c r="H24" i="17"/>
  <c r="K24" i="17" s="1"/>
  <c r="H30" i="17"/>
  <c r="K30" i="17" s="1"/>
  <c r="H8" i="17"/>
  <c r="K8" i="17" s="1"/>
  <c r="H44" i="17"/>
  <c r="K44" i="17" s="1"/>
  <c r="H39" i="17"/>
  <c r="K39" i="17" s="1"/>
  <c r="H12" i="17"/>
  <c r="K12" i="17" s="1"/>
  <c r="H28" i="17"/>
  <c r="K28" i="17" s="1"/>
  <c r="H38" i="17"/>
  <c r="K38" i="17" s="1"/>
  <c r="H45" i="17"/>
  <c r="K45" i="17" s="1"/>
  <c r="H26" i="17"/>
  <c r="K26" i="17" s="1"/>
  <c r="H46" i="17"/>
  <c r="K46" i="17" s="1"/>
  <c r="H52" i="17"/>
  <c r="K52" i="17" s="1"/>
  <c r="H54" i="17"/>
  <c r="K54" i="17" s="1"/>
  <c r="H55" i="17" l="1"/>
  <c r="K55" i="17"/>
  <c r="D54" i="36" s="1"/>
  <c r="C54" i="36" l="1"/>
  <c r="C53" i="36" s="1"/>
  <c r="F41" i="36" l="1"/>
  <c r="G40" i="36" s="1"/>
  <c r="H40" i="36" s="1"/>
  <c r="I40" i="36" l="1"/>
</calcChain>
</file>

<file path=xl/sharedStrings.xml><?xml version="1.0" encoding="utf-8"?>
<sst xmlns="http://schemas.openxmlformats.org/spreadsheetml/2006/main" count="1669" uniqueCount="625">
  <si>
    <t>IT Security</t>
  </si>
  <si>
    <t>Insurance Management System</t>
  </si>
  <si>
    <t>xxxxx Tender</t>
  </si>
  <si>
    <t>Tenderer:</t>
  </si>
  <si>
    <t>Evaluated by:</t>
  </si>
  <si>
    <t>Evaluation Criteria</t>
  </si>
  <si>
    <t xml:space="preserve">Important Notes: </t>
  </si>
  <si>
    <t>1. Answer the Gatekeeper section before you proceed. Failure to do so will result in a disqualification from the process</t>
  </si>
  <si>
    <t>2. If any of the criteria in the Gatekeeper section is not met, the tenderer will be disqualified</t>
  </si>
  <si>
    <t>3. Please indicate location of answers to the criteria and where required answer yes or no. To be included in Comments tab per sheet.</t>
  </si>
  <si>
    <t>4 "Tenderer(s) to take note of the following key instructions - Please follow the structure of the technical evaluation sheet provided when responding to this enquiry.</t>
  </si>
  <si>
    <t>5.  DO NOT just give YES/NO kind of response to the questions which require more details and information.</t>
  </si>
  <si>
    <t xml:space="preserve">6. Provide full information to your answer(s) in line with the details of the question(s) </t>
  </si>
  <si>
    <t>7. The functional requirements sheet details the required capabilities. In your response, please illustrate how the requirements would be configured in the Comments</t>
  </si>
  <si>
    <t>Notes regarding the scoring table below:</t>
  </si>
  <si>
    <t>STAGE 1: Tenderer  Evaluation (Paper Exercise)</t>
  </si>
  <si>
    <r>
      <t xml:space="preserve"> - The total for the supplier evaluation is </t>
    </r>
    <r>
      <rPr>
        <b/>
        <sz val="14"/>
        <color rgb="FF00B0F0"/>
        <rFont val="Calibri"/>
        <family val="2"/>
        <scheme val="minor"/>
      </rPr>
      <t>100%.</t>
    </r>
  </si>
  <si>
    <t>NB: Failure to meet the threshold implies that the supplier  will not be evaluated further.
 i.e. Tenderer does not make it to STAGE 2</t>
  </si>
  <si>
    <t>STAGE 2: Functional and Non-functional Requirements Evaluation (Paper Exercise)</t>
  </si>
  <si>
    <t>- Functional and Non-functional Requirements weigh 50% each</t>
  </si>
  <si>
    <t>NB: Failure to meet the threshold implies that the supplier  will not be evaluated further.
 i.e. Tenderer does not make it to STAGE 3</t>
  </si>
  <si>
    <t>STAGE 3: DEMO Evaluation (SOLUTION DEMO)</t>
  </si>
  <si>
    <r>
      <t>- The total for the functional and non-function requirements  is</t>
    </r>
    <r>
      <rPr>
        <sz val="14"/>
        <color rgb="FF00B0F0"/>
        <rFont val="Calibri"/>
        <family val="2"/>
        <scheme val="minor"/>
      </rPr>
      <t xml:space="preserve"> </t>
    </r>
    <r>
      <rPr>
        <b/>
        <sz val="14"/>
        <color rgb="FF00B0F0"/>
        <rFont val="Calibri"/>
        <family val="2"/>
        <scheme val="minor"/>
      </rPr>
      <t>100%</t>
    </r>
    <r>
      <rPr>
        <sz val="14"/>
        <color rgb="FF00B0F0"/>
        <rFont val="Calibri"/>
        <family val="2"/>
        <scheme val="minor"/>
      </rPr>
      <t>.</t>
    </r>
  </si>
  <si>
    <t>Functional &amp; Non-Functional Evaluation :60% &amp; 
Bidder Evaluation:25%
&amp;
DEMO:15%</t>
  </si>
  <si>
    <t>Weighting</t>
  </si>
  <si>
    <t>Total</t>
  </si>
  <si>
    <t>Evaluation Results</t>
  </si>
  <si>
    <t>Qualification Threshold</t>
  </si>
  <si>
    <t>Final Score</t>
  </si>
  <si>
    <t>RFP Scope (Functional and Non-functional)  Evaluation</t>
  </si>
  <si>
    <t>Functional Requirements</t>
  </si>
  <si>
    <t>Non-functional Requirements</t>
  </si>
  <si>
    <t>Tenderer Evaluation</t>
  </si>
  <si>
    <t>Tenderer  Evaluation Requirements</t>
  </si>
  <si>
    <t>DEMO</t>
  </si>
  <si>
    <t>TOTAL WEIGHT</t>
  </si>
  <si>
    <t>Weighted Score</t>
  </si>
  <si>
    <t>Capability Evaluation Results</t>
  </si>
  <si>
    <t>Weights per section</t>
  </si>
  <si>
    <t>Question total count per capability</t>
  </si>
  <si>
    <t>Sum of Weighted Question (Bidder Evaluation Requirements)</t>
  </si>
  <si>
    <t>1.Tenderer  Evaluation</t>
  </si>
  <si>
    <t>Sum of Weighted Question (Functional requirements)</t>
  </si>
  <si>
    <t>Insurance management</t>
  </si>
  <si>
    <t>Sum of Weighted Question (Technical Requirements)</t>
  </si>
  <si>
    <t>3a. Solution Architecture</t>
  </si>
  <si>
    <t xml:space="preserve">3b. Data Migration </t>
  </si>
  <si>
    <t>3c. Data Privacy Requirements</t>
  </si>
  <si>
    <t>3d. Security</t>
  </si>
  <si>
    <t>3e. Cloud Requirements</t>
  </si>
  <si>
    <t>4. DEMO Evaluation</t>
  </si>
  <si>
    <t>4. DEMO REQUIREMENTS</t>
  </si>
  <si>
    <t>Priority and Weight</t>
  </si>
  <si>
    <t>ID</t>
  </si>
  <si>
    <t>Type</t>
  </si>
  <si>
    <t>Solution</t>
  </si>
  <si>
    <t>Functionality Area</t>
  </si>
  <si>
    <t>Requirement</t>
  </si>
  <si>
    <t>Vendor Support (select from drop down)</t>
  </si>
  <si>
    <t>Priority Rating</t>
  </si>
  <si>
    <t>Priority description</t>
  </si>
  <si>
    <t>Weighted Question</t>
  </si>
  <si>
    <t>Scoring</t>
  </si>
  <si>
    <t>Answer (0,  50, 100%)</t>
  </si>
  <si>
    <t>Weighted Answer</t>
  </si>
  <si>
    <t>Comments</t>
  </si>
  <si>
    <t>DEM 1.1</t>
  </si>
  <si>
    <t>Meeting the Scope of Work Required</t>
  </si>
  <si>
    <t>Policy Management</t>
  </si>
  <si>
    <r>
      <rPr>
        <sz val="10"/>
        <color rgb="FF000000"/>
        <rFont val="Arial"/>
        <family val="2"/>
      </rPr>
      <t xml:space="preserve">Demonstrate the functionality of end-to-end policy management process including:
</t>
    </r>
    <r>
      <rPr>
        <b/>
        <sz val="10"/>
        <color rgb="FF000000"/>
        <rFont val="Arial"/>
        <family val="2"/>
      </rPr>
      <t>to enable performance of underwriting activities</t>
    </r>
    <r>
      <rPr>
        <sz val="10"/>
        <color rgb="FF000000"/>
        <rFont val="Arial"/>
        <family val="2"/>
      </rPr>
      <t>, including</t>
    </r>
    <r>
      <rPr>
        <b/>
        <sz val="10"/>
        <color rgb="FF000000"/>
        <rFont val="Arial"/>
        <family val="2"/>
      </rPr>
      <t xml:space="preserve"> client profiling, risk assessment</t>
    </r>
    <r>
      <rPr>
        <sz val="10"/>
        <color rgb="FF000000"/>
        <rFont val="Arial"/>
        <family val="2"/>
      </rPr>
      <t xml:space="preserve"> and </t>
    </r>
    <r>
      <rPr>
        <b/>
        <sz val="10"/>
        <color rgb="FF000000"/>
        <rFont val="Arial"/>
        <family val="2"/>
      </rPr>
      <t>collection and consolidation</t>
    </r>
    <r>
      <rPr>
        <sz val="10"/>
        <color rgb="FF000000"/>
        <rFont val="Arial"/>
        <family val="2"/>
      </rPr>
      <t xml:space="preserve"> of data from declarations and other  internal systems;
perform automated insurance </t>
    </r>
    <r>
      <rPr>
        <b/>
        <sz val="10"/>
        <color rgb="FF000000"/>
        <rFont val="Arial"/>
        <family val="2"/>
      </rPr>
      <t>pre-and post renewal process</t>
    </r>
    <r>
      <rPr>
        <sz val="10"/>
        <color rgb="FF000000"/>
        <rFont val="Arial"/>
        <family val="2"/>
      </rPr>
      <t xml:space="preserve">; 
Insurance Product and Policy development, including various policy deductibles functions, e.g. internal, exceptions, residual etc.; 
enable </t>
    </r>
    <r>
      <rPr>
        <b/>
        <sz val="10"/>
        <color rgb="FF000000"/>
        <rFont val="Arial"/>
        <family val="2"/>
      </rPr>
      <t>creation of/and amendments</t>
    </r>
    <r>
      <rPr>
        <sz val="10"/>
        <color rgb="FF000000"/>
        <rFont val="Arial"/>
        <family val="2"/>
      </rPr>
      <t xml:space="preserve"> of Insurance </t>
    </r>
    <r>
      <rPr>
        <b/>
        <sz val="10"/>
        <color rgb="FF000000"/>
        <rFont val="Arial"/>
        <family val="2"/>
      </rPr>
      <t>Products</t>
    </r>
    <r>
      <rPr>
        <sz val="10"/>
        <color rgb="FF000000"/>
        <rFont val="Arial"/>
        <family val="2"/>
      </rPr>
      <t xml:space="preserve"> with audit trail; 
</t>
    </r>
    <r>
      <rPr>
        <b/>
        <sz val="10"/>
        <color rgb="FF000000"/>
        <rFont val="Arial"/>
        <family val="2"/>
      </rPr>
      <t>Create and issue policies,</t>
    </r>
    <r>
      <rPr>
        <sz val="10"/>
        <color rgb="FF000000"/>
        <rFont val="Arial"/>
        <family val="2"/>
      </rPr>
      <t xml:space="preserve"> quotations and insurance cover letters automatically; 
Link to other underwriting institutions e.g. Sasria; 
Capturing of premiums according to the client organisational design; 
Storage and communication of insurance policies renewal and underwriting documentation</t>
    </r>
  </si>
  <si>
    <t>Very important</t>
  </si>
  <si>
    <t>100%: Supported out of the box
75%: Supported via modifications/configurations
50%: Supported via customisation/code changes
0%:   Does not meet requirements</t>
  </si>
  <si>
    <t>DEM 1.2</t>
  </si>
  <si>
    <t>Re-insurance</t>
  </si>
  <si>
    <t>Demonstrate the system capability to:
create a reinsurance program for Facultative and treaty reinsurance capabilities;
create reinsurer profiles; 
reinsurance participation risk allocation and retention limits; 
receive premiums and disburse claims payments split according to risk participation and retention limits;
enable insurer and reinsurer aggregates functions for claims; enable captive and cell-captive management functions</t>
  </si>
  <si>
    <t>Important</t>
  </si>
  <si>
    <t>DEM 1.3</t>
  </si>
  <si>
    <t>Claims Management</t>
  </si>
  <si>
    <t>Demonstrate capability of the solution to perform a full end to end claims management function, including:
Incident Notification registration via smartforms and communication;
Claim creation from incident notification and automatic triggered adding claims objects as captured in the form;
Interfaces with other applications for required information; 
Adding all participants relating to the incident and claim, including police, witnesses, investigators, loss adjusters lawyers etc.
Creating and trigger claims related workflow tasks/notifications routing as per defined workflow structure; 
Allocation, appointment and management of service providers; 
Trigger of other claims management related sub-processe e.g. salvage, subrogation, litigation;
Send and store correspondences to respective partcipants; 
Claims approval according to delegation of authority and segragation of duties
Creating payments manually and by extraction from other applications
Verification and approval of incoming and outgoing payments according to delegation of authority and segragation of duties; 
Uploading viewing and downloading insurance documentation; 
Updating of claims status changes until to closed;
links to other services and systems required in the insurance functional areas processing activities</t>
  </si>
  <si>
    <t>Critical</t>
  </si>
  <si>
    <t>DEM 1.4</t>
  </si>
  <si>
    <t>Financials</t>
  </si>
  <si>
    <t>Full company structure set-up with ledger, trial balance, annual financial statements; foreign and local investments management; compliance with IFRS's; automated Invoicing and journal system for incoming and outgoing payments including recoveries; managing cashflow projections; monthly batch payment run functionality; full payment reversal system from finance to claims; reserving and IBNR management function</t>
  </si>
  <si>
    <t>DEM 1.5</t>
  </si>
  <si>
    <t>Service Provider Management</t>
  </si>
  <si>
    <t>Capability to create own database of service providers that can be manually added and updated or during insurance processing activities; 
Specific roles to be assigned to service providers accordign to their services; 
Ability to allocate service providers to claims, appoint and replace appointments on claims; 
Send correspondence and automatic notifications via various communication channels; 
Track service provider appointment progress and rate their performance (Flag) according to the ratings; 
The service providers database can be integrated to eskom vendor master and or central supplier database.
Independent panel can be developed from the function</t>
  </si>
  <si>
    <t>DEM 1.6</t>
  </si>
  <si>
    <t>Business document management</t>
  </si>
  <si>
    <t>Development of Standard documents (Form-Templates)
Automatic population of templates from insurance objects
Manual population of standard document templates/forms within the solution and from downloaded plartform
Viewing, Uploading and downloading documents
Sending and Receiving documents from different internal and external plartforms via interactive functionality or links</t>
  </si>
  <si>
    <t>DEM 1.7</t>
  </si>
  <si>
    <t>Governance</t>
  </si>
  <si>
    <t>The system must enable Escap to comply with various regulatory bodies, including Prudential Authority and Financial Sector Conduct Authority, Insurance Act, Financial Sector Regulation Act in line with the Joint Standard 1/2023 (15.11.2024) - Information Technology Governance and Risk Management Requirements for Financial Institutions.
Enable Regulatory Submissions  (QRT) Quarterly and Annual Quantitative Reporting Template, (QRR) Qualitative Reporting Template) submissions, linked to Policy Management, Reinsurance, Claims and Finances; enable compliance for audit control processes; user access control; risk management processes. 
Integrate to IGRC project</t>
  </si>
  <si>
    <t>DEM 1.8</t>
  </si>
  <si>
    <t>Customer Relations Management</t>
  </si>
  <si>
    <t>functionality for communication incoming and outgoing on insurance functional areas using internal and external various communication channels, e.,g. email etc; 
Acces to view and download critical insurance processes and self-training documentation; 
Ability for an interactive function for users to lodge queries, complaints and compliments, handling thereof can be monitored and tracked; ability to develop customer satisfaction surveys on different insurance functional areas
Ability to accommodate internal and external non-system users to access and view relevant insurance portfolios in form of dashboards
Ability to integrate to other CRM applications and communication channels</t>
  </si>
  <si>
    <t>Useful</t>
  </si>
  <si>
    <t>DEM 1.9</t>
  </si>
  <si>
    <t>Reporting</t>
  </si>
  <si>
    <t>The following CRITICAL reports are required: 
Regulatory and Compliance reports -  and PA Quarterly and Annual QRT and QRR Submissions;
Financial reports - Accounting Standards reporting (IFRS17), Actuarial Report, IBNR, Reserve
Policy Management reports - 
Claims Reports - Litigation, Aggregate; Loss Ratio; Service Provider Performance; List of Payments; Estimate change; 
Dashboards - 
Policy changes report; Reinsurance reporting; Payment run report; Salvage report; Subrogation report; Litigation report; Claims reserve report; Claims ratio; Service providers performance report; Declined claims report; Claims report; Re-opened claims report; Actuarial report; Claim timeline report; Claimant report; Damaged objects report; List of payments report; Business partner change report; Estimate change report; Workflow report; Dashboard; ser Access and Activity Reports; Aggregate reports; Artificial Intelligence (AI); Trend Analysis
Governance Report</t>
  </si>
  <si>
    <t>DEM 1.10</t>
  </si>
  <si>
    <t>Demonstrate insurance data can be drawn and imported/ exported from various client reporting tools e.g. HANA,Analysis for Microsoft Excel, Power BI</t>
  </si>
  <si>
    <t>DEM 1.11</t>
  </si>
  <si>
    <t xml:space="preserve">Integrations </t>
  </si>
  <si>
    <t>Demonstrate integrations during the processing activities in the different insurance functional areas
Information to be exctractedInformation or data extracted from other platforms/applications</t>
  </si>
  <si>
    <t>DEM 1.12</t>
  </si>
  <si>
    <t>User Access Control</t>
  </si>
  <si>
    <t>Demonstrate role-based access control,  for insurance functional areas for view and processing by:
pre-defined organisational structure (Eskom-Division-Profit centre (Policy Holder) and Eskom-Wide, insurance functional areas; approved organisation delegation of authority; role-based segregation of duties. 
Maintenance to be centralised (specific user assigned) and enable viewing of the user profiles and activities 
facilitate pre-defined workflow structure for insurance processing activity tasks, e.g. policy updates, claims processing flow"</t>
  </si>
  <si>
    <t>DEM 1.13</t>
  </si>
  <si>
    <t xml:space="preserve">Workflow </t>
  </si>
  <si>
    <t>Demonstrate development of user workflow structure as per the functional requirement (defined user organisational structure and assigned user-roles):
trigger and route workflow tasks and notifications according to Workflow task by claims - 
Workflow task by payments
Workflow by loss notification captured
Workflow tasks by service provider appointment
Workflow Notifications for large lossesfication
Workflow approval tasks for claims and payments movement and approval from creation stage to finalisation stage, claim status change requests tasks, new claims workflow notifcation, status completion notifications, overdue tasks notifictions, long outstanding claims flag notifications, major losses notifications</t>
  </si>
  <si>
    <t>DEM 1.14</t>
  </si>
  <si>
    <t>Business Partner Database</t>
  </si>
  <si>
    <t>Demonstrate the capability of the solution to:
Creating a storage database of all participants and the roles including addresses postal codes for policy, claims and other insurance  management processes., e.g. Policy Holders, Claimants, Police Stations, Service Providers, Witnesses, 
partners will be stored and can be created at anytime and or automatically during the creation and processing in insurance functional areas. 
The business partner database to be available for users to search and select participants when capturing and processing insurance activities. 
The database should be popia compliant, with regards to full access and sharing and display of personal information.</t>
  </si>
  <si>
    <t>DEM 1.15</t>
  </si>
  <si>
    <t>System integration</t>
  </si>
  <si>
    <t>Demonstrate integration with Eskom's existing IdP's such as Microsoft (MS) on-prem active directory (AD), MS Entra ID to enable Multi-factor aunthentication (MFA) and Single-sign on (SSO).</t>
  </si>
  <si>
    <t>Show stopper</t>
  </si>
  <si>
    <t>DEM 1.16</t>
  </si>
  <si>
    <t>Data Security</t>
  </si>
  <si>
    <t xml:space="preserve">Demonstrate encryption of data at rest (AES-256), in use and in transit or in motion (TLS 1.2 or later version).
</t>
  </si>
  <si>
    <t>DEM 1.17</t>
  </si>
  <si>
    <t>Audit Trails</t>
  </si>
  <si>
    <t xml:space="preserve">Demonstrate how Audit Trails, Logs, User and Activity Logs are enabled, encrypted and securely kept with limited acess to administrators.
</t>
  </si>
  <si>
    <t>DEM 1.18</t>
  </si>
  <si>
    <t xml:space="preserve">Demonstrate data masking in non production environments
</t>
  </si>
  <si>
    <t>DEM 1.19</t>
  </si>
  <si>
    <t xml:space="preserve">Demonstrate how DDoS protection mechanism is integrated with the proposed solution.
</t>
  </si>
  <si>
    <t>TOTAL SCORE</t>
  </si>
  <si>
    <t>Confirm during SD&amp;L session (NIPP)</t>
  </si>
  <si>
    <t>1. TENDERER EVALUATION</t>
  </si>
  <si>
    <t>Priority Description</t>
  </si>
  <si>
    <t>Answer (select from dropdown list)</t>
  </si>
  <si>
    <t>BDE 1.1</t>
  </si>
  <si>
    <t>Tenderer Capability Evaluation</t>
  </si>
  <si>
    <t xml:space="preserve">Insurance Management </t>
  </si>
  <si>
    <t xml:space="preserve">Provide the number of employees for your company </t>
  </si>
  <si>
    <t>100%: &gt; 1000 employees
50%: 101 to 1000 employees
0%: blank or no employees</t>
  </si>
  <si>
    <t>BDE 1.2</t>
  </si>
  <si>
    <t>List the number of employees in your organisation dedicated to Customer Success</t>
  </si>
  <si>
    <t>100%: &gt; 20 employees
50%: 1 - 20 employees
0%: blank or no employees</t>
  </si>
  <si>
    <t>BDE 1.3</t>
  </si>
  <si>
    <t>List the number of employees in your organisation dedicated to Professional Services</t>
  </si>
  <si>
    <t>100%: &gt; 100 employees
50%: 20 - 100 employees
0%: blank or no employees</t>
  </si>
  <si>
    <t>BDE 1.4</t>
  </si>
  <si>
    <t>List the number of employees in your organisation dedicated to Technical Support</t>
  </si>
  <si>
    <t>BDE 1.5</t>
  </si>
  <si>
    <t>Does your company have presence in South Africa specifically Customer Success, Professional Services and Technical Support?</t>
  </si>
  <si>
    <r>
      <rPr>
        <b/>
        <sz val="12"/>
        <rFont val="Calibri"/>
        <family val="2"/>
        <scheme val="minor"/>
      </rPr>
      <t>100%:</t>
    </r>
    <r>
      <rPr>
        <sz val="12"/>
        <rFont val="Calibri"/>
        <family val="2"/>
        <scheme val="minor"/>
      </rPr>
      <t xml:space="preserve"> Presence in RSA (professional/technical support maybe located elsewhere)
</t>
    </r>
    <r>
      <rPr>
        <b/>
        <sz val="12"/>
        <rFont val="Calibri"/>
        <family val="2"/>
        <scheme val="minor"/>
      </rPr>
      <t>50:</t>
    </r>
    <r>
      <rPr>
        <sz val="12"/>
        <rFont val="Calibri"/>
        <family val="2"/>
        <scheme val="minor"/>
      </rPr>
      <t xml:space="preserve"> Presence in RSA via 3rd parties (e.g. distributor, reseller)
</t>
    </r>
    <r>
      <rPr>
        <b/>
        <sz val="12"/>
        <rFont val="Calibri"/>
        <family val="2"/>
        <scheme val="minor"/>
      </rPr>
      <t>0%:</t>
    </r>
    <r>
      <rPr>
        <sz val="12"/>
        <rFont val="Calibri"/>
        <family val="2"/>
        <scheme val="minor"/>
      </rPr>
      <t xml:space="preserve"> No presence in RSA</t>
    </r>
  </si>
  <si>
    <t>BDE 1.6</t>
  </si>
  <si>
    <t>Explain your relationship management program and your methodology for establishing ongoing quality customer engagements such as: communications, performance management, exception and dispute resolution, advisory roles, and onsite representatives.</t>
  </si>
  <si>
    <r>
      <rPr>
        <b/>
        <sz val="12"/>
        <rFont val="Calibri"/>
        <family val="2"/>
        <scheme val="minor"/>
      </rPr>
      <t>100%:</t>
    </r>
    <r>
      <rPr>
        <sz val="12"/>
        <rFont val="Calibri"/>
        <family val="2"/>
        <scheme val="minor"/>
      </rPr>
      <t xml:space="preserve"> Comprehensive information that reflects proactive and value adding customer and performance management
</t>
    </r>
    <r>
      <rPr>
        <b/>
        <sz val="12"/>
        <rFont val="Calibri"/>
        <family val="2"/>
        <scheme val="minor"/>
      </rPr>
      <t>75%:</t>
    </r>
    <r>
      <rPr>
        <sz val="12"/>
        <rFont val="Calibri"/>
        <family val="2"/>
        <scheme val="minor"/>
      </rPr>
      <t xml:space="preserve"> Most information provided with minor deficiencies in proactive customer and performance management
</t>
    </r>
    <r>
      <rPr>
        <b/>
        <sz val="12"/>
        <rFont val="Calibri"/>
        <family val="2"/>
        <scheme val="minor"/>
      </rPr>
      <t>50%:</t>
    </r>
    <r>
      <rPr>
        <sz val="12"/>
        <rFont val="Calibri"/>
        <family val="2"/>
        <scheme val="minor"/>
      </rPr>
      <t xml:space="preserve"> Information provided with gaps in performance management, onsite representatives and customer engagement
</t>
    </r>
    <r>
      <rPr>
        <b/>
        <sz val="12"/>
        <rFont val="Calibri"/>
        <family val="2"/>
        <scheme val="minor"/>
      </rPr>
      <t>0%:</t>
    </r>
    <r>
      <rPr>
        <sz val="12"/>
        <rFont val="Calibri"/>
        <family val="2"/>
        <scheme val="minor"/>
      </rPr>
      <t xml:space="preserve"> No information provided/blank </t>
    </r>
  </si>
  <si>
    <t>BDE 1.7</t>
  </si>
  <si>
    <t>Indicate you overall product strategy and roadmap</t>
  </si>
  <si>
    <r>
      <rPr>
        <b/>
        <sz val="12"/>
        <rFont val="Calibri"/>
        <family val="2"/>
        <scheme val="minor"/>
      </rPr>
      <t>Sum total of the following:</t>
    </r>
    <r>
      <rPr>
        <sz val="12"/>
        <rFont val="Calibri"/>
        <family val="2"/>
        <scheme val="minor"/>
      </rPr>
      <t xml:space="preserve">
</t>
    </r>
    <r>
      <rPr>
        <b/>
        <sz val="12"/>
        <rFont val="Calibri"/>
        <family val="2"/>
        <scheme val="minor"/>
      </rPr>
      <t>20%:</t>
    </r>
    <r>
      <rPr>
        <sz val="12"/>
        <rFont val="Calibri"/>
        <family val="2"/>
        <scheme val="minor"/>
      </rPr>
      <t xml:space="preserve"> Alignment to strategic objectives( supports Eskom's insurance management compliance and sustainability objectives)
</t>
    </r>
    <r>
      <rPr>
        <b/>
        <sz val="12"/>
        <rFont val="Calibri"/>
        <family val="2"/>
        <scheme val="minor"/>
      </rPr>
      <t xml:space="preserve">20%: </t>
    </r>
    <r>
      <rPr>
        <sz val="12"/>
        <rFont val="Calibri"/>
        <family val="2"/>
        <scheme val="minor"/>
      </rPr>
      <t xml:space="preserve">Roadmap clarity and delivery (clear milestones, realistic timelines and relevant future features)
</t>
    </r>
    <r>
      <rPr>
        <b/>
        <sz val="12"/>
        <rFont val="Calibri"/>
        <family val="2"/>
        <scheme val="minor"/>
      </rPr>
      <t>20%:</t>
    </r>
    <r>
      <rPr>
        <sz val="12"/>
        <rFont val="Calibri"/>
        <family val="2"/>
        <scheme val="minor"/>
      </rPr>
      <t xml:space="preserve"> Technology and security (modern architecture, data security and interoperability)
</t>
    </r>
    <r>
      <rPr>
        <b/>
        <sz val="12"/>
        <rFont val="Calibri"/>
        <family val="2"/>
        <scheme val="minor"/>
      </rPr>
      <t xml:space="preserve">20%: </t>
    </r>
    <r>
      <rPr>
        <sz val="12"/>
        <rFont val="Calibri"/>
        <family val="2"/>
        <scheme val="minor"/>
      </rPr>
      <t xml:space="preserve">Innovation (integration of AI, blockchain and analytics for future proofing)
</t>
    </r>
    <r>
      <rPr>
        <b/>
        <sz val="12"/>
        <rFont val="Calibri"/>
        <family val="2"/>
        <scheme val="minor"/>
      </rPr>
      <t>20%:</t>
    </r>
    <r>
      <rPr>
        <sz val="12"/>
        <rFont val="Calibri"/>
        <family val="2"/>
        <scheme val="minor"/>
      </rPr>
      <t xml:space="preserve"> Support and Maintenance (commitment to postimplementation support and feature updates)</t>
    </r>
  </si>
  <si>
    <t>BDE 1.8</t>
  </si>
  <si>
    <t>Provide details (in a separate sheet) of where you have successfully implemented a solution of a similar nature in the past 1-3 years.  
Include the following:
1. Company name
2. Industry
3. Company size
4. Transaction size
5. Number of users
6. Implementation scope
7. Implementation duration</t>
  </si>
  <si>
    <r>
      <rPr>
        <b/>
        <sz val="12"/>
        <rFont val="Calibri"/>
        <family val="2"/>
        <scheme val="minor"/>
      </rPr>
      <t>100%:</t>
    </r>
    <r>
      <rPr>
        <sz val="12"/>
        <rFont val="Calibri"/>
        <family val="2"/>
        <scheme val="minor"/>
      </rPr>
      <t xml:space="preserve"> &gt; 5 companies, &gt;  1000 employees, utility industry and or public sector, &gt; 1000 users, scope: (Insurance management)
</t>
    </r>
    <r>
      <rPr>
        <b/>
        <sz val="12"/>
        <rFont val="Calibri"/>
        <family val="2"/>
        <scheme val="minor"/>
      </rPr>
      <t xml:space="preserve">75%: </t>
    </r>
    <r>
      <rPr>
        <sz val="12"/>
        <rFont val="Calibri"/>
        <family val="2"/>
        <scheme val="minor"/>
      </rPr>
      <t xml:space="preserve"> &gt; 5 companies, &gt;  1000 employees, other industry;  &gt; 1000 users, scope: (Insurance management)
</t>
    </r>
    <r>
      <rPr>
        <b/>
        <sz val="12"/>
        <rFont val="Calibri"/>
        <family val="2"/>
        <scheme val="minor"/>
      </rPr>
      <t>50%:</t>
    </r>
    <r>
      <rPr>
        <sz val="12"/>
        <rFont val="Calibri"/>
        <family val="2"/>
        <scheme val="minor"/>
      </rPr>
      <t xml:space="preserve"> 1 - 5 companies; 1 to 500 employees, utility and or public sector, 1 to 1000 users, scope: (Insurance management)
</t>
    </r>
    <r>
      <rPr>
        <b/>
        <sz val="12"/>
        <rFont val="Calibri"/>
        <family val="2"/>
        <scheme val="minor"/>
      </rPr>
      <t xml:space="preserve">25%: </t>
    </r>
    <r>
      <rPr>
        <sz val="12"/>
        <rFont val="Calibri"/>
        <family val="2"/>
        <scheme val="minor"/>
      </rPr>
      <t xml:space="preserve">1 company; 1 to 500 employees, utility and or public sector, 1 to 1000 users, scope: (Insurance management)
</t>
    </r>
    <r>
      <rPr>
        <b/>
        <sz val="12"/>
        <rFont val="Calibri"/>
        <family val="2"/>
        <scheme val="minor"/>
      </rPr>
      <t xml:space="preserve">0%: </t>
    </r>
    <r>
      <rPr>
        <sz val="12"/>
        <rFont val="Calibri"/>
        <family val="2"/>
        <scheme val="minor"/>
      </rPr>
      <t>no company</t>
    </r>
  </si>
  <si>
    <t>BDE 1.9</t>
  </si>
  <si>
    <t xml:space="preserve">Provide reference letter (s)/ case studie(s) from/of the companies where the solutions were successfully implemented
Indicate the following in the reference letter:
1. Company name
2. Referee Details
3. Company Industry
4. Company size (employees and revenue)
5. Number of users
6. Size of the implementation team from your company (indicate numbers per roles)
7. Data Migration KPIs achieved
8. Implementation timelines and milestones
</t>
  </si>
  <si>
    <t>100%: &gt; 3 valid reference letters
75%: 2 valid reference letters
50: 1 valid reference letter
0%: No valid reference letter</t>
  </si>
  <si>
    <t>BDE 1.10</t>
  </si>
  <si>
    <t>Indicate key challenges (and their impact) that arose during the implementation process at the referenced sites and how you handled them to ensure successful delivery of the project</t>
  </si>
  <si>
    <r>
      <rPr>
        <b/>
        <sz val="12"/>
        <rFont val="Calibri"/>
        <family val="2"/>
        <scheme val="minor"/>
      </rPr>
      <t>Sum total of the following:-</t>
    </r>
    <r>
      <rPr>
        <sz val="12"/>
        <rFont val="Calibri"/>
        <family val="2"/>
        <scheme val="minor"/>
      </rPr>
      <t xml:space="preserve">
</t>
    </r>
    <r>
      <rPr>
        <b/>
        <sz val="12"/>
        <rFont val="Calibri"/>
        <family val="2"/>
        <scheme val="minor"/>
      </rPr>
      <t>25%:</t>
    </r>
    <r>
      <rPr>
        <sz val="12"/>
        <rFont val="Calibri"/>
        <family val="2"/>
        <scheme val="minor"/>
      </rPr>
      <t xml:space="preserve"> Project implementation expertise
</t>
    </r>
    <r>
      <rPr>
        <b/>
        <sz val="12"/>
        <rFont val="Calibri"/>
        <family val="2"/>
        <scheme val="minor"/>
      </rPr>
      <t>25%:</t>
    </r>
    <r>
      <rPr>
        <sz val="12"/>
        <rFont val="Calibri"/>
        <family val="2"/>
        <scheme val="minor"/>
      </rPr>
      <t xml:space="preserve"> Ability to scale resources in real-time when required
</t>
    </r>
    <r>
      <rPr>
        <b/>
        <sz val="12"/>
        <rFont val="Calibri"/>
        <family val="2"/>
        <scheme val="minor"/>
      </rPr>
      <t>25%:</t>
    </r>
    <r>
      <rPr>
        <sz val="12"/>
        <rFont val="Calibri"/>
        <family val="2"/>
        <scheme val="minor"/>
      </rPr>
      <t xml:space="preserve"> Proactivity, accountability and collaboration in resolving issues timeously
</t>
    </r>
    <r>
      <rPr>
        <b/>
        <sz val="12"/>
        <rFont val="Calibri"/>
        <family val="2"/>
        <scheme val="minor"/>
      </rPr>
      <t xml:space="preserve">25%: </t>
    </r>
    <r>
      <rPr>
        <sz val="12"/>
        <rFont val="Calibri"/>
        <family val="2"/>
        <scheme val="minor"/>
      </rPr>
      <t>Adherence to governance and regulatory requirements</t>
    </r>
  </si>
  <si>
    <t>BDE 1.12</t>
  </si>
  <si>
    <t>Provide a proposed implementation plan for the solution which includes:
1. Delivery approach (for optimized time delivery) including estimated timelines for each milestone
2.  Work breakdown structure for the following deliverables:
     - Analysis &amp; Design, 
     - Build &amp; Unit testing
     - Training, 
     - Deployment , 
     - Data Migration, and 
     - Stabilisation
3. Resource allocation (this should indicate ramp up requirements in case of the need to fast track delivery should this be required)</t>
  </si>
  <si>
    <r>
      <rPr>
        <b/>
        <sz val="12"/>
        <rFont val="Calibri"/>
        <family val="2"/>
        <scheme val="minor"/>
      </rPr>
      <t>Sum total of the following:-</t>
    </r>
    <r>
      <rPr>
        <sz val="12"/>
        <rFont val="Calibri"/>
        <family val="2"/>
        <scheme val="minor"/>
      </rPr>
      <t xml:space="preserve">
</t>
    </r>
    <r>
      <rPr>
        <b/>
        <sz val="12"/>
        <rFont val="Calibri"/>
        <family val="2"/>
        <scheme val="minor"/>
      </rPr>
      <t>30%:</t>
    </r>
    <r>
      <rPr>
        <sz val="12"/>
        <rFont val="Calibri"/>
        <family val="2"/>
        <scheme val="minor"/>
      </rPr>
      <t xml:space="preserve"> Implementation Plan (Application of best practice methodologies, phased implementation that prioritises critical functionality, realistic and achievable timelines within Eskom's operational constraints)
</t>
    </r>
    <r>
      <rPr>
        <b/>
        <sz val="12"/>
        <rFont val="Calibri"/>
        <family val="2"/>
        <scheme val="minor"/>
      </rPr>
      <t>30%:</t>
    </r>
    <r>
      <rPr>
        <sz val="12"/>
        <rFont val="Calibri"/>
        <family val="2"/>
        <scheme val="minor"/>
      </rPr>
      <t xml:space="preserve"> Resource Allocation (demonstration of allocation of sufficient resources for the project)
</t>
    </r>
    <r>
      <rPr>
        <b/>
        <sz val="12"/>
        <rFont val="Calibri"/>
        <family val="2"/>
        <scheme val="minor"/>
      </rPr>
      <t xml:space="preserve">20%: </t>
    </r>
    <r>
      <rPr>
        <sz val="12"/>
        <rFont val="Calibri"/>
        <family val="2"/>
        <scheme val="minor"/>
      </rPr>
      <t xml:space="preserve">Risk Management (demonstration of effective project risk identification and mitigation)
</t>
    </r>
    <r>
      <rPr>
        <b/>
        <sz val="12"/>
        <rFont val="Calibri"/>
        <family val="2"/>
        <scheme val="minor"/>
      </rPr>
      <t>20%:</t>
    </r>
    <r>
      <rPr>
        <sz val="12"/>
        <rFont val="Calibri"/>
        <family val="2"/>
        <scheme val="minor"/>
      </rPr>
      <t xml:space="preserve"> Project issue resolution and management (demonstration of proactive and effective issue detection, resolution and management during implementation)</t>
    </r>
  </si>
  <si>
    <t>BDE 1.13</t>
  </si>
  <si>
    <t>Provide a proposed user training approach for the solution during implementation that includes:
1. Training strategy and methodology 
2. Training delivery methods
3. Content quality
4. User Group support (internal and external users
5. Post training support
6. Risk mitigation and contingency
7. Feeback and assessment</t>
  </si>
  <si>
    <r>
      <rPr>
        <b/>
        <sz val="12"/>
        <rFont val="Calibri"/>
        <family val="2"/>
        <scheme val="minor"/>
      </rPr>
      <t xml:space="preserve">Sum total of the following:-
20%: </t>
    </r>
    <r>
      <rPr>
        <sz val="12"/>
        <rFont val="Calibri"/>
        <family val="2"/>
        <scheme val="minor"/>
      </rPr>
      <t>Training strategy, methodology  and plan (customisation and relevance to Eskom's needs, phased training approach aligned to implementation milestones and timelines,  demonstrates knowledge transfer for future training ownership)
15</t>
    </r>
    <r>
      <rPr>
        <b/>
        <sz val="12"/>
        <rFont val="Calibri"/>
        <family val="2"/>
        <scheme val="minor"/>
      </rPr>
      <t xml:space="preserve">%: </t>
    </r>
    <r>
      <rPr>
        <sz val="12"/>
        <rFont val="Calibri"/>
        <family val="2"/>
        <scheme val="minor"/>
      </rPr>
      <t xml:space="preserve">Delivery methods (are multiple delivery methods used - instructor led training, eLearning modules, workshops and simulations, knowledge portals and help centres , train the trainer program)
</t>
    </r>
    <r>
      <rPr>
        <b/>
        <sz val="12"/>
        <rFont val="Calibri"/>
        <family val="2"/>
        <scheme val="minor"/>
      </rPr>
      <t xml:space="preserve">20%: </t>
    </r>
    <r>
      <rPr>
        <sz val="12"/>
        <rFont val="Calibri"/>
        <family val="2"/>
        <scheme val="minor"/>
      </rPr>
      <t xml:space="preserve">Content quality (clear, concise, easy to follow, and interactive training materials, training covers all aspects of the insurance management solution)
</t>
    </r>
    <r>
      <rPr>
        <b/>
        <sz val="12"/>
        <rFont val="Calibri"/>
        <family val="2"/>
        <scheme val="minor"/>
      </rPr>
      <t xml:space="preserve">15%: </t>
    </r>
    <r>
      <rPr>
        <sz val="12"/>
        <rFont val="Calibri"/>
        <family val="2"/>
        <scheme val="minor"/>
      </rPr>
      <t>User group support (training addresses the needs of all internal and external users e.g., insurance management officers, system administrators etc.)</t>
    </r>
    <r>
      <rPr>
        <b/>
        <sz val="12"/>
        <rFont val="Calibri"/>
        <family val="2"/>
        <scheme val="minor"/>
      </rPr>
      <t xml:space="preserve">
10%: </t>
    </r>
    <r>
      <rPr>
        <sz val="12"/>
        <rFont val="Calibri"/>
        <family val="2"/>
        <scheme val="minor"/>
      </rPr>
      <t>Post-Training support (refresher courses or follow up sessions included)
1</t>
    </r>
    <r>
      <rPr>
        <b/>
        <sz val="12"/>
        <rFont val="Calibri"/>
        <family val="2"/>
        <scheme val="minor"/>
      </rPr>
      <t xml:space="preserve">0%: </t>
    </r>
    <r>
      <rPr>
        <sz val="12"/>
        <rFont val="Calibri"/>
        <family val="2"/>
        <scheme val="minor"/>
      </rPr>
      <t>Risk mitigation and contingency (plans outlined in case training sessions are missed or the is low adoption rate)</t>
    </r>
    <r>
      <rPr>
        <b/>
        <sz val="12"/>
        <rFont val="Calibri"/>
        <family val="2"/>
        <scheme val="minor"/>
      </rPr>
      <t xml:space="preserve">
10%: </t>
    </r>
    <r>
      <rPr>
        <sz val="12"/>
        <rFont val="Calibri"/>
        <family val="2"/>
        <scheme val="minor"/>
      </rPr>
      <t>Feedback and assessment (pe- and post training assessments, tracking of key metrics such as adoption metrics)</t>
    </r>
  </si>
  <si>
    <t>BDE 1.14</t>
  </si>
  <si>
    <t>Provide details of your proposal for the maintenance and support of the solution indicating the following:
1.  Support Services (SLA uptime and commitments, response times, guaranteed uptime and penalty clauses )
2.  Support model and availability ( Service desk availability, tiered support levels, local presence and escalation procedures)
3.  Maintenance Services ( scope and frequency of updates, feature enhancements in(ex)cluded, compatibility management
4. Incident and Problem Management (real-time visibility of issue resolution status, root cause analysis mechanisms, indicate resolution metrices MTTRepair and Resolve)
5.  Data Recovery and Business Continuity ( automated regular backups, system restoration times, system redundancy to prevent downtime, DR plan and frequency of testing)
6.  Scalability and support (ability for support services to handle increases in the number of users and suppliers using the platform)
7.  Refence and track record (demonstrate proven track record of providing reliable support and maintenance services for similar projects)</t>
  </si>
  <si>
    <r>
      <t xml:space="preserve">Sum total of the following:-
20%: </t>
    </r>
    <r>
      <rPr>
        <sz val="12"/>
        <rFont val="Calibri"/>
        <family val="2"/>
        <scheme val="minor"/>
      </rPr>
      <t xml:space="preserve">Support Services (SLA uptime and commitments, response times, guaranteed uptime and penalty clauses )
</t>
    </r>
    <r>
      <rPr>
        <b/>
        <sz val="12"/>
        <rFont val="Calibri"/>
        <family val="2"/>
        <scheme val="minor"/>
      </rPr>
      <t>20%: Support model and availability ( Service desk availability, tiered support levels, local presence and escalation procedures)</t>
    </r>
    <r>
      <rPr>
        <sz val="12"/>
        <rFont val="Calibri"/>
        <family val="2"/>
        <scheme val="minor"/>
      </rPr>
      <t xml:space="preserve">
</t>
    </r>
    <r>
      <rPr>
        <b/>
        <sz val="12"/>
        <rFont val="Calibri"/>
        <family val="2"/>
        <scheme val="minor"/>
      </rPr>
      <t xml:space="preserve">15%: </t>
    </r>
    <r>
      <rPr>
        <sz val="12"/>
        <rFont val="Calibri"/>
        <family val="2"/>
        <scheme val="minor"/>
      </rPr>
      <t xml:space="preserve">Maintenance Services ( scope and frequency of updates, feature enhancements in(ex)cluded, compatibility management
</t>
    </r>
    <r>
      <rPr>
        <b/>
        <sz val="12"/>
        <rFont val="Calibri"/>
        <family val="2"/>
        <scheme val="minor"/>
      </rPr>
      <t xml:space="preserve">10%: </t>
    </r>
    <r>
      <rPr>
        <sz val="12"/>
        <rFont val="Calibri"/>
        <family val="2"/>
        <scheme val="minor"/>
      </rPr>
      <t xml:space="preserve">Incident and Problem Management (real-time visibility of issue resolution status, root cause analysis mechanisms, indicate resolution metrices MTTRepair and Resolve)
</t>
    </r>
    <r>
      <rPr>
        <b/>
        <sz val="12"/>
        <rFont val="Calibri"/>
        <family val="2"/>
        <scheme val="minor"/>
      </rPr>
      <t xml:space="preserve">10%: </t>
    </r>
    <r>
      <rPr>
        <sz val="12"/>
        <rFont val="Calibri"/>
        <family val="2"/>
        <scheme val="minor"/>
      </rPr>
      <t xml:space="preserve">Data Recovery and Business Continuity ( automated regular backups, system restoration times, system redundancy to prevent downtime, DR plan and frequency of testing)
</t>
    </r>
    <r>
      <rPr>
        <b/>
        <sz val="12"/>
        <rFont val="Calibri"/>
        <family val="2"/>
        <scheme val="minor"/>
      </rPr>
      <t xml:space="preserve">10%: </t>
    </r>
    <r>
      <rPr>
        <sz val="12"/>
        <rFont val="Calibri"/>
        <family val="2"/>
        <scheme val="minor"/>
      </rPr>
      <t xml:space="preserve">Scalability and support (ability for support services to handle increases in the number of users and suppliers using the platform)
</t>
    </r>
    <r>
      <rPr>
        <b/>
        <sz val="12"/>
        <rFont val="Calibri"/>
        <family val="2"/>
        <scheme val="minor"/>
      </rPr>
      <t>15%:</t>
    </r>
    <r>
      <rPr>
        <sz val="12"/>
        <rFont val="Calibri"/>
        <family val="2"/>
        <scheme val="minor"/>
      </rPr>
      <t xml:space="preserve"> Refence and track record (demonstrate proven track record of providing reliable support</t>
    </r>
    <r>
      <rPr>
        <b/>
        <sz val="12"/>
        <rFont val="Calibri"/>
        <family val="2"/>
        <scheme val="minor"/>
      </rPr>
      <t xml:space="preserve"> and maintenance services for similar projects)</t>
    </r>
  </si>
  <si>
    <r>
      <rPr>
        <b/>
        <sz val="12"/>
        <rFont val="Calibri"/>
        <family val="2"/>
        <scheme val="minor"/>
      </rPr>
      <t>The following conditions will determine the eligibility weighting of the cloud solutions to be recommended for selection:</t>
    </r>
    <r>
      <rPr>
        <sz val="10"/>
        <rFont val="Calibri"/>
        <family val="2"/>
        <scheme val="minor"/>
      </rPr>
      <t xml:space="preserve">
1. Preference will be given to solutions with both data hosting and processing conducted within South African borders (RSA), 
2. Followed by locations within GDPR jurisdiction (European Union)</t>
    </r>
  </si>
  <si>
    <t xml:space="preserve">
</t>
  </si>
  <si>
    <r>
      <t xml:space="preserve">Non-personal data hosting and or processing weigh </t>
    </r>
    <r>
      <rPr>
        <b/>
        <i/>
        <sz val="12"/>
        <color rgb="FF000000"/>
        <rFont val="Calibri"/>
        <family val="2"/>
        <scheme val="minor"/>
      </rPr>
      <t>(100% of the average of the scores below)</t>
    </r>
  </si>
  <si>
    <t>Non-Personal Data hosting and or processing (weighting)</t>
  </si>
  <si>
    <t>Solution cloud criteria</t>
  </si>
  <si>
    <t>Answer</t>
  </si>
  <si>
    <t>Weight</t>
  </si>
  <si>
    <t>Eligibility Weight</t>
  </si>
  <si>
    <t>Where is the cloud solution data hosted?</t>
  </si>
  <si>
    <t>within South Africa (RSA)</t>
  </si>
  <si>
    <t>within GDPR region (European Union)</t>
  </si>
  <si>
    <t>Where is the cloud solution data processed?</t>
  </si>
  <si>
    <t>within RSA and GDPR</t>
  </si>
  <si>
    <t>2a. FUNCTIONAL REQUIREMENTS: INSURANCE MANAGEMENT</t>
  </si>
  <si>
    <t>INS1.1</t>
  </si>
  <si>
    <t>Client Profiling and Insurance Risk Assessment; Create and amend Insurance Products according to FSCA SAM Lines of Business requirement; Link to Client other internal systems for underwriting data; perform automated insurance renewal process; Create and issue policies, quotations and policy cover letters automatically; Link to other external underwriting institutions e.g. Sasria; Capturing of premiums according to the client organisational design; policy management performance audit trail; various policy deductibles functions, e.g. internal, exceptions, residual etc.; Storage of insurance policies renewal and underwriting documentation</t>
  </si>
  <si>
    <t>100%: Fully comply with requirement
50%: Partially compliant
0%:     No compliance</t>
  </si>
  <si>
    <t>INS1.2</t>
  </si>
  <si>
    <t>Facultative and treaty reinsurance capabilities; reinsurance participation risk allocation and retention limits; premiums and claims split according to risk participation; insurer and reinsurer aggregates for claims; create reinsurer profiles; captive and cell-captive management functions; links to reinsurance companies systems and services</t>
  </si>
  <si>
    <t>INS1.3</t>
  </si>
  <si>
    <t>Claims search functionality; First notice of loss registration using smart forms; claim capturing and processing; interface with other internal/external system for critical information; service provider appointments with smart forms correspondence; claims statuses; uploading of documents; workflow approval tasks and notifications for claims and payments; Delegation of Authority and Segregation of duties per user; payments capturing and processing; full verification system for capturer, verifier and approver; salvage, subrogation and litigation process; Links to other external services automated Weather Services (AWS)/GIS/, service provider systems, other professional services systems (Ratings agencies, AA, postal</t>
  </si>
  <si>
    <t>INS1.4</t>
  </si>
  <si>
    <t>INS1.5</t>
  </si>
  <si>
    <t>Capability to create own database of service providers that can be manually added and updated or during insurance processing activities; Specific roles to be assigned to service providers according to their services; ability to allocate service providers to claims, appoint and replace appointments on claims; send correspondence and automatic notifications via various communication channels; Track service provider appointment progress and rate their performance (Flag) according to the ratings; the service providers database can be integrated to Eskom vendor master and or central supplier database.</t>
  </si>
  <si>
    <t>INS1.6</t>
  </si>
  <si>
    <t xml:space="preserve">Capability to develop standard documents for policy management, claims management and finance functions (Proof of payment, Remittance Advice, Debit/Credit Notes, CIL, AOL, Release, Cover Letters, Policy Endorsements, Tax Invoices, Service Provider Appointment Letters) pre-populated and/or free text capability, including manual or automated communication within and/or outside the system; Uploading of documents from other folders to the insurance system; Downloading of document from the insurance system; Storage of insurance documents </t>
  </si>
  <si>
    <t>INS1.7</t>
  </si>
  <si>
    <t>INS1.8</t>
  </si>
  <si>
    <t>Provide a Customer Relations Management function for all the insurance functional areas:
Build links for incoming and outgoing client communications channels; customer complaints and complements; email interactivity for client communication; Easy to access and learn the system functionality;  downloadable training manual development per activity process; Creation of questionnaires and customer queries and complaints reports; Have the ability to give access to customers/guests who are non-system users for viewing of their insurance portfolios in a form of dashboards</t>
  </si>
  <si>
    <t>INS1.9</t>
  </si>
  <si>
    <t>The following reports are required: Regulatory and Compliance reporting including Accounting Standards reporting (IFRS17); Audit Reporting; Policy changes report; Reinsurance reporting; Payment run report; Salvage report; Subrogation report; Litigation report; Claims reserve report; Claims ratio; Service providers performance report; Declined claims report; Claims report; Re-opened claims report; Actuarial report; Claim timeline report; Claimant report; Damaged objects report; List of payments report; Business partner change report; Estimate change report; Workflow report; Dashboard; ser Access and Activity Reports; Aggregate reports; Artificial Intelligence (AI); Trend Analysis</t>
  </si>
  <si>
    <t>INS1.10</t>
  </si>
  <si>
    <t>Reporting can drawn and imported/ exported from various client reporting tools e.g. HANA, Analysis for Microsoft Excel, Power BI</t>
  </si>
  <si>
    <t>INS1.11</t>
  </si>
  <si>
    <t>INS1.12</t>
  </si>
  <si>
    <t xml:space="preserve">User Access Control </t>
  </si>
  <si>
    <r>
      <t xml:space="preserve">We require development of </t>
    </r>
    <r>
      <rPr>
        <b/>
        <sz val="10"/>
        <color rgb="FF000000"/>
        <rFont val="Arial"/>
        <family val="2"/>
      </rPr>
      <t xml:space="preserve">centrally-controlled role-based user access control and management </t>
    </r>
    <r>
      <rPr>
        <sz val="10"/>
        <color rgb="FF000000"/>
        <rFont val="Arial"/>
        <family val="2"/>
      </rPr>
      <t xml:space="preserve">for insurance functional areas covering </t>
    </r>
    <r>
      <rPr>
        <b/>
        <sz val="10"/>
        <color rgb="FF000000"/>
        <rFont val="Arial"/>
        <family val="2"/>
      </rPr>
      <t>Eskom and associated companies</t>
    </r>
    <r>
      <rPr>
        <sz val="10"/>
        <color rgb="FF000000"/>
        <rFont val="Arial"/>
        <family val="2"/>
      </rPr>
      <t xml:space="preserve">:
according to pre-defined </t>
    </r>
    <r>
      <rPr>
        <b/>
        <sz val="10"/>
        <color rgb="FF000000"/>
        <rFont val="Arial"/>
        <family val="2"/>
      </rPr>
      <t>organisational structure</t>
    </r>
    <r>
      <rPr>
        <sz val="10"/>
        <color rgb="FF000000"/>
        <rFont val="Arial"/>
        <family val="2"/>
      </rPr>
      <t xml:space="preserve"> assignment (Eskom-Division-Profit centre (Policy Holder) and/or Eskom-Wide, insurance functional areas; </t>
    </r>
    <r>
      <rPr>
        <b/>
        <sz val="10"/>
        <color rgb="FF000000"/>
        <rFont val="Arial"/>
        <family val="2"/>
      </rPr>
      <t>delegation of authority</t>
    </r>
    <r>
      <rPr>
        <sz val="10"/>
        <color rgb="FF000000"/>
        <rFont val="Arial"/>
        <family val="2"/>
      </rPr>
      <t xml:space="preserve">, and role-based </t>
    </r>
    <r>
      <rPr>
        <b/>
        <sz val="10"/>
        <color rgb="FF000000"/>
        <rFont val="Arial"/>
        <family val="2"/>
      </rPr>
      <t>segregation of duties</t>
    </r>
    <r>
      <rPr>
        <sz val="10"/>
        <color rgb="FF000000"/>
        <rFont val="Arial"/>
        <family val="2"/>
      </rPr>
      <t xml:space="preserve">. 
To provide  </t>
    </r>
    <r>
      <rPr>
        <b/>
        <sz val="10"/>
        <color rgb="FF000000"/>
        <rFont val="Arial"/>
        <family val="2"/>
      </rPr>
      <t>viewing access and performing</t>
    </r>
    <r>
      <rPr>
        <sz val="10"/>
        <color rgb="FF000000"/>
        <rFont val="Arial"/>
        <family val="2"/>
      </rPr>
      <t xml:space="preserve"> only authorised insurance process activities
Link to and/or trigger process activities workflow tasks and notifications according to the pre-defined workflow structure;
Ability to </t>
    </r>
    <r>
      <rPr>
        <b/>
        <sz val="10"/>
        <color rgb="FF000000"/>
        <rFont val="Arial"/>
        <family val="2"/>
      </rPr>
      <t>track and monitor</t>
    </r>
    <r>
      <rPr>
        <sz val="10"/>
        <color rgb="FF000000"/>
        <rFont val="Arial"/>
        <family val="2"/>
      </rPr>
      <t xml:space="preserve"> functional user activities and flag exceptions</t>
    </r>
  </si>
  <si>
    <t>INS1.13</t>
  </si>
  <si>
    <r>
      <t>Capability to develop user workflow structure,</t>
    </r>
    <r>
      <rPr>
        <b/>
        <sz val="10"/>
        <color rgb="FF000000"/>
        <rFont val="Arial"/>
        <family val="2"/>
      </rPr>
      <t xml:space="preserve"> route workflow tasks and notifications</t>
    </r>
    <r>
      <rPr>
        <sz val="10"/>
        <color rgb="FF000000"/>
        <rFont val="Arial"/>
        <family val="2"/>
      </rPr>
      <t xml:space="preserve"> to pre-defined according </t>
    </r>
    <r>
      <rPr>
        <b/>
        <sz val="10"/>
        <color rgb="FF000000"/>
        <rFont val="Arial"/>
        <family val="2"/>
      </rPr>
      <t>defined user structure and assigned user-roles</t>
    </r>
    <r>
      <rPr>
        <sz val="10"/>
        <color rgb="FF000000"/>
        <rFont val="Arial"/>
        <family val="2"/>
      </rPr>
      <t xml:space="preserve">; 
Workflow </t>
    </r>
    <r>
      <rPr>
        <b/>
        <sz val="10"/>
        <color rgb="FF000000"/>
        <rFont val="Arial"/>
        <family val="2"/>
      </rPr>
      <t xml:space="preserve">approval tasks for claims and payments movement and approval </t>
    </r>
    <r>
      <rPr>
        <sz val="10"/>
        <color rgb="FF000000"/>
        <rFont val="Arial"/>
        <family val="2"/>
      </rPr>
      <t xml:space="preserve">from creation stage to finalisation stage, claim </t>
    </r>
    <r>
      <rPr>
        <b/>
        <sz val="10"/>
        <color rgb="FF000000"/>
        <rFont val="Arial"/>
        <family val="2"/>
      </rPr>
      <t>status change</t>
    </r>
    <r>
      <rPr>
        <sz val="10"/>
        <color rgb="FF000000"/>
        <rFont val="Arial"/>
        <family val="2"/>
      </rPr>
      <t xml:space="preserve"> requests tasks, new claims workflow </t>
    </r>
    <r>
      <rPr>
        <b/>
        <sz val="10"/>
        <color rgb="FF000000"/>
        <rFont val="Arial"/>
        <family val="2"/>
      </rPr>
      <t>notification</t>
    </r>
    <r>
      <rPr>
        <sz val="10"/>
        <color rgb="FF000000"/>
        <rFont val="Arial"/>
        <family val="2"/>
      </rPr>
      <t>, status completion notifications, overdue t</t>
    </r>
    <r>
      <rPr>
        <b/>
        <sz val="10"/>
        <color rgb="FF000000"/>
        <rFont val="Arial"/>
        <family val="2"/>
      </rPr>
      <t>asks notifications,</t>
    </r>
    <r>
      <rPr>
        <sz val="10"/>
        <color rgb="FF000000"/>
        <rFont val="Arial"/>
        <family val="2"/>
      </rPr>
      <t xml:space="preserve"> long outstanding claims flag notifications, major losses notifications etc.</t>
    </r>
  </si>
  <si>
    <r>
      <rPr>
        <sz val="10"/>
        <color rgb="FF000000"/>
        <rFont val="Arial"/>
        <family val="2"/>
      </rPr>
      <t xml:space="preserve">Creating a </t>
    </r>
    <r>
      <rPr>
        <b/>
        <sz val="10"/>
        <color rgb="FF000000"/>
        <rFont val="Arial"/>
        <family val="2"/>
      </rPr>
      <t xml:space="preserve">reference storage database of all </t>
    </r>
    <r>
      <rPr>
        <sz val="10"/>
        <color rgb="FF000000"/>
        <rFont val="Arial"/>
        <family val="2"/>
      </rPr>
      <t xml:space="preserve">participants including </t>
    </r>
    <r>
      <rPr>
        <b/>
        <sz val="10"/>
        <color rgb="FF000000"/>
        <rFont val="Arial"/>
        <family val="2"/>
      </rPr>
      <t>addresses postal codes</t>
    </r>
    <r>
      <rPr>
        <sz val="10"/>
        <color rgb="FF000000"/>
        <rFont val="Arial"/>
        <family val="2"/>
      </rPr>
      <t xml:space="preserve"> for policy, claims and other insurance  management processes., e.g. Policy Holders, Claimants, Police Stations, Service Providers, Witnesses, that will be stored and can be </t>
    </r>
    <r>
      <rPr>
        <b/>
        <sz val="10"/>
        <color rgb="FF000000"/>
        <rFont val="Arial"/>
        <family val="2"/>
      </rPr>
      <t>created at anytime and automatically during the creation</t>
    </r>
    <r>
      <rPr>
        <sz val="10"/>
        <color rgb="FF000000"/>
        <rFont val="Arial"/>
        <family val="2"/>
      </rPr>
      <t xml:space="preserve"> and processing in insurance functional areas. The business partner database to be</t>
    </r>
    <r>
      <rPr>
        <b/>
        <sz val="10"/>
        <color rgb="FF000000"/>
        <rFont val="Arial"/>
        <family val="2"/>
      </rPr>
      <t xml:space="preserve"> available for users to search and select </t>
    </r>
    <r>
      <rPr>
        <sz val="10"/>
        <color rgb="FF000000"/>
        <rFont val="Arial"/>
        <family val="2"/>
      </rPr>
      <t xml:space="preserve">participants when capturing and processing insurance activities. The database should be </t>
    </r>
    <r>
      <rPr>
        <b/>
        <sz val="10"/>
        <color rgb="FF000000"/>
        <rFont val="Arial"/>
        <family val="2"/>
      </rPr>
      <t>popia compliant</t>
    </r>
    <r>
      <rPr>
        <sz val="10"/>
        <color rgb="FF000000"/>
        <rFont val="Arial"/>
        <family val="2"/>
      </rPr>
      <t>, with regards to full access and sharing and display of personal information.</t>
    </r>
  </si>
  <si>
    <t xml:space="preserve">3a. NON-FUNCTIONAL REQUIREMENTS: SOLUTION ARCHITECTURE </t>
  </si>
  <si>
    <t>Answer (0, 50, 100%)</t>
  </si>
  <si>
    <t>Weighted answer</t>
  </si>
  <si>
    <t>ARC1.1</t>
  </si>
  <si>
    <t>Solution Architecture</t>
  </si>
  <si>
    <t>To what extent is the application layering or separation of concern implemented, in other words is the presentation layer, business logic layer and data access layers separated?</t>
  </si>
  <si>
    <t>ARC1.2</t>
  </si>
  <si>
    <t>Can application functionality be exposed as services?</t>
  </si>
  <si>
    <t>ARC1.3</t>
  </si>
  <si>
    <t>Provide details of the client implementation. Is the client web based, is there a client component that must be installed on the desktop?</t>
  </si>
  <si>
    <t>Very Important</t>
  </si>
  <si>
    <t>ARC1.4</t>
  </si>
  <si>
    <t>API accessible via Java</t>
  </si>
  <si>
    <t>ARC1.5</t>
  </si>
  <si>
    <t>Incremental memory required by additional user</t>
  </si>
  <si>
    <t>Nice to Have</t>
  </si>
  <si>
    <t>ARC1.6</t>
  </si>
  <si>
    <t>Is it possible to utilise external business rule engines?</t>
  </si>
  <si>
    <t>ARC1.7</t>
  </si>
  <si>
    <t xml:space="preserve">Componentisation : To what extent is your solution assembled from reusable components? </t>
  </si>
  <si>
    <t>ARC1.8</t>
  </si>
  <si>
    <t>Anytime access, 24X7 availability, No downtime allowed for batch processing.</t>
  </si>
  <si>
    <t>ARC1.9</t>
  </si>
  <si>
    <t>Zero latency, near real-time information processing.</t>
  </si>
  <si>
    <t>ARC1.10</t>
  </si>
  <si>
    <t xml:space="preserve">Comment on the self management capability of the application, Ability to proactively respond to system problems , For example if a service is not available the system must first attempt to re-establish the service and if not successful follow an escalation process. </t>
  </si>
  <si>
    <t>ARC1.11</t>
  </si>
  <si>
    <t>Provide documentation describing the application architecture as an addendum to the response.</t>
  </si>
  <si>
    <t>ARC1.12</t>
  </si>
  <si>
    <t>Does the application provide API's for integration?</t>
  </si>
  <si>
    <t>ARC1.13</t>
  </si>
  <si>
    <t>Can the API's be exposed as services?</t>
  </si>
  <si>
    <t>ARC1.14</t>
  </si>
  <si>
    <t xml:space="preserve">The following list of integration protocols  should be supported:
SOAP, HTML, JMS etc. </t>
  </si>
  <si>
    <t>ARC1.15</t>
  </si>
  <si>
    <t>The ability to provide system access to both internal &amp; external users via a standard internet browser</t>
  </si>
  <si>
    <t>ARC1.16</t>
  </si>
  <si>
    <t>Is the database support based on native interfaces or ODBC/JDBC?</t>
  </si>
  <si>
    <t>ARC1.17</t>
  </si>
  <si>
    <t>Ability to re-establish connection immediately upon severance of communication</t>
  </si>
  <si>
    <t>ARC1.18</t>
  </si>
  <si>
    <t>Number of simultaneous users per server without degradation</t>
  </si>
  <si>
    <t>ARC1.19</t>
  </si>
  <si>
    <t>Number of database queries in 5 minute interval without degradation</t>
  </si>
  <si>
    <t>ARC1.20</t>
  </si>
  <si>
    <t>Is there any known conflicts that the new software has with other applications (Terminal Services; Anti-Virus; etc)</t>
  </si>
  <si>
    <t>ARC1.21</t>
  </si>
  <si>
    <t>Number of major releases in last year</t>
  </si>
  <si>
    <t>ARC1.22</t>
  </si>
  <si>
    <t>Number of maintenance releases/patches in last year</t>
  </si>
  <si>
    <t>ARC1.23</t>
  </si>
  <si>
    <t>System offers audit trail information for all user transactions/utilisation on the system</t>
  </si>
  <si>
    <t>ARC1.24</t>
  </si>
  <si>
    <t>The ability to export data in multiple formats</t>
  </si>
  <si>
    <t>ARC1.25</t>
  </si>
  <si>
    <t>The ability to validate input data, where applicable.  E.g. formats as well as external sources</t>
  </si>
  <si>
    <t>ARC1.26</t>
  </si>
  <si>
    <t>The ability to make fields mandatory</t>
  </si>
  <si>
    <t>ARC1.27</t>
  </si>
  <si>
    <t>The ability for users to work offline and update / synchronise at a later stage</t>
  </si>
  <si>
    <t>ARC1.28</t>
  </si>
  <si>
    <t>The ability to import legacy data</t>
  </si>
  <si>
    <t>ARC1.29</t>
  </si>
  <si>
    <t>The ability to archive data for a minimum of 5 years</t>
  </si>
  <si>
    <t>ARC1.30</t>
  </si>
  <si>
    <t>The ability to auto populate data based on a sub-set of data entered</t>
  </si>
  <si>
    <t>ARC1.31</t>
  </si>
  <si>
    <t>The ability to offer context sensitive scripting based on business rules</t>
  </si>
  <si>
    <t>ARC1.32</t>
  </si>
  <si>
    <t xml:space="preserve">Can performance metrics be reviewed within a sourcing event? </t>
  </si>
  <si>
    <t>ARC1.33</t>
  </si>
  <si>
    <t xml:space="preserve">Does the application allow for integration of supplier discovery and intelligence (market &amp; supplier) capabilities? </t>
  </si>
  <si>
    <t>ARC1.34</t>
  </si>
  <si>
    <t xml:space="preserve">Does the solution have pre-built integrations with third parties? </t>
  </si>
  <si>
    <t>ARC1.35</t>
  </si>
  <si>
    <t xml:space="preserve">Are there any embedded licenses within the solution? </t>
  </si>
  <si>
    <t>ARC1.36</t>
  </si>
  <si>
    <t>Can you provide the required detail to the Eskom Integration Team to enable the design of the end-to-end solution and work closely with Eskom’s Integration team during implementation? </t>
  </si>
  <si>
    <t>ARC1.37</t>
  </si>
  <si>
    <t>Can you provide input to the Analysis, Design, Message Modelling, Unit testing, SIT testing, UAT testing and Non-Functional testing during implementation? </t>
  </si>
  <si>
    <t>ARC1.38</t>
  </si>
  <si>
    <t>Can you provide Application Business Services that conform to the specific security and Integration standards during implementation?</t>
  </si>
  <si>
    <t>ARC1.39</t>
  </si>
  <si>
    <t>Can you provide Application Business Services that can receive an Integration reply with a full-service response (pre-defined message structure) in case the Application is invoking an Integration Web Service during implementation?</t>
  </si>
  <si>
    <t>ARC1.40</t>
  </si>
  <si>
    <t>Can the solution provide Application Business Services that can communicate via One-Way or Two-Way certificate (SSL/TLS) to secure the channel?</t>
  </si>
  <si>
    <t>ARC1.41</t>
  </si>
  <si>
    <t>Can the solution provide Application Business Services that support Basic Authentication for Web Services, Database or SFTP for Authentication security?</t>
  </si>
  <si>
    <t>ARC1.42</t>
  </si>
  <si>
    <t>Can the solution provide Application Business Service with the capability to distinguish between Technical and Business error and handle each one in a separate manner?</t>
  </si>
  <si>
    <t>ARC1.43</t>
  </si>
  <si>
    <t>Will you ensure that the Unit testing test cases are aligned with the defined test scenarios within the Integration Specification. Test results are to be presented to the Dev Sub-SOA Governance Forum for Review?</t>
  </si>
  <si>
    <t>ARC1.44</t>
  </si>
  <si>
    <t>Will you conduct Unit testing for the exposed Business Services and load proof on  Eskom's Microfocus ALM?</t>
  </si>
  <si>
    <t>ARC1.45</t>
  </si>
  <si>
    <t>Will real-time data synchronization or data replication to a secondary or disaster recovery (DR) site, located in different regions be employed?</t>
  </si>
  <si>
    <t>ARC1.46</t>
  </si>
  <si>
    <t>Will the service define Disaster Recovery Plan (DRP) that is annually tested  and submit test results  to the Eskom?</t>
  </si>
  <si>
    <t>ARC1.47</t>
  </si>
  <si>
    <t>Does the service offer a defined Back up Restore Plan and that is annually tested and share test results with Eskom?</t>
  </si>
  <si>
    <t>ARC1.48</t>
  </si>
  <si>
    <t>The ability to make legislation and other changes to the system within 5 business days</t>
  </si>
  <si>
    <t>SUP</t>
  </si>
  <si>
    <t>MOD</t>
  </si>
  <si>
    <t>3rd</t>
  </si>
  <si>
    <t>CST</t>
  </si>
  <si>
    <t>FUT</t>
  </si>
  <si>
    <t>NS</t>
  </si>
  <si>
    <t xml:space="preserve">3b. NON-FUNCTIONAL REQUIREMENTS: DATA MIGRATION </t>
  </si>
  <si>
    <t>DMG 1.1</t>
  </si>
  <si>
    <t>Data Migration</t>
  </si>
  <si>
    <t>Do you have a proven track record of data migration for public sector or utilities, especially in insurance management? Provide 1 or more references/case studies to similar projects</t>
  </si>
  <si>
    <t>100%: 1 or more compliant references provided
50%: 1 or more references with companies in private sector/non utilities
0%:     No references provided</t>
  </si>
  <si>
    <t>DMG 1.2</t>
  </si>
  <si>
    <t>Do you have certifications/partnerships with major technology providers (e.g. SAP, Microsoft, Oracle etc)</t>
  </si>
  <si>
    <t>DMG 1.3</t>
  </si>
  <si>
    <t>Do you have an experienced team with domain experience in Insurance management data migration? Provide proof of existing expertise</t>
  </si>
  <si>
    <t>DMG 1.4</t>
  </si>
  <si>
    <t>Ability to conduct a thorough analysis of existing data sources</t>
  </si>
  <si>
    <t>DMG 1.5</t>
  </si>
  <si>
    <t>Expertise in identifying data redundancies, inconsistencies, or gaps in legacy systems</t>
  </si>
  <si>
    <t>DMG 1.6</t>
  </si>
  <si>
    <t>Provide evidence of the expertise above</t>
  </si>
  <si>
    <t>DMG 1.7</t>
  </si>
  <si>
    <t>Provide a clear and structured approach for data extraction, transformation, and loading (ETL)</t>
  </si>
  <si>
    <t>DMG 1.8</t>
  </si>
  <si>
    <t>Provide  proven use of data migration tools or tools suitable for Insurance management 9List of tools and 1 testimonial)</t>
  </si>
  <si>
    <t>DMG 1.9</t>
  </si>
  <si>
    <t>Do you capability to handle Eskom’s insurance management data (210GB of largely structured data)?
Pastel - 80GB and SAP claims - 130GB</t>
  </si>
  <si>
    <t>DMG 1.10</t>
  </si>
  <si>
    <t>Provide proof of successful data migrations at this scale (at least 1 testimonial and reference with data of similar scale)</t>
  </si>
  <si>
    <t>100%: Yes, 1 or more testimonial with data at similar scale
50%: Yes, no testimonial
0%:     No  and no testimonial</t>
  </si>
  <si>
    <t>DMG 1.11</t>
  </si>
  <si>
    <t>Do you have capability to support migration of both structured and unstructured data?</t>
  </si>
  <si>
    <t>DMG 1.12</t>
  </si>
  <si>
    <t xml:space="preserve">Do you have the capability to encrypt and apply secure transfer protocols of data during and after migration? Provide list of tools to be used </t>
  </si>
  <si>
    <t>100%: Yes
0%:     No</t>
  </si>
  <si>
    <t>DMG 1.13</t>
  </si>
  <si>
    <t>Do you have the capability to handle sensitive or classified data securely? Provide detailed explanation</t>
  </si>
  <si>
    <t>DMG 1.14</t>
  </si>
  <si>
    <t>Do you have the capability to provide traceability and logging of all data migration activities? Provide detailed explanation</t>
  </si>
  <si>
    <t>DMG 1.15</t>
  </si>
  <si>
    <t>Do you have automated tools for pre- and post migration data validation? Provide list of tools</t>
  </si>
  <si>
    <t>DMG 1.16</t>
  </si>
  <si>
    <t>Do you have capability to identify and remove duplicate, or outdated irrelevant data?</t>
  </si>
  <si>
    <t>DMG 1.17</t>
  </si>
  <si>
    <t>Do you apply robust testing plans to verify data accuracy after migration? Provide evidence.</t>
  </si>
  <si>
    <t>DMG 1.18</t>
  </si>
  <si>
    <t>Provide clear project phases for data assessment, migration testing, and go live</t>
  </si>
  <si>
    <t>DMG 1.19</t>
  </si>
  <si>
    <t>Indicate strategies to be deployed to reduce disruptions to Eskom's Insurance management processes during migration</t>
  </si>
  <si>
    <t>DMG 1.20</t>
  </si>
  <si>
    <t>Indicate which industry data formats you support  (e.g. XML, JSON, CSV etc.)</t>
  </si>
  <si>
    <t>DMG 1.21</t>
  </si>
  <si>
    <t>Do you offer user training for Eskom's staff on data handling in the new system?</t>
  </si>
  <si>
    <t>DMG 1.22</t>
  </si>
  <si>
    <t>Provide a proposal for ongoing support for data related troubleshooting and optimisation</t>
  </si>
  <si>
    <t>DMG 1.23</t>
  </si>
  <si>
    <t>Do you have AI/ML for automated data mapping, cleansing, and error detection?</t>
  </si>
  <si>
    <t>DMG 1.24</t>
  </si>
  <si>
    <t>Do you have data archiving tools and expertise? List tools and provide evidence of expertise</t>
  </si>
  <si>
    <t>3c. DATA PRIVACY REQUIREMENTS</t>
  </si>
  <si>
    <t>DPR 1.1</t>
  </si>
  <si>
    <t xml:space="preserve">Data Privacy </t>
  </si>
  <si>
    <t>Do you offer a data processing addendum (DPA)?</t>
  </si>
  <si>
    <t xml:space="preserve">100%: Yes
0%:     No </t>
  </si>
  <si>
    <t>DPR 1.2</t>
  </si>
  <si>
    <t xml:space="preserve">Do you identify in the contract where customers data will be stored? </t>
  </si>
  <si>
    <t>DPR 1.3</t>
  </si>
  <si>
    <t>Does your  solution adhere to applicable privacy and protection of personal information Acts such as GDPR in European Union (EU) and POPIA in South Africa (SA) where the cloud service is hosted, and the region where the data subjects are physically located and processed?</t>
  </si>
  <si>
    <t>100%: POPIA and or GDPR
0%:     No compliance</t>
  </si>
  <si>
    <t>DPR 1.4</t>
  </si>
  <si>
    <t>Provide mechanisms to be used to manage and protect personal data of suppliers, employees and stakeholders</t>
  </si>
  <si>
    <t>DPR 1.5</t>
  </si>
  <si>
    <t>Can your contracts include clauses for cross-border data transfer requirements and other such safeguards</t>
  </si>
  <si>
    <t>100%:Yes
0%:    No</t>
  </si>
  <si>
    <t>DPR 1.6</t>
  </si>
  <si>
    <t xml:space="preserve">Do you use 3rd parties in the hosting and processing of data? </t>
  </si>
  <si>
    <t>100%:No
50%:Yes
0%:blank or no response</t>
  </si>
  <si>
    <t>DPR 1.7</t>
  </si>
  <si>
    <t>If yes, do the 3rd parties comply with  applicable privacy and protection of personal information Acts such as GDPR in European Union (EU) and POPIA in South Africa (SA) where the cloud service is hosted, and the region where the data subjects are physically located.</t>
  </si>
  <si>
    <t>100%: Comply with POPIA and or GDPR
50%: Comply with POPIA/GDPR and or non GDPR laws 
0%:  Comply with USA and or any other non-GDPR area</t>
  </si>
  <si>
    <t>DPR 1.8</t>
  </si>
  <si>
    <t>Does your solution offer any encryption for the processing of data while in transit to and from any processing locations using industry standard encryption (e.g. AES-256, TLS 1.2/1.3)?</t>
  </si>
  <si>
    <t>DPR 1.9</t>
  </si>
  <si>
    <t>Do you offer any clauses in your contracts that reflect that Eskom data shall not in any circumstances (incl. black swan events such as war etc.) be used without Eskom's consent?</t>
  </si>
  <si>
    <t>DPR 1.10</t>
  </si>
  <si>
    <t>Does your solution support the classification of data into categories (personal, sensitive and confidential data)?</t>
  </si>
  <si>
    <t>DPR 1.11</t>
  </si>
  <si>
    <t>Please indicate how your solution ensures that only the necessary data is collected, processed and retained to fulfil insurance management requirements</t>
  </si>
  <si>
    <t>DPR 1.12</t>
  </si>
  <si>
    <t>Please demonstrate how the SaaS solution ensures compliance with data minimization principles. Provide detail</t>
  </si>
  <si>
    <t>DPR 1.13</t>
  </si>
  <si>
    <t>Please indicate how personal data for suppliers, employees and stakeholders will be stored and processed</t>
  </si>
  <si>
    <t>3d. SECURITY REQUIREMENTS</t>
  </si>
  <si>
    <t>SCR 1.1</t>
  </si>
  <si>
    <t>Security Requirements</t>
  </si>
  <si>
    <r>
      <rPr>
        <b/>
        <sz val="12"/>
        <color rgb="FF000000"/>
        <rFont val="Calibri"/>
        <scheme val="minor"/>
      </rPr>
      <t xml:space="preserve">Third-party Attestation Reports
</t>
    </r>
    <r>
      <rPr>
        <sz val="12"/>
        <color rgb="FF000000"/>
        <rFont val="Calibri"/>
        <scheme val="minor"/>
      </rPr>
      <t>The Tenderer shall have a valid SOC 1 Type II and SOC 2 Type II Reports for the proposed SaaS solution.
 If the SOC 1 Type II and SOC 2 Type II report are older than six (6) months, the Bridge Letter is required.</t>
    </r>
  </si>
  <si>
    <t>(100%) Fully comply with requirement - Tenderer does have a valid SOC 1 Type II and SOC 2 Type II and/or Bridge Letter.
(0%) No compliance - Tenderer does not have the SOC 2 Type II Report and/or Bridge Letter.</t>
  </si>
  <si>
    <t>SCR 1.2</t>
  </si>
  <si>
    <r>
      <rPr>
        <b/>
        <sz val="12"/>
        <color rgb="FF000000"/>
        <rFont val="Calibri"/>
        <scheme val="minor"/>
      </rPr>
      <t xml:space="preserve">ISO Certifications
</t>
    </r>
    <r>
      <rPr>
        <sz val="12"/>
        <color rgb="FF000000"/>
        <rFont val="Calibri"/>
        <scheme val="minor"/>
      </rPr>
      <t>The Tenderer shall have a</t>
    </r>
    <r>
      <rPr>
        <b/>
        <sz val="12"/>
        <color rgb="FF000000"/>
        <rFont val="Calibri"/>
        <scheme val="minor"/>
      </rPr>
      <t xml:space="preserve"> </t>
    </r>
    <r>
      <rPr>
        <sz val="12"/>
        <color rgb="FF000000"/>
        <rFont val="Calibri"/>
        <scheme val="minor"/>
      </rPr>
      <t>valid ISO27001, ISO27017 and ISO27018 certificates</t>
    </r>
  </si>
  <si>
    <t>(100%) Fully comply with requirement - Tenderer does have a valid ISO27001, ISO27017 and ISO27018 Certificates.
(0%) No compliance - Tenderer does not have ISO27001, ISO27017 and ISO27018 Certificates.</t>
  </si>
  <si>
    <t>SCR 1.3</t>
  </si>
  <si>
    <r>
      <rPr>
        <b/>
        <sz val="12"/>
        <color rgb="FF000000"/>
        <rFont val="Calibri"/>
        <scheme val="minor"/>
      </rPr>
      <t xml:space="preserve">Integration Security
</t>
    </r>
    <r>
      <rPr>
        <sz val="12"/>
        <color rgb="FF000000"/>
        <rFont val="Calibri"/>
        <scheme val="minor"/>
      </rPr>
      <t xml:space="preserve">Integration to Eskom's existing IdP's such as Microsoft (MS) on-prem active directory (AD) MS Entra ID to enable Multi-factor Authentication (MFA) and Single sign on (SSO).
</t>
    </r>
    <r>
      <rPr>
        <sz val="10"/>
        <color rgb="FF000000"/>
        <rFont val="Arial"/>
      </rPr>
      <t xml:space="preserve">
</t>
    </r>
    <r>
      <rPr>
        <sz val="12"/>
        <color rgb="FF000000"/>
        <rFont val="Calibri"/>
        <scheme val="minor"/>
      </rPr>
      <t>The proposed SaaS solution shall be able to integrate with MS AD, Entra ID and support SAML 2.0 and OAuth 2.0 to enable MFA and  SSO.</t>
    </r>
  </si>
  <si>
    <t>(100%) Fully comply with requirement - The proposed solution does integrate with Eskom's MS AD, and Entra ID to enable SSO and MFA.
(0%) No compliance - The proposed solution is unable to integrate with MS AD, MDI, Entra ID and MFA.</t>
  </si>
  <si>
    <t>SCR 1.4</t>
  </si>
  <si>
    <r>
      <rPr>
        <b/>
        <sz val="12"/>
        <color rgb="FF000000"/>
        <rFont val="Calibri"/>
        <scheme val="minor"/>
      </rPr>
      <t xml:space="preserve">RBAC
</t>
    </r>
    <r>
      <rPr>
        <sz val="12"/>
        <color rgb="FF000000"/>
        <rFont val="Calibri"/>
        <scheme val="minor"/>
      </rPr>
      <t>The</t>
    </r>
    <r>
      <rPr>
        <b/>
        <sz val="12"/>
        <color rgb="FF000000"/>
        <rFont val="Calibri"/>
        <scheme val="minor"/>
      </rPr>
      <t xml:space="preserve"> </t>
    </r>
    <r>
      <rPr>
        <sz val="12"/>
        <color rgb="FF000000"/>
        <rFont val="Calibri"/>
        <scheme val="minor"/>
      </rPr>
      <t>proposed SaaS solution must support and employ RBAC mechanism.</t>
    </r>
  </si>
  <si>
    <t>(100%) Fully comply with requirement - The proposed solution does support and employ RBAC mechanism.
(0%) No compliance - The proposed solution does not support and employ RBAC mechanism</t>
  </si>
  <si>
    <t>SCR 1.5</t>
  </si>
  <si>
    <r>
      <rPr>
        <b/>
        <sz val="12"/>
        <color rgb="FF000000"/>
        <rFont val="Calibri"/>
        <scheme val="minor"/>
      </rPr>
      <t xml:space="preserve">Encryption Standard
</t>
    </r>
    <r>
      <rPr>
        <sz val="12"/>
        <color rgb="FF000000"/>
        <rFont val="Calibri"/>
        <scheme val="minor"/>
      </rPr>
      <t>The proposed SaaS solution shall</t>
    </r>
    <r>
      <rPr>
        <b/>
        <sz val="12"/>
        <color rgb="FF000000"/>
        <rFont val="Calibri"/>
        <scheme val="minor"/>
      </rPr>
      <t xml:space="preserve"> </t>
    </r>
    <r>
      <rPr>
        <sz val="12"/>
        <color rgb="FF000000"/>
        <rFont val="Calibri"/>
        <scheme val="minor"/>
      </rPr>
      <t>encrypt data at rest using at minimum AES-256, in use and  in transit (or in motion) using at minimum TLS 1.2 or later version.</t>
    </r>
  </si>
  <si>
    <t>(100%) Fully comply with requirement - The proposed solution does encrypt data at rest (AES-256) and in transit (TLS 1.2 or later version)
(0%) No compliance - The proposed solution does not encrypt data at rest (AES-256) and in transit (TLS 1.2 or later version)</t>
  </si>
  <si>
    <t>SCR 1.6</t>
  </si>
  <si>
    <r>
      <rPr>
        <b/>
        <sz val="12"/>
        <color rgb="FF000000"/>
        <rFont val="Calibri"/>
        <scheme val="minor"/>
      </rPr>
      <t xml:space="preserve">Audit Trails, Logs, User and Activity Logs
</t>
    </r>
    <r>
      <rPr>
        <sz val="12"/>
        <color rgb="FF000000"/>
        <rFont val="Calibri"/>
        <scheme val="minor"/>
      </rPr>
      <t>The proposed SaaS solution shall have Audit trails, logs, user administration and user activity logs enabled, encrypted, and securely kept with limited access to administrators.</t>
    </r>
  </si>
  <si>
    <t>(100%) Fully comply with requirement - The proposed solution does have Audit trails, logs, user administration and user activity logs shall be enabled, encrypted, and securely kept with limited access to administrators.
(0%) No compliance - The proposed solution does not have Audit trails, logs, user administration and user activity logs shall be enabled, encrypted, and securely kept with limited access to administrators.</t>
  </si>
  <si>
    <t>SCR 1.7</t>
  </si>
  <si>
    <r>
      <rPr>
        <b/>
        <sz val="12"/>
        <color rgb="FF000000"/>
        <rFont val="Calibri"/>
        <scheme val="minor"/>
      </rPr>
      <t xml:space="preserve">Data Masking
</t>
    </r>
    <r>
      <rPr>
        <sz val="12"/>
        <color rgb="FF000000"/>
        <rFont val="Calibri"/>
        <scheme val="minor"/>
      </rPr>
      <t>S</t>
    </r>
    <r>
      <rPr>
        <sz val="10"/>
        <color rgb="FF000000"/>
        <rFont val="Arial"/>
      </rPr>
      <t>ensitive data such as PII shall be masked on the non-production environments lessen exposure.</t>
    </r>
  </si>
  <si>
    <t>(100%) Fully comply with requirement - The proposed solution does mask PII on nonproduction environments.
(0%) No compliance - The proposed solution does not mask PII in nonproduction environments.</t>
  </si>
  <si>
    <t>SCR 1.8</t>
  </si>
  <si>
    <r>
      <rPr>
        <b/>
        <sz val="12"/>
        <color rgb="FF000000"/>
        <rFont val="Calibri"/>
        <scheme val="minor"/>
      </rPr>
      <t xml:space="preserve">Daily Incremental Back Ups
</t>
    </r>
    <r>
      <rPr>
        <sz val="12"/>
        <color rgb="FF000000"/>
        <rFont val="Calibri"/>
        <scheme val="minor"/>
      </rPr>
      <t xml:space="preserve">Incremental daily back-ups shall be done, encrypted, and securely kept offsite. </t>
    </r>
  </si>
  <si>
    <t>(100%) Fully comply with requirement - Daily incremental Back ups are done, encrypted and securely kept offsite.
(0%) No compliance - No daily incremental back ups.</t>
  </si>
  <si>
    <t>SCR 1.9</t>
  </si>
  <si>
    <r>
      <rPr>
        <b/>
        <sz val="12"/>
        <color rgb="FF000000"/>
        <rFont val="Calibri"/>
        <scheme val="minor"/>
      </rPr>
      <t xml:space="preserve">Real-time data synchronization or data replication
</t>
    </r>
    <r>
      <rPr>
        <sz val="12"/>
        <color rgb="FF000000"/>
        <rFont val="Calibri"/>
        <scheme val="minor"/>
      </rPr>
      <t xml:space="preserve">The Tenderer shall employ real-time data synchronization or data replication to a secondary or disaster recovery (DR) site, located in different region. </t>
    </r>
  </si>
  <si>
    <t>(100%) Fully comply with requirement - Real-time or data synchronisation is employed.
(0%) No compliance - No real-time or data synchronisation is employed.</t>
  </si>
  <si>
    <t>SCR 1.10</t>
  </si>
  <si>
    <r>
      <rPr>
        <b/>
        <sz val="12"/>
        <color rgb="FF000000"/>
        <rFont val="Calibri"/>
        <scheme val="minor"/>
      </rPr>
      <t xml:space="preserve">Patch Management
</t>
    </r>
    <r>
      <rPr>
        <sz val="12"/>
        <color rgb="FF000000"/>
        <rFont val="Calibri"/>
        <scheme val="minor"/>
      </rPr>
      <t>Patch Management Process  shall be defined. Software updates and patches shall be tested on development environment prior being deployed into production environment.</t>
    </r>
  </si>
  <si>
    <t>(100%) Fully Compliant - Patch management process is defined, software updates and patches are tested on nonproduction prior environment production.
(0%) No Compliance - No patch management process is defined, software updates and patches are tested on nonproduction environment production.</t>
  </si>
  <si>
    <t>SCR 1.11</t>
  </si>
  <si>
    <r>
      <rPr>
        <b/>
        <sz val="12"/>
        <color rgb="FF000000"/>
        <rFont val="Calibri"/>
        <scheme val="minor"/>
      </rPr>
      <t xml:space="preserve">TTA and POPIA OA
</t>
    </r>
    <r>
      <rPr>
        <sz val="12"/>
        <color rgb="FF000000"/>
        <rFont val="Calibri"/>
        <scheme val="minor"/>
      </rPr>
      <t>Should the hosting region be outside of South Africa (SA), the Tenderer shall sign Eskom's Transborder Transfer Agreement (Data Protection Operator Agreement), Should the hosting region be in SA , the Tenderer shall sign the POPIA Operator Agreement (Data Protection Operator Agreement)</t>
    </r>
  </si>
  <si>
    <t>(100%) Fully Compliant- The tenderer does have a privacy policy covering Eskom POPIA legal requirements.
(0%) Non Compliant - The tenderer does not have any privacy policy covering Eskom POPIA legal requirements.</t>
  </si>
  <si>
    <t>SCR 1.12</t>
  </si>
  <si>
    <r>
      <rPr>
        <b/>
        <sz val="12"/>
        <color rgb="FF000000"/>
        <rFont val="Calibri"/>
        <scheme val="minor"/>
      </rPr>
      <t xml:space="preserve">POPIA Compliance
</t>
    </r>
    <r>
      <rPr>
        <sz val="12"/>
        <color rgb="FF000000"/>
        <rFont val="Calibri"/>
        <scheme val="minor"/>
      </rPr>
      <t xml:space="preserve">The Tenderer shall </t>
    </r>
    <r>
      <rPr>
        <sz val="10"/>
        <color rgb="FF000000"/>
        <rFont val="Arial"/>
      </rPr>
      <t>comply with applicable privacy and protection of personal information Acts such as GDPR in European Union (EU) and POPIA in South Africa (SA) where the cloud service is hosted, where the data is collected and the region where the data subjects are physically located. If hosted in EU, the Tenderer shall confirm that the data of the natural and juristic persons personal Identifiable Information (PII) will be protected.</t>
    </r>
  </si>
  <si>
    <t>(100%) Fully Compliant- The tender does comply with both GDPR and POPIA where the cloud service is hosted and where the data subjects are hosted, tenderer provides the natural and juristic persons PII is protected.
(0%) Non Compliance  - The tender does not comply with both GDPR and POPIA where the cloud service is hosted and where the data subjects are hosted, tenderer provides the natural and juristic persons PII is protected.</t>
  </si>
  <si>
    <t>SCR 1.13</t>
  </si>
  <si>
    <r>
      <rPr>
        <b/>
        <sz val="12"/>
        <color rgb="FF000000"/>
        <rFont val="Calibri"/>
        <scheme val="minor"/>
      </rPr>
      <t xml:space="preserve">Confidentiality or Privacy Policy
</t>
    </r>
    <r>
      <rPr>
        <sz val="10"/>
        <color rgb="FF000000"/>
        <rFont val="Arial"/>
      </rPr>
      <t>The Tenderer shall have a confidentiality or privacy policy with regards to its employees, partners and subcontractors.</t>
    </r>
  </si>
  <si>
    <t>(100%) Fully comply with requirement - The Tender have confidentiality and privacy policy for employees, partners and subcontractor.
(0%) No compliance - The Tender does not have confidentiality and privacy policy for employees, partners and subcontractor.</t>
  </si>
  <si>
    <t>SCR 1.14</t>
  </si>
  <si>
    <r>
      <rPr>
        <b/>
        <sz val="10"/>
        <color rgb="FF000000"/>
        <rFont val="Arial"/>
      </rPr>
      <t>A</t>
    </r>
    <r>
      <rPr>
        <b/>
        <sz val="12"/>
        <color rgb="FF000000"/>
        <rFont val="Calibri"/>
        <scheme val="minor"/>
      </rPr>
      <t xml:space="preserve">pplication Security (AppSec) Tests
</t>
    </r>
    <r>
      <rPr>
        <sz val="12"/>
        <color rgb="FF000000"/>
        <rFont val="Calibri"/>
        <scheme val="minor"/>
      </rPr>
      <t>The Tenderer shall perform</t>
    </r>
    <r>
      <rPr>
        <b/>
        <sz val="12"/>
        <color rgb="FF000000"/>
        <rFont val="Calibri"/>
        <scheme val="minor"/>
      </rPr>
      <t xml:space="preserve"> </t>
    </r>
    <r>
      <rPr>
        <sz val="12"/>
        <color rgb="FF000000"/>
        <rFont val="Calibri"/>
        <scheme val="minor"/>
      </rPr>
      <t>static application security test (SAST), and dynamic application security test (DAST), vulnerability assessment, penetration test prior deploying the cloud system to production environments.</t>
    </r>
  </si>
  <si>
    <t>(100%) Fully comply with requirement - The Tenderer does perform SAST, DAST and Penetration Test (Test Results are required).
(0%) No compliance - The Tenderer does not perform SAST, DAST and Penetration Test.</t>
  </si>
  <si>
    <t>SCR 1.15</t>
  </si>
  <si>
    <r>
      <rPr>
        <b/>
        <sz val="12"/>
        <color rgb="FF000000"/>
        <rFont val="Calibri"/>
        <scheme val="minor"/>
      </rPr>
      <t xml:space="preserve">Cyber or Data Breach Incident Notification
</t>
    </r>
    <r>
      <rPr>
        <sz val="12"/>
        <color rgb="FF000000"/>
        <rFont val="Calibri"/>
        <scheme val="minor"/>
      </rPr>
      <t>Tenderer shall have formal notification process to notify customers of cyber attack and data breach incidents. Please specify the service level agreement (SLA).</t>
    </r>
  </si>
  <si>
    <t>(100%) Fully comply with requirement - The Tenderer does notify Eskom if there is cyber attack or data breaches and SLA is place.
(0%) No compliance -  The Tenderer does not notify Eskom if there is cyber attack or data breaches and no SLA is place.</t>
  </si>
  <si>
    <t>SCR 1.16</t>
  </si>
  <si>
    <r>
      <rPr>
        <b/>
        <sz val="12"/>
        <color rgb="FF000000"/>
        <rFont val="Calibri"/>
        <scheme val="minor"/>
      </rPr>
      <t xml:space="preserve">Significant Changes Notification
</t>
    </r>
    <r>
      <rPr>
        <sz val="12"/>
        <color rgb="FF000000"/>
        <rFont val="Calibri"/>
        <scheme val="minor"/>
      </rPr>
      <t>The Tenderer shall notify Eskom if there are any significant changes to the business, platform and hosting service provider or any change that could have an impact the security assessment conducted and the auditor’s opinion on the SOC audit.
The Tenderer shall have 1 month, 6 months and 12 months SLA in place.</t>
    </r>
  </si>
  <si>
    <t>(100%) Fully comply with requirement - The Tender does notify Eskom if there are any significant changes to the business, platform and hosting service provider or any change that could have an impact the security assessment conducted and SLA is in place.
(0%) No compliance - The tender does not notify Eskom if there are any significant changes to the business, platform and hosting service provider or any change that could have an impact the security assessment conducted and SLA is in place.</t>
  </si>
  <si>
    <t>SCR 1.17</t>
  </si>
  <si>
    <r>
      <rPr>
        <b/>
        <sz val="12"/>
        <color rgb="FF000000"/>
        <rFont val="Calibri"/>
        <scheme val="minor"/>
      </rPr>
      <t xml:space="preserve">Database Security Management
</t>
    </r>
    <r>
      <rPr>
        <sz val="12"/>
        <color rgb="FF000000"/>
        <rFont val="Calibri"/>
        <scheme val="minor"/>
      </rPr>
      <t xml:space="preserve"> 1. The Tenderer shall place the database behind the perimeter firewall.
2. The Tenderer shall employ database security management tool to provide regulatory compliance (Such as POPIA and GDPR), encryption, key management, granular access controls, flexible data masking, comprehensive activity monitoring, and sophisticated auditing capabilities.</t>
    </r>
  </si>
  <si>
    <t>(100%) Fully comply with requirement - The proposed solution does have Database Security Management Tool and Database is placed behind perimeter firewall.
(0%) No compliance - The proposed solution does not have Database Security Management Tool and Database is placed behind perimeter firewall.</t>
  </si>
  <si>
    <t>SCR 1.18</t>
  </si>
  <si>
    <r>
      <rPr>
        <b/>
        <sz val="12"/>
        <color rgb="FF000000"/>
        <rFont val="Calibri"/>
        <scheme val="minor"/>
      </rPr>
      <t xml:space="preserve">Distributed Denial of Service (DDoS) Protection Mechanism
</t>
    </r>
    <r>
      <rPr>
        <sz val="12"/>
        <color rgb="FF000000"/>
        <rFont val="Calibri"/>
        <scheme val="minor"/>
      </rPr>
      <t>The proposed</t>
    </r>
    <r>
      <rPr>
        <b/>
        <sz val="12"/>
        <color rgb="FF000000"/>
        <rFont val="Calibri"/>
        <scheme val="minor"/>
      </rPr>
      <t xml:space="preserve"> </t>
    </r>
    <r>
      <rPr>
        <sz val="12"/>
        <color rgb="FF000000"/>
        <rFont val="Calibri"/>
        <scheme val="minor"/>
      </rPr>
      <t>SaaS solution shall employ DDoS protection mechanism.</t>
    </r>
  </si>
  <si>
    <t>(100%) Fully comply with requirement - The proposed solution does have DDoS protection mechanism.
(0%) No compliance - The proposed solution does not have DDoS protection mechanism.</t>
  </si>
  <si>
    <t>SCR 1.19</t>
  </si>
  <si>
    <r>
      <rPr>
        <b/>
        <sz val="12"/>
        <color rgb="FF000000"/>
        <rFont val="Calibri"/>
        <scheme val="minor"/>
      </rPr>
      <t xml:space="preserve">Web Application Firewall (WAF)
</t>
    </r>
    <r>
      <rPr>
        <sz val="12"/>
        <color rgb="FF000000"/>
        <rFont val="Calibri"/>
        <scheme val="minor"/>
      </rPr>
      <t>The Tenderer shall employ</t>
    </r>
    <r>
      <rPr>
        <b/>
        <sz val="12"/>
        <color rgb="FF000000"/>
        <rFont val="Calibri"/>
        <scheme val="minor"/>
      </rPr>
      <t xml:space="preserve"> </t>
    </r>
    <r>
      <rPr>
        <sz val="12"/>
        <color rgb="FF000000"/>
        <rFont val="Calibri"/>
        <scheme val="minor"/>
      </rPr>
      <t>WAF for all internet facing applications and/or web-based applications.</t>
    </r>
  </si>
  <si>
    <t>(100%) Fully comply with requirement -The proposed solution does employ WAF.
(0%) No compliance - The proposed solution does not employ WAF.</t>
  </si>
  <si>
    <t>SCR 1.20</t>
  </si>
  <si>
    <r>
      <rPr>
        <b/>
        <sz val="12"/>
        <color rgb="FF000000"/>
        <rFont val="Calibri"/>
        <scheme val="minor"/>
      </rPr>
      <t xml:space="preserve">Integration Security
</t>
    </r>
    <r>
      <rPr>
        <sz val="12"/>
        <color rgb="FF000000"/>
        <rFont val="Calibri"/>
        <scheme val="minor"/>
      </rPr>
      <t>The</t>
    </r>
    <r>
      <rPr>
        <b/>
        <sz val="12"/>
        <color rgb="FF000000"/>
        <rFont val="Calibri"/>
        <scheme val="minor"/>
      </rPr>
      <t xml:space="preserve"> </t>
    </r>
    <r>
      <rPr>
        <sz val="12"/>
        <color rgb="FF000000"/>
        <rFont val="Calibri"/>
        <scheme val="minor"/>
      </rPr>
      <t>proposed SaaS solution shall support the prevailing enterprise services bus (ESB), application programmable interfaces (API’s) and Integration Platform as a Service (iPaaS) platforms for security, logging and monitoring for both on-prem, hybrid-cloud and multi-cloud environments.</t>
    </r>
  </si>
  <si>
    <t>(100%) Fully comply with requirement - The proposed solution does support ESB, API's and IPaaS for security, logging and monitoring.
(0%) No compliance - The proposed solution does not support ESB, API's and IPaaS for security, logging and monitoring.</t>
  </si>
  <si>
    <t>SCR 1.21</t>
  </si>
  <si>
    <r>
      <rPr>
        <b/>
        <sz val="12"/>
        <color rgb="FF000000"/>
        <rFont val="Calibri"/>
        <scheme val="minor"/>
      </rPr>
      <t xml:space="preserve">e-Discovery
</t>
    </r>
    <r>
      <rPr>
        <sz val="12"/>
        <color rgb="FF000000"/>
        <rFont val="Calibri"/>
        <scheme val="minor"/>
      </rPr>
      <t>The proposed SaaS solution shall provide e-Discovery capability to identify, collect and produce electronically stored information (ESI) in response to a request for production in a lawsuit or investigation as part of the cloud services offered.</t>
    </r>
  </si>
  <si>
    <t>(100%) Fully comply with requirement - The proposed solution does have e-Discovery capability.
(0%) No compliance - The proposed solution does not have e-Discovery capability.</t>
  </si>
  <si>
    <t>SCR 1.22</t>
  </si>
  <si>
    <r>
      <rPr>
        <b/>
        <sz val="12"/>
        <color rgb="FF000000"/>
        <rFont val="Calibri"/>
        <scheme val="minor"/>
      </rPr>
      <t xml:space="preserve">DRP/IRM
</t>
    </r>
    <r>
      <rPr>
        <sz val="12"/>
        <color rgb="FF000000"/>
        <rFont val="Calibri"/>
        <scheme val="minor"/>
      </rPr>
      <t>1. The Tenderer shall have Disaster Recovery Plan (DRP) and Back up Restore Plan defined, annually tested.
2. The Tenderer shall have Incident Response Management (IRM) process defined, and part of the service level agreement (SLA) and master service agreement (MSA).
3. The Tenderer is required to specify the recovery point objective (RPO) and recovery time objective (RTO)</t>
    </r>
  </si>
  <si>
    <t xml:space="preserve">
(100%) DRP and Back up Plan is defined, annually tested and IRM is in place and part of the SLA/MSA.
(0%) DRP, Back up Restore Plan, IRM is not in place and not tested.</t>
  </si>
  <si>
    <t>3e. CLOUD REQUIREMENTS</t>
  </si>
  <si>
    <t>CLD1.1</t>
  </si>
  <si>
    <t>Cloud Requirements</t>
  </si>
  <si>
    <t>If solution is hosted and or processed outside RSA and GDPR area, do you have the ability to host and process data in the preferred areas in the short to medium-term (RSA )? Please explain</t>
  </si>
  <si>
    <t>100%: Yes, there is flexibility to move the hosting and processing of data to preferred locations 
50%: No flexibility currently, but plans are in place to relocate data hosting and processing to preferred regions
0%:   Solution and data processed in USA and or any other non-GDPR area</t>
  </si>
  <si>
    <t>CLD1.2</t>
  </si>
  <si>
    <t>Will there be any additional costs in the event of data hosting and processing relocation? If yes please indicate what that would look like</t>
  </si>
  <si>
    <t>100%: No
0%:     Yes</t>
  </si>
  <si>
    <t>CLD1.3</t>
  </si>
  <si>
    <t>What is your SaaS pricing model for the capabilities being evaluated?
(Upfront commitment: fixed license volume with no downward elasticity
Hybrid: fixed baseline volume for a set period with the ability to flex up and down from this baseline
Entirely consumption-based: flexible volume based on usage)</t>
  </si>
  <si>
    <t>100%: Entirely consumption-based: flexible volume based on usage
50%: Hybrid: fixed baseline volume for a set period with the ability to flex up and down from this baseline
0%:    Upfront commitment: fixed license volume with no downward elasticity</t>
  </si>
  <si>
    <t>CLD1.4</t>
  </si>
  <si>
    <t>What pricing metrics (e.g., user, employee, transaction, etc.) do you use for the capabilities being evaluated? (Please insert your response)</t>
  </si>
  <si>
    <t>100%: User/transaction-based
0%:     None - compliance</t>
  </si>
  <si>
    <t>CLD1.5</t>
  </si>
  <si>
    <t>Does your contract include nondiminishment of the functionality and their end-of-life protection over the course of the term?</t>
  </si>
  <si>
    <t>CLD1.6</t>
  </si>
  <si>
    <t>Does your contract include nonrebundling or renaming protections of its functionality/package offering over the course of the term?</t>
  </si>
  <si>
    <t>CLD1.7</t>
  </si>
  <si>
    <t>Does your contract include nondiminishment of its terms/policies/agreements over the course of the term?</t>
  </si>
  <si>
    <t>CLD1.8</t>
  </si>
  <si>
    <t>Do you lock in, as a standard, a maximum potential uplift (e.g., renewal price cap) for costs beyond a customer's initial SaaS term?</t>
  </si>
  <si>
    <t>100%: Yes
50%:    Partial compliance
0%: No compliance</t>
  </si>
  <si>
    <t>CLD1.9</t>
  </si>
  <si>
    <t>Is your renewal price cap uplift a locked-in one-time flat uplift or an annual uplift?</t>
  </si>
  <si>
    <t>100%: Annual uplift
50%:     Locked-in one-time flat uplift</t>
  </si>
  <si>
    <t>CLD1.10</t>
  </si>
  <si>
    <t>Does your contract allow termination at the vendors discretion during contract or at renewal?</t>
  </si>
  <si>
    <t>CLD1.11</t>
  </si>
  <si>
    <t xml:space="preserve">Are innovations or upgrades included in customers subscription fees? </t>
  </si>
  <si>
    <t>CLD1.12</t>
  </si>
  <si>
    <t>Do you offer improved pricing for larger tiers of license quantities?</t>
  </si>
  <si>
    <t>CLD1.13</t>
  </si>
  <si>
    <t xml:space="preserve">Does your contract offer improved pricing for license growth? </t>
  </si>
  <si>
    <t>CLD1.14</t>
  </si>
  <si>
    <t>Does your contract offer flexibility to not require payments until full production is achieved during customers implementation?</t>
  </si>
  <si>
    <t>CLD1.15</t>
  </si>
  <si>
    <t xml:space="preserve">Does your contract offer the ability for customers to ramp up functionalities/products over the term? </t>
  </si>
  <si>
    <t>CLD1.16</t>
  </si>
  <si>
    <t xml:space="preserve">Does your contract offer the ability for customers to ramp up license quantities over the term? </t>
  </si>
  <si>
    <t>CLD1.17</t>
  </si>
  <si>
    <t xml:space="preserve">Is the storage unlimited for all of the proposed capabilities? </t>
  </si>
  <si>
    <t>CLD1.18</t>
  </si>
  <si>
    <t>Are higher levels of encryption (at rest and in transit) possible without additional fee?</t>
  </si>
  <si>
    <t>CLD1.19</t>
  </si>
  <si>
    <t>Do you offer multiple levels of SaaS support at additional cost?</t>
  </si>
  <si>
    <t>CLD1.20</t>
  </si>
  <si>
    <t xml:space="preserve">How many test/additional tenants (aside from the production/live tenant) are included within customers' subscription fees? </t>
  </si>
  <si>
    <t>100%:Dev, QA and production
50%: Production and QA
0%:     Only production environment</t>
  </si>
  <si>
    <t>CLD1.21</t>
  </si>
  <si>
    <t>What is the cost for additional tenant(s), if required? (Please insert your response)</t>
  </si>
  <si>
    <t>CLD1.22</t>
  </si>
  <si>
    <t xml:space="preserve">Do you allow customers to have the ability to access or download their data during the term? </t>
  </si>
  <si>
    <t>CLD1.23</t>
  </si>
  <si>
    <t xml:space="preserve">If data can only be downloaded by the vendor, are the costs for the requested data download(s) included in customers' subscription fees? </t>
  </si>
  <si>
    <t>CLD1.24</t>
  </si>
  <si>
    <t xml:space="preserve">Is the file size of customer data downloads unlimited? </t>
  </si>
  <si>
    <t>CLD1.25</t>
  </si>
  <si>
    <t xml:space="preserve">Do you offer enhanced disaster recovery (DR) services? </t>
  </si>
  <si>
    <t>CLD1.26</t>
  </si>
  <si>
    <t>What are your your RTO (Recovery Time Objective) and Recovery Point Objective? (Please insert your response)</t>
  </si>
  <si>
    <t>100%: RTO and RPO defined
50%: Either RPO/RTO defined
0%:     Not  defined</t>
  </si>
  <si>
    <t>CLD1.27</t>
  </si>
  <si>
    <t xml:space="preserve">Do you offer customers the ability to reduce its license quantities by a certain percentage at renewal without repricing? </t>
  </si>
  <si>
    <t>CLD1.28</t>
  </si>
  <si>
    <t xml:space="preserve">Do you offer the ability for customers to swap or exchange its capabilities/products for like priced capabilities/products during the term? </t>
  </si>
  <si>
    <t>CLD1.29</t>
  </si>
  <si>
    <t xml:space="preserve">Do you offer a SaaS service-level agreement (SLA)? </t>
  </si>
  <si>
    <t>CLD1.30</t>
  </si>
  <si>
    <t>Do you proactively send out periodic SLA reports or is it customer's responsibility? (Please insert your response)</t>
  </si>
  <si>
    <t>CLD1.31</t>
  </si>
  <si>
    <t>Please list the elements that your SaaS SLA is/are tied to? (Please insert your response)</t>
  </si>
  <si>
    <t>100%: 24X7, 365 days with 99.99999%
50%: 24X7, 365 days with 99%
0%:     Any metric less than the above</t>
  </si>
  <si>
    <t>CLD1.32</t>
  </si>
  <si>
    <t xml:space="preserve">What is the frequency of your uptime calculation? </t>
  </si>
  <si>
    <t xml:space="preserve">100%:Monthly or less
0%: More than once a month
</t>
  </si>
  <si>
    <t>CLD1.33</t>
  </si>
  <si>
    <t xml:space="preserve">Does your contract include credits for SLA misses? </t>
  </si>
  <si>
    <t>CLD1.34</t>
  </si>
  <si>
    <t xml:space="preserve">Does your contract include the ability for customers to terminate the service for multiple misses to the SLA? </t>
  </si>
  <si>
    <t>CLD1.35</t>
  </si>
  <si>
    <t xml:space="preserve">Does your contract include the ability for customers to terminate the service for a critical miss to the SLA? </t>
  </si>
  <si>
    <t>CLD1.36</t>
  </si>
  <si>
    <t xml:space="preserve">Would you be willing to attach 12 months of uptime performance history for the capabilities being recommended in the RFP? </t>
  </si>
  <si>
    <t>CLD1.37</t>
  </si>
  <si>
    <t xml:space="preserve">Should a data breach occur, does your contract include the ability for its customers to terminate because of the event? </t>
  </si>
  <si>
    <t>CLD1.38</t>
  </si>
  <si>
    <t>Do you allow customers to reassign the agreement in its entirety or in part in cases of corporate reorganization (such as merging, divesting)</t>
  </si>
  <si>
    <t>CLD1.39</t>
  </si>
  <si>
    <t xml:space="preserve">Do you work with any subcontractors to supply SaaS solution to customers? </t>
  </si>
  <si>
    <t>CLD1.40</t>
  </si>
  <si>
    <t xml:space="preserve">Does your contract include vendor responsibility for the performance of its subcontractors? </t>
  </si>
  <si>
    <t>CLD1.41</t>
  </si>
  <si>
    <t xml:space="preserve">If you download data for customers at contract expiration, does your contract include information about the format for this customer data? </t>
  </si>
  <si>
    <t>CLD1.42</t>
  </si>
  <si>
    <t xml:space="preserve">If the customer needs to request an extraction of its data upon expiration/termination, when does this request have to be provided? </t>
  </si>
  <si>
    <t>100%: Flexible timelines
0%:     Strict timelines</t>
  </si>
  <si>
    <t>CLD1.43</t>
  </si>
  <si>
    <t xml:space="preserve">How much time do customers have to review the data upon notification of termination, prior to deletion of this data? </t>
  </si>
  <si>
    <t>CLD1.44</t>
  </si>
  <si>
    <t xml:space="preserve">Do your customers receive autonotification of the deletion of their data from the production environment post-termination? </t>
  </si>
  <si>
    <t>CLD1.45</t>
  </si>
  <si>
    <t xml:space="preserve">Do your customers receive autonotification of deletion of their data from the test environment post termination? </t>
  </si>
  <si>
    <t>CLD1.46</t>
  </si>
  <si>
    <t xml:space="preserve">Does your contract include a period of time for transition upon termination? </t>
  </si>
  <si>
    <t>CLD1.47</t>
  </si>
  <si>
    <t xml:space="preserve">Does your contract include services during transition period? </t>
  </si>
  <si>
    <t>Priority rating</t>
  </si>
  <si>
    <t>Score Ratings</t>
  </si>
  <si>
    <t>Score Description</t>
  </si>
  <si>
    <t>ScoreDescription</t>
  </si>
  <si>
    <t>No interest</t>
  </si>
  <si>
    <t>0% Compliance</t>
  </si>
  <si>
    <t>Fully comply with requirement</t>
  </si>
  <si>
    <t>Nice to have</t>
  </si>
  <si>
    <t>25% Compliance</t>
  </si>
  <si>
    <t>Partially compliant</t>
  </si>
  <si>
    <t>No compliance</t>
  </si>
  <si>
    <t>50% Compliance</t>
  </si>
  <si>
    <t>75% Compliance</t>
  </si>
  <si>
    <t>100% Compliance</t>
  </si>
  <si>
    <t xml:space="preserve">Please do NOT delete this sheet. </t>
  </si>
  <si>
    <t>Vendor Support</t>
  </si>
  <si>
    <t>Description</t>
  </si>
  <si>
    <t>SUPPORTED</t>
  </si>
  <si>
    <t>Supported as delivered "out-of-the-box"</t>
  </si>
  <si>
    <t>MODIFICATIONS</t>
  </si>
  <si>
    <t>Supported via modifications (screen configurations, reports, GUI tailoring, etc)</t>
  </si>
  <si>
    <t>3RD PARTY</t>
  </si>
  <si>
    <t>Supported via a third party solution</t>
  </si>
  <si>
    <t>CUSTOMISATION</t>
  </si>
  <si>
    <t>Supported via customisation (source code changes)</t>
  </si>
  <si>
    <t>FUTURE</t>
  </si>
  <si>
    <t>Will be supported</t>
  </si>
  <si>
    <r>
      <t xml:space="preserve">Provide for Escap to comply with the regulatory bodies requirements in the financial services sector and organisational compliance requirements:
</t>
    </r>
    <r>
      <rPr>
        <b/>
        <sz val="10"/>
        <color rgb="FF000000"/>
        <rFont val="Arial"/>
        <family val="2"/>
      </rPr>
      <t xml:space="preserve"> Joint Standard</t>
    </r>
    <r>
      <rPr>
        <sz val="10"/>
        <color rgb="FF000000"/>
        <rFont val="Arial"/>
        <family val="2"/>
      </rPr>
      <t xml:space="preserve"> 1/2023 (15.11.2024) - Information Technology Governance and Risk Management Requirements for Financial Institutions joint by Prudential Authority, Financial Sector Conduct Authority (SAM Lines of Business), Insurance Act, Financial Sector Regulation Act;
The requirement should be embedded in the design of the policy management, claims management, reinsurance and finance functions; 
Enable </t>
    </r>
    <r>
      <rPr>
        <b/>
        <sz val="10"/>
        <color rgb="FF000000"/>
        <rFont val="Arial"/>
        <family val="2"/>
      </rPr>
      <t>Quarterly and Annual Regulatory Submissions</t>
    </r>
    <r>
      <rPr>
        <sz val="10"/>
        <color rgb="FF000000"/>
        <rFont val="Arial"/>
        <family val="2"/>
      </rPr>
      <t xml:space="preserve">  (QRT) Quantitative Reporting Template, (QRR) Qualitative Reporting Template) submissions, linked to Policy Management, Reinsurance, Claims and Finances;
Enable compliance other external and internal governance processes. Audit Control and Risk management, in the insurance functional areas</t>
    </r>
  </si>
  <si>
    <t>Tenderer to take note of the following key instructions:</t>
  </si>
  <si>
    <t>Technical Evaluation Guidelines</t>
  </si>
  <si>
    <r>
      <t xml:space="preserve">Complete </t>
    </r>
    <r>
      <rPr>
        <b/>
        <u/>
        <sz val="11"/>
        <color rgb="FFC00000"/>
        <rFont val="Arial"/>
        <family val="2"/>
      </rPr>
      <t>ALL</t>
    </r>
    <r>
      <rPr>
        <sz val="11"/>
        <color rgb="FF000000"/>
        <rFont val="Arial"/>
        <family val="2"/>
      </rPr>
      <t xml:space="preserve"> </t>
    </r>
    <r>
      <rPr>
        <sz val="11"/>
        <color indexed="8"/>
        <rFont val="Arial"/>
        <family val="2"/>
      </rPr>
      <t>the worksheets listed below.</t>
    </r>
  </si>
  <si>
    <t>Scoring Summary (Gatekeeper questions)</t>
  </si>
  <si>
    <t>Key Requirements</t>
  </si>
  <si>
    <t>Functional</t>
  </si>
  <si>
    <t>Non-Functional</t>
  </si>
  <si>
    <t>Architecture</t>
  </si>
  <si>
    <t>Cloud</t>
  </si>
  <si>
    <t>Security</t>
  </si>
  <si>
    <t>Demonstration</t>
  </si>
  <si>
    <t xml:space="preserve"> </t>
  </si>
  <si>
    <r>
      <t xml:space="preserve">- The threshold for the bidder/supplier evaluation is </t>
    </r>
    <r>
      <rPr>
        <b/>
        <sz val="14"/>
        <color rgb="FF00B0F0"/>
        <rFont val="Calibri"/>
        <family val="2"/>
        <scheme val="minor"/>
      </rPr>
      <t>70%; 17.5 out of 25 points</t>
    </r>
    <r>
      <rPr>
        <sz val="14"/>
        <color rgb="FF00B0F0"/>
        <rFont val="Calibri"/>
        <family val="2"/>
        <scheme val="minor"/>
      </rPr>
      <t>.</t>
    </r>
  </si>
  <si>
    <r>
      <t xml:space="preserve">- The threshold for the functional and non-functional  requirements is </t>
    </r>
    <r>
      <rPr>
        <b/>
        <sz val="14"/>
        <color rgb="FF00B0F0"/>
        <rFont val="Calibri"/>
        <family val="2"/>
        <scheme val="minor"/>
      </rPr>
      <t>70;  42 out of 60 points.</t>
    </r>
  </si>
  <si>
    <r>
      <t xml:space="preserve">- The threshold for the functional and non-functional  requirements is </t>
    </r>
    <r>
      <rPr>
        <b/>
        <sz val="14"/>
        <color rgb="FF00B0F0"/>
        <rFont val="Calibri"/>
        <family val="2"/>
        <scheme val="minor"/>
      </rPr>
      <t>70%; 10.5  out of 15 points</t>
    </r>
  </si>
  <si>
    <t>AN  OVERALL QUALIFICATION THRESHOLD OF 70% APPLIES;  70 out of 100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</si>
</sst>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8"/>
      <name val="Verdana"/>
      <family val="2"/>
    </font>
    <font>
      <sz val="8"/>
      <color indexed="62"/>
      <name val="Verdana"/>
      <family val="2"/>
    </font>
    <font>
      <sz val="10"/>
      <name val="Arial"/>
      <family val="2"/>
    </font>
    <font>
      <b/>
      <sz val="10"/>
      <color theme="0"/>
      <name val="Arial"/>
      <family val="2"/>
    </font>
    <font>
      <sz val="11"/>
      <color indexed="8"/>
      <name val="Calibri"/>
      <family val="2"/>
    </font>
    <font>
      <sz val="10"/>
      <name val="Calibri"/>
      <family val="2"/>
      <scheme val="minor"/>
    </font>
    <font>
      <sz val="10"/>
      <name val="Arial"/>
      <family val="2"/>
    </font>
    <font>
      <sz val="10"/>
      <color theme="1"/>
      <name val="Calibri"/>
      <family val="2"/>
      <scheme val="minor"/>
    </font>
    <font>
      <b/>
      <sz val="10"/>
      <color indexed="8"/>
      <name val="Calibri"/>
      <family val="2"/>
      <scheme val="minor"/>
    </font>
    <font>
      <sz val="8"/>
      <color theme="0"/>
      <name val="Calibri"/>
      <family val="2"/>
      <scheme val="minor"/>
    </font>
    <font>
      <b/>
      <sz val="16"/>
      <name val="Verdana"/>
      <family val="2"/>
    </font>
    <font>
      <b/>
      <sz val="10"/>
      <name val="Calibri"/>
      <family val="2"/>
      <scheme val="minor"/>
    </font>
    <font>
      <sz val="10"/>
      <color indexed="8"/>
      <name val="Calibri"/>
      <family val="2"/>
      <scheme val="minor"/>
    </font>
    <font>
      <sz val="11"/>
      <color rgb="FF000000"/>
      <name val="Arial"/>
      <family val="2"/>
    </font>
    <font>
      <sz val="10"/>
      <color indexed="8"/>
      <name val="Calibri"/>
      <family val="2"/>
    </font>
    <font>
      <sz val="10"/>
      <color rgb="FFFF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3896"/>
      <name val="Arial"/>
      <family val="2"/>
    </font>
    <font>
      <sz val="10"/>
      <color rgb="FF000000"/>
      <name val="Arial"/>
      <family val="2"/>
    </font>
    <font>
      <sz val="8"/>
      <name val="Arial"/>
      <family val="2"/>
    </font>
    <font>
      <b/>
      <sz val="12"/>
      <color indexed="8"/>
      <name val="Calibri"/>
      <family val="2"/>
      <scheme val="minor"/>
    </font>
    <font>
      <sz val="12"/>
      <color theme="1"/>
      <name val="Calibri"/>
      <family val="2"/>
      <scheme val="minor"/>
    </font>
    <font>
      <b/>
      <sz val="12"/>
      <color theme="1"/>
      <name val="Calibri"/>
      <family val="2"/>
      <scheme val="minor"/>
    </font>
    <font>
      <sz val="12"/>
      <color indexed="8"/>
      <name val="Calibri"/>
      <family val="2"/>
      <scheme val="minor"/>
    </font>
    <font>
      <b/>
      <sz val="12"/>
      <color theme="0"/>
      <name val="Calibri"/>
      <family val="2"/>
      <scheme val="minor"/>
    </font>
    <font>
      <sz val="12"/>
      <color theme="0"/>
      <name val="Calibri"/>
      <family val="2"/>
      <scheme val="minor"/>
    </font>
    <font>
      <b/>
      <sz val="12"/>
      <name val="Calibri"/>
      <family val="2"/>
      <scheme val="minor"/>
    </font>
    <font>
      <sz val="12"/>
      <name val="Calibri"/>
      <family val="2"/>
      <scheme val="minor"/>
    </font>
    <font>
      <sz val="12"/>
      <color rgb="FFFF0000"/>
      <name val="Calibri"/>
      <family val="2"/>
      <scheme val="minor"/>
    </font>
    <font>
      <b/>
      <u/>
      <sz val="12"/>
      <color indexed="8"/>
      <name val="Calibri"/>
      <family val="2"/>
      <scheme val="minor"/>
    </font>
    <font>
      <b/>
      <u/>
      <sz val="16"/>
      <color rgb="FFFF0000"/>
      <name val="Calibri"/>
      <family val="2"/>
      <scheme val="minor"/>
    </font>
    <font>
      <b/>
      <sz val="14"/>
      <color indexed="8"/>
      <name val="Calibri"/>
      <family val="2"/>
      <scheme val="minor"/>
    </font>
    <font>
      <b/>
      <i/>
      <sz val="14"/>
      <name val="Calibri"/>
      <family val="2"/>
      <scheme val="minor"/>
    </font>
    <font>
      <b/>
      <i/>
      <sz val="12"/>
      <color rgb="FF000000"/>
      <name val="Calibri"/>
      <family val="2"/>
      <scheme val="minor"/>
    </font>
    <font>
      <sz val="10"/>
      <color theme="0"/>
      <name val="Calibri"/>
      <family val="2"/>
      <scheme val="minor"/>
    </font>
    <font>
      <sz val="14"/>
      <color indexed="8"/>
      <name val="Calibri"/>
      <family val="2"/>
      <scheme val="minor"/>
    </font>
    <font>
      <b/>
      <u/>
      <sz val="14"/>
      <name val="Calibri"/>
      <family val="2"/>
      <scheme val="minor"/>
    </font>
    <font>
      <b/>
      <sz val="18"/>
      <name val="Calibri"/>
      <family val="2"/>
      <scheme val="minor"/>
    </font>
    <font>
      <b/>
      <sz val="18"/>
      <color rgb="FFFF0000"/>
      <name val="Calibri"/>
      <family val="2"/>
      <scheme val="minor"/>
    </font>
    <font>
      <b/>
      <sz val="12"/>
      <color indexed="62"/>
      <name val="Calibri"/>
      <family val="2"/>
      <scheme val="minor"/>
    </font>
    <font>
      <b/>
      <sz val="12"/>
      <name val="Verdana"/>
      <family val="2"/>
    </font>
    <font>
      <sz val="12"/>
      <color rgb="FF000000"/>
      <name val="Calibri"/>
      <family val="2"/>
      <scheme val="minor"/>
    </font>
    <font>
      <b/>
      <i/>
      <sz val="18"/>
      <name val="Calibri"/>
      <family val="2"/>
      <scheme val="minor"/>
    </font>
    <font>
      <b/>
      <sz val="14"/>
      <color rgb="FF00B0F0"/>
      <name val="Calibri"/>
      <family val="2"/>
      <scheme val="minor"/>
    </font>
    <font>
      <sz val="14"/>
      <color rgb="FF00B0F0"/>
      <name val="Calibri"/>
      <family val="2"/>
      <scheme val="minor"/>
    </font>
    <font>
      <b/>
      <sz val="10"/>
      <color rgb="FF000000"/>
      <name val="Arial"/>
      <family val="2"/>
    </font>
    <font>
      <sz val="10"/>
      <color indexed="8"/>
      <name val="Arial"/>
      <family val="2"/>
    </font>
    <font>
      <sz val="12"/>
      <color rgb="FF000000"/>
      <name val="Calibri"/>
      <scheme val="minor"/>
    </font>
    <font>
      <sz val="10"/>
      <color rgb="FF000000"/>
      <name val="Arial"/>
    </font>
    <font>
      <b/>
      <sz val="10"/>
      <color rgb="FF000000"/>
      <name val="Arial"/>
    </font>
    <font>
      <b/>
      <sz val="12"/>
      <color rgb="FF000000"/>
      <name val="Calibri"/>
      <scheme val="minor"/>
    </font>
    <font>
      <sz val="11"/>
      <color indexed="8"/>
      <name val="Arial"/>
      <family val="2"/>
    </font>
    <font>
      <b/>
      <sz val="16"/>
      <color rgb="FFC00000"/>
      <name val="Arial"/>
      <family val="2"/>
    </font>
    <font>
      <b/>
      <sz val="12"/>
      <color indexed="8"/>
      <name val="Arial"/>
      <family val="2"/>
    </font>
    <font>
      <b/>
      <sz val="11"/>
      <color indexed="8"/>
      <name val="Arial"/>
      <family val="2"/>
    </font>
    <font>
      <b/>
      <u/>
      <sz val="11"/>
      <color rgb="FFC00000"/>
      <name val="Arial"/>
      <family val="2"/>
    </font>
  </fonts>
  <fills count="4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70C0"/>
        <bgColor indexed="64"/>
      </patternFill>
    </fill>
    <fill>
      <patternFill patternType="solid">
        <fgColor theme="1"/>
        <bgColor indexed="64"/>
      </patternFill>
    </fill>
    <fill>
      <patternFill patternType="solid">
        <fgColor theme="9" tint="0.79998168889431442"/>
        <bgColor indexed="64"/>
      </patternFill>
    </fill>
    <fill>
      <patternFill patternType="solid">
        <fgColor theme="8" tint="0.59999389629810485"/>
        <bgColor indexed="40"/>
      </patternFill>
    </fill>
    <fill>
      <patternFill patternType="solid">
        <fgColor theme="9" tint="0.59999389629810485"/>
        <bgColor indexed="51"/>
      </patternFill>
    </fill>
    <fill>
      <patternFill patternType="solid">
        <fgColor theme="9" tint="0.59999389629810485"/>
        <bgColor indexed="23"/>
      </patternFill>
    </fill>
    <fill>
      <patternFill patternType="solid">
        <fgColor rgb="FF7030A0"/>
        <bgColor indexed="51"/>
      </patternFill>
    </fill>
    <fill>
      <patternFill patternType="solid">
        <fgColor rgb="FF7030A0"/>
        <bgColor indexed="64"/>
      </patternFill>
    </fill>
    <fill>
      <patternFill patternType="solid">
        <fgColor theme="9" tint="0.79998168889431442"/>
        <bgColor indexed="51"/>
      </patternFill>
    </fill>
    <fill>
      <patternFill patternType="solid">
        <fgColor theme="9" tint="0.79998168889431442"/>
        <bgColor indexed="23"/>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23"/>
      </patternFill>
    </fill>
    <fill>
      <patternFill patternType="solid">
        <fgColor theme="9" tint="0.79998168889431442"/>
        <bgColor indexed="4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99FF99"/>
        <bgColor indexed="64"/>
      </patternFill>
    </fill>
  </fills>
  <borders count="70">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69">
    <xf numFmtId="0" fontId="0" fillId="0" borderId="0"/>
    <xf numFmtId="0" fontId="10" fillId="0" borderId="0"/>
    <xf numFmtId="9" fontId="8" fillId="0" borderId="0" applyFill="0" applyBorder="0" applyAlignment="0" applyProtection="0"/>
    <xf numFmtId="9" fontId="12" fillId="0" borderId="0" applyFont="0" applyFill="0" applyBorder="0" applyAlignment="0" applyProtection="0"/>
    <xf numFmtId="0" fontId="8" fillId="0" borderId="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2"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22" fillId="29"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2" fillId="36" borderId="0" applyNumberFormat="0" applyBorder="0" applyAlignment="0" applyProtection="0"/>
    <xf numFmtId="0" fontId="23" fillId="20" borderId="0" applyNumberFormat="0" applyBorder="0" applyAlignment="0" applyProtection="0"/>
    <xf numFmtId="0" fontId="24" fillId="37" borderId="29" applyNumberFormat="0" applyAlignment="0" applyProtection="0"/>
    <xf numFmtId="0" fontId="25" fillId="38" borderId="30" applyNumberFormat="0" applyAlignment="0" applyProtection="0"/>
    <xf numFmtId="0" fontId="26" fillId="0" borderId="0" applyNumberFormat="0" applyFill="0" applyBorder="0" applyAlignment="0" applyProtection="0"/>
    <xf numFmtId="0" fontId="27" fillId="21" borderId="0" applyNumberFormat="0" applyBorder="0" applyAlignment="0" applyProtection="0"/>
    <xf numFmtId="0" fontId="28" fillId="0" borderId="31" applyNumberFormat="0" applyFill="0" applyAlignment="0" applyProtection="0"/>
    <xf numFmtId="0" fontId="29" fillId="0" borderId="32" applyNumberFormat="0" applyFill="0" applyAlignment="0" applyProtection="0"/>
    <xf numFmtId="0" fontId="30" fillId="0" borderId="33" applyNumberFormat="0" applyFill="0" applyAlignment="0" applyProtection="0"/>
    <xf numFmtId="0" fontId="30" fillId="0" borderId="0" applyNumberFormat="0" applyFill="0" applyBorder="0" applyAlignment="0" applyProtection="0"/>
    <xf numFmtId="0" fontId="31" fillId="24" borderId="29" applyNumberFormat="0" applyAlignment="0" applyProtection="0"/>
    <xf numFmtId="0" fontId="32" fillId="0" borderId="34" applyNumberFormat="0" applyFill="0" applyAlignment="0" applyProtection="0"/>
    <xf numFmtId="0" fontId="33" fillId="39" borderId="0" applyNumberFormat="0" applyBorder="0" applyAlignment="0" applyProtection="0"/>
    <xf numFmtId="0" fontId="10" fillId="40" borderId="35" applyNumberFormat="0" applyAlignment="0" applyProtection="0"/>
    <xf numFmtId="0" fontId="34" fillId="37" borderId="36" applyNumberFormat="0" applyAlignment="0" applyProtection="0"/>
    <xf numFmtId="0" fontId="35" fillId="0" borderId="0" applyNumberFormat="0" applyFill="0" applyBorder="0" applyAlignment="0" applyProtection="0"/>
    <xf numFmtId="0" fontId="36" fillId="0" borderId="37" applyNumberFormat="0" applyFill="0" applyAlignment="0" applyProtection="0"/>
    <xf numFmtId="0" fontId="37" fillId="0" borderId="0" applyNumberFormat="0" applyFill="0" applyBorder="0" applyAlignment="0" applyProtection="0"/>
    <xf numFmtId="0" fontId="4" fillId="0" borderId="0"/>
    <xf numFmtId="9" fontId="4" fillId="0" borderId="0" applyFont="0" applyFill="0" applyBorder="0" applyAlignment="0" applyProtection="0"/>
    <xf numFmtId="0" fontId="38" fillId="0" borderId="0" applyNumberFormat="0" applyFill="0" applyBorder="0" applyAlignment="0" applyProtection="0"/>
    <xf numFmtId="0" fontId="10" fillId="0" borderId="0"/>
    <xf numFmtId="0" fontId="4" fillId="0" borderId="0"/>
    <xf numFmtId="0" fontId="3" fillId="0" borderId="0"/>
    <xf numFmtId="9" fontId="3" fillId="0" borderId="0" applyFont="0" applyFill="0" applyBorder="0" applyAlignment="0" applyProtection="0"/>
    <xf numFmtId="0" fontId="3" fillId="0" borderId="0"/>
    <xf numFmtId="9" fontId="8" fillId="0" borderId="0" applyFont="0" applyFill="0" applyBorder="0" applyAlignment="0" applyProtection="0"/>
    <xf numFmtId="0" fontId="2" fillId="0" borderId="0"/>
    <xf numFmtId="0" fontId="39" fillId="0" borderId="0"/>
    <xf numFmtId="0" fontId="24" fillId="37" borderId="62" applyNumberFormat="0" applyAlignment="0" applyProtection="0"/>
    <xf numFmtId="0" fontId="31" fillId="24" borderId="62" applyNumberFormat="0" applyAlignment="0" applyProtection="0"/>
    <xf numFmtId="0" fontId="10" fillId="40" borderId="63" applyNumberFormat="0" applyAlignment="0" applyProtection="0"/>
    <xf numFmtId="0" fontId="34" fillId="37" borderId="64" applyNumberFormat="0" applyAlignment="0" applyProtection="0"/>
    <xf numFmtId="0" fontId="36" fillId="0" borderId="65" applyNumberFormat="0" applyFill="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cellStyleXfs>
  <cellXfs count="336">
    <xf numFmtId="0" fontId="0" fillId="0" borderId="0" xfId="0"/>
    <xf numFmtId="0" fontId="6" fillId="0" borderId="0" xfId="0" applyFont="1" applyAlignment="1">
      <alignment wrapText="1"/>
    </xf>
    <xf numFmtId="0" fontId="7" fillId="0" borderId="0" xfId="0" applyFont="1" applyAlignment="1">
      <alignment horizontal="center" wrapText="1"/>
    </xf>
    <xf numFmtId="0" fontId="8" fillId="0" borderId="0" xfId="0" applyFont="1" applyAlignment="1">
      <alignment wrapText="1"/>
    </xf>
    <xf numFmtId="0" fontId="0" fillId="0" borderId="0" xfId="0" applyAlignment="1">
      <alignment wrapText="1"/>
    </xf>
    <xf numFmtId="0" fontId="9" fillId="5" borderId="0" xfId="0" applyFont="1" applyFill="1" applyAlignment="1">
      <alignment wrapText="1"/>
    </xf>
    <xf numFmtId="0" fontId="11" fillId="2" borderId="0" xfId="0" applyFont="1" applyFill="1" applyAlignment="1">
      <alignment vertical="top" wrapText="1"/>
    </xf>
    <xf numFmtId="0" fontId="11" fillId="0" borderId="0" xfId="0" applyFont="1" applyAlignment="1">
      <alignment wrapText="1"/>
    </xf>
    <xf numFmtId="0" fontId="11" fillId="0" borderId="0" xfId="0" applyFont="1" applyAlignment="1">
      <alignment horizontal="left" wrapText="1"/>
    </xf>
    <xf numFmtId="0" fontId="6" fillId="0" borderId="0" xfId="0" applyFont="1" applyAlignment="1">
      <alignment horizontal="center" vertical="center" wrapText="1"/>
    </xf>
    <xf numFmtId="0" fontId="15" fillId="0" borderId="0" xfId="0" applyFont="1" applyAlignment="1">
      <alignment wrapText="1"/>
    </xf>
    <xf numFmtId="0" fontId="11" fillId="0" borderId="0" xfId="0" applyFont="1" applyAlignment="1">
      <alignment vertical="center" wrapText="1"/>
    </xf>
    <xf numFmtId="0" fontId="11" fillId="0" borderId="0" xfId="0" applyFont="1" applyAlignment="1">
      <alignment horizontal="center" vertical="center" wrapText="1"/>
    </xf>
    <xf numFmtId="0" fontId="16" fillId="0" borderId="0" xfId="0" applyFont="1" applyAlignment="1">
      <alignment horizontal="center" vertical="center" wrapText="1"/>
    </xf>
    <xf numFmtId="0" fontId="11" fillId="0" borderId="0" xfId="0" applyFont="1" applyAlignment="1">
      <alignment vertical="top" wrapText="1"/>
    </xf>
    <xf numFmtId="0" fontId="11" fillId="2" borderId="0" xfId="0" applyFont="1" applyFill="1" applyAlignment="1" applyProtection="1">
      <alignment horizontal="left" vertical="center" wrapText="1"/>
      <protection locked="0"/>
    </xf>
    <xf numFmtId="0" fontId="11" fillId="2" borderId="0" xfId="0" applyFont="1" applyFill="1" applyAlignment="1">
      <alignment horizontal="center" vertical="center" wrapText="1"/>
    </xf>
    <xf numFmtId="0" fontId="11" fillId="3" borderId="0" xfId="0" applyFont="1" applyFill="1" applyAlignment="1">
      <alignment horizontal="left" vertical="top" wrapText="1"/>
    </xf>
    <xf numFmtId="9" fontId="11" fillId="0" borderId="0" xfId="0" applyNumberFormat="1" applyFont="1" applyAlignment="1">
      <alignment horizontal="center" vertical="center" wrapText="1"/>
    </xf>
    <xf numFmtId="0" fontId="11" fillId="3" borderId="0" xfId="0" applyFont="1" applyFill="1" applyAlignment="1">
      <alignment wrapText="1"/>
    </xf>
    <xf numFmtId="0" fontId="20" fillId="0" borderId="0" xfId="1" applyFont="1"/>
    <xf numFmtId="9" fontId="20" fillId="0" borderId="0" xfId="1" applyNumberFormat="1" applyFont="1"/>
    <xf numFmtId="0" fontId="21" fillId="0" borderId="0" xfId="1" applyFont="1"/>
    <xf numFmtId="0" fontId="20" fillId="0" borderId="0" xfId="1" applyFont="1" applyProtection="1">
      <protection locked="0"/>
    </xf>
    <xf numFmtId="0" fontId="16" fillId="0" borderId="0" xfId="0" applyFont="1" applyAlignment="1">
      <alignment horizontal="center" wrapText="1"/>
    </xf>
    <xf numFmtId="10" fontId="11" fillId="0" borderId="0" xfId="54" applyNumberFormat="1" applyFont="1" applyFill="1" applyBorder="1" applyAlignment="1">
      <alignment wrapText="1"/>
    </xf>
    <xf numFmtId="9" fontId="11" fillId="0" borderId="0" xfId="54" applyFont="1" applyFill="1" applyBorder="1" applyAlignment="1">
      <alignment wrapText="1"/>
    </xf>
    <xf numFmtId="10" fontId="11" fillId="0" borderId="0" xfId="54" applyNumberFormat="1" applyFont="1" applyBorder="1" applyAlignment="1">
      <alignment wrapText="1"/>
    </xf>
    <xf numFmtId="0" fontId="41" fillId="0" borderId="0" xfId="4" applyFont="1"/>
    <xf numFmtId="10" fontId="42" fillId="0" borderId="19" xfId="4" applyNumberFormat="1" applyFont="1" applyBorder="1" applyAlignment="1">
      <alignment horizontal="center" wrapText="1"/>
    </xf>
    <xf numFmtId="10" fontId="44" fillId="0" borderId="38" xfId="4" applyNumberFormat="1" applyFont="1" applyBorder="1" applyAlignment="1">
      <alignment horizontal="center"/>
    </xf>
    <xf numFmtId="0" fontId="45" fillId="5" borderId="28" xfId="4" applyFont="1" applyFill="1" applyBorder="1" applyAlignment="1">
      <alignment horizontal="left" vertical="top" wrapText="1"/>
    </xf>
    <xf numFmtId="0" fontId="42" fillId="0" borderId="26" xfId="4" applyFont="1" applyBorder="1" applyAlignment="1">
      <alignment horizontal="left" vertical="top" wrapText="1"/>
    </xf>
    <xf numFmtId="10" fontId="44" fillId="0" borderId="46" xfId="4" applyNumberFormat="1" applyFont="1" applyBorder="1" applyAlignment="1">
      <alignment horizontal="center"/>
    </xf>
    <xf numFmtId="0" fontId="41" fillId="0" borderId="51" xfId="4" applyFont="1" applyBorder="1"/>
    <xf numFmtId="0" fontId="45" fillId="5" borderId="3" xfId="4" applyFont="1" applyFill="1" applyBorder="1" applyAlignment="1">
      <alignment horizontal="left" vertical="top" wrapText="1"/>
    </xf>
    <xf numFmtId="0" fontId="44" fillId="0" borderId="28" xfId="4" applyFont="1" applyBorder="1" applyAlignment="1">
      <alignment horizontal="left" indent="1"/>
    </xf>
    <xf numFmtId="0" fontId="44" fillId="0" borderId="42" xfId="4" applyFont="1" applyBorder="1" applyAlignment="1">
      <alignment horizontal="left" indent="1"/>
    </xf>
    <xf numFmtId="10" fontId="46" fillId="5" borderId="48" xfId="4" applyNumberFormat="1" applyFont="1" applyFill="1" applyBorder="1" applyAlignment="1">
      <alignment horizontal="center" vertical="center" wrapText="1"/>
    </xf>
    <xf numFmtId="10" fontId="44" fillId="0" borderId="17" xfId="4" applyNumberFormat="1" applyFont="1" applyBorder="1" applyAlignment="1">
      <alignment horizontal="center"/>
    </xf>
    <xf numFmtId="10" fontId="44" fillId="0" borderId="45" xfId="4" applyNumberFormat="1" applyFont="1" applyBorder="1" applyAlignment="1">
      <alignment horizontal="center"/>
    </xf>
    <xf numFmtId="0" fontId="47" fillId="14" borderId="3" xfId="4" applyFont="1" applyFill="1" applyBorder="1" applyAlignment="1">
      <alignment horizontal="left" vertical="center"/>
    </xf>
    <xf numFmtId="0" fontId="47" fillId="14" borderId="4" xfId="4" applyFont="1" applyFill="1" applyBorder="1" applyAlignment="1">
      <alignment horizontal="left" vertical="center"/>
    </xf>
    <xf numFmtId="0" fontId="47" fillId="14" borderId="5" xfId="4" applyFont="1" applyFill="1" applyBorder="1" applyAlignment="1">
      <alignment horizontal="left" vertical="center"/>
    </xf>
    <xf numFmtId="0" fontId="44" fillId="0" borderId="0" xfId="4" applyFont="1"/>
    <xf numFmtId="0" fontId="44" fillId="0" borderId="0" xfId="4" applyFont="1" applyAlignment="1">
      <alignment horizontal="center" vertical="center"/>
    </xf>
    <xf numFmtId="0" fontId="47" fillId="14" borderId="6" xfId="4" applyFont="1" applyFill="1" applyBorder="1" applyAlignment="1">
      <alignment horizontal="left" vertical="center"/>
    </xf>
    <xf numFmtId="0" fontId="47" fillId="14" borderId="0" xfId="4" applyFont="1" applyFill="1" applyAlignment="1">
      <alignment horizontal="left" vertical="center"/>
    </xf>
    <xf numFmtId="0" fontId="47" fillId="14" borderId="7" xfId="4" applyFont="1" applyFill="1" applyBorder="1" applyAlignment="1">
      <alignment horizontal="left" vertical="center"/>
    </xf>
    <xf numFmtId="0" fontId="47" fillId="14" borderId="8" xfId="4" applyFont="1" applyFill="1" applyBorder="1" applyAlignment="1">
      <alignment horizontal="left" vertical="center"/>
    </xf>
    <xf numFmtId="0" fontId="47" fillId="14" borderId="9" xfId="4" applyFont="1" applyFill="1" applyBorder="1" applyAlignment="1">
      <alignment horizontal="left" vertical="center"/>
    </xf>
    <xf numFmtId="0" fontId="47" fillId="14" borderId="10" xfId="4" applyFont="1" applyFill="1" applyBorder="1" applyAlignment="1">
      <alignment horizontal="left" vertical="center"/>
    </xf>
    <xf numFmtId="0" fontId="41" fillId="14" borderId="11" xfId="4" applyFont="1" applyFill="1" applyBorder="1" applyAlignment="1">
      <alignment horizontal="left" vertical="center"/>
    </xf>
    <xf numFmtId="0" fontId="41" fillId="14" borderId="12" xfId="4" applyFont="1" applyFill="1" applyBorder="1" applyAlignment="1">
      <alignment horizontal="left" vertical="center"/>
    </xf>
    <xf numFmtId="0" fontId="47" fillId="14" borderId="13" xfId="4" applyFont="1" applyFill="1" applyBorder="1" applyAlignment="1">
      <alignment horizontal="left" vertical="center"/>
    </xf>
    <xf numFmtId="9" fontId="41" fillId="0" borderId="14" xfId="4" applyNumberFormat="1" applyFont="1" applyBorder="1" applyAlignment="1">
      <alignment horizontal="center" vertical="center" wrapText="1"/>
    </xf>
    <xf numFmtId="0" fontId="48" fillId="0" borderId="0" xfId="4" applyFont="1"/>
    <xf numFmtId="0" fontId="44" fillId="0" borderId="8" xfId="4" applyFont="1" applyBorder="1" applyAlignment="1">
      <alignment horizontal="left" indent="1"/>
    </xf>
    <xf numFmtId="0" fontId="46" fillId="41" borderId="0" xfId="4" applyFont="1" applyFill="1" applyAlignment="1">
      <alignment horizontal="center" vertical="center"/>
    </xf>
    <xf numFmtId="0" fontId="44" fillId="16" borderId="15" xfId="4" applyFont="1" applyFill="1" applyBorder="1"/>
    <xf numFmtId="0" fontId="44" fillId="16" borderId="0" xfId="4" applyFont="1" applyFill="1" applyAlignment="1">
      <alignment horizontal="center" vertical="center" wrapText="1"/>
    </xf>
    <xf numFmtId="0" fontId="46" fillId="41" borderId="41" xfId="4" applyFont="1" applyFill="1" applyBorder="1" applyAlignment="1">
      <alignment horizontal="center" vertical="center"/>
    </xf>
    <xf numFmtId="0" fontId="43" fillId="0" borderId="5" xfId="4" applyFont="1" applyBorder="1" applyAlignment="1">
      <alignment horizontal="center" vertical="top" wrapText="1"/>
    </xf>
    <xf numFmtId="0" fontId="43" fillId="0" borderId="48" xfId="4" applyFont="1" applyBorder="1" applyAlignment="1">
      <alignment horizontal="center" vertical="top" wrapText="1"/>
    </xf>
    <xf numFmtId="0" fontId="46" fillId="5" borderId="5" xfId="4" applyFont="1" applyFill="1" applyBorder="1" applyAlignment="1">
      <alignment horizontal="center" vertical="center" wrapText="1"/>
    </xf>
    <xf numFmtId="0" fontId="42" fillId="0" borderId="53" xfId="4" applyFont="1" applyBorder="1" applyAlignment="1">
      <alignment horizontal="center" vertical="top" wrapText="1"/>
    </xf>
    <xf numFmtId="0" fontId="42" fillId="0" borderId="50" xfId="4" applyFont="1" applyBorder="1" applyAlignment="1">
      <alignment horizontal="center" vertical="top" wrapText="1"/>
    </xf>
    <xf numFmtId="0" fontId="43" fillId="0" borderId="14" xfId="4" applyFont="1" applyBorder="1" applyAlignment="1">
      <alignment horizontal="center" vertical="top" wrapText="1"/>
    </xf>
    <xf numFmtId="10" fontId="45" fillId="5" borderId="14" xfId="4" applyNumberFormat="1" applyFont="1" applyFill="1" applyBorder="1" applyAlignment="1">
      <alignment horizontal="center" vertical="center"/>
    </xf>
    <xf numFmtId="10" fontId="45" fillId="5" borderId="17" xfId="4" applyNumberFormat="1" applyFont="1" applyFill="1" applyBorder="1" applyAlignment="1">
      <alignment horizontal="center" vertical="center" wrapText="1"/>
    </xf>
    <xf numFmtId="0" fontId="45" fillId="5" borderId="53" xfId="4" applyFont="1" applyFill="1" applyBorder="1" applyAlignment="1">
      <alignment horizontal="center" vertical="center"/>
    </xf>
    <xf numFmtId="0" fontId="45" fillId="41" borderId="15" xfId="4" applyFont="1" applyFill="1" applyBorder="1" applyAlignment="1">
      <alignment horizontal="center" vertical="top" wrapText="1"/>
    </xf>
    <xf numFmtId="0" fontId="45" fillId="41" borderId="17" xfId="4" applyFont="1" applyFill="1" applyBorder="1" applyAlignment="1">
      <alignment horizontal="center" vertical="center" wrapText="1"/>
    </xf>
    <xf numFmtId="0" fontId="48" fillId="0" borderId="22" xfId="4" applyFont="1" applyBorder="1" applyAlignment="1">
      <alignment horizontal="left" indent="1"/>
    </xf>
    <xf numFmtId="0" fontId="44" fillId="16" borderId="47" xfId="4" applyFont="1" applyFill="1" applyBorder="1"/>
    <xf numFmtId="0" fontId="41" fillId="0" borderId="55" xfId="4" applyFont="1" applyBorder="1" applyAlignment="1">
      <alignment horizontal="center"/>
    </xf>
    <xf numFmtId="0" fontId="41" fillId="0" borderId="4" xfId="4" applyFont="1" applyBorder="1" applyAlignment="1">
      <alignment horizontal="center" wrapText="1"/>
    </xf>
    <xf numFmtId="0" fontId="41" fillId="0" borderId="14" xfId="4" applyFont="1" applyBorder="1" applyAlignment="1">
      <alignment horizontal="center" wrapText="1"/>
    </xf>
    <xf numFmtId="10" fontId="48" fillId="16" borderId="54" xfId="2" applyNumberFormat="1" applyFont="1" applyFill="1" applyBorder="1" applyAlignment="1">
      <alignment horizontal="center"/>
    </xf>
    <xf numFmtId="10" fontId="48" fillId="16" borderId="58" xfId="2" applyNumberFormat="1" applyFont="1" applyFill="1" applyBorder="1" applyAlignment="1">
      <alignment horizontal="center"/>
    </xf>
    <xf numFmtId="10" fontId="46" fillId="41" borderId="57" xfId="2" applyNumberFormat="1" applyFont="1" applyFill="1" applyBorder="1" applyAlignment="1">
      <alignment horizontal="center"/>
    </xf>
    <xf numFmtId="10" fontId="46" fillId="41" borderId="27" xfId="2" applyNumberFormat="1" applyFont="1" applyFill="1" applyBorder="1" applyAlignment="1">
      <alignment horizontal="center" vertical="center"/>
    </xf>
    <xf numFmtId="10" fontId="45" fillId="41" borderId="24" xfId="2" applyNumberFormat="1" applyFont="1" applyFill="1" applyBorder="1" applyAlignment="1">
      <alignment horizontal="center" vertical="center"/>
    </xf>
    <xf numFmtId="10" fontId="42" fillId="0" borderId="25" xfId="3" applyNumberFormat="1" applyFont="1" applyBorder="1" applyAlignment="1">
      <alignment horizontal="center" wrapText="1"/>
    </xf>
    <xf numFmtId="10" fontId="42" fillId="0" borderId="20" xfId="4" applyNumberFormat="1" applyFont="1" applyBorder="1" applyAlignment="1">
      <alignment horizontal="center" wrapText="1"/>
    </xf>
    <xf numFmtId="10" fontId="44" fillId="0" borderId="27" xfId="4" applyNumberFormat="1" applyFont="1" applyBorder="1" applyAlignment="1">
      <alignment horizontal="center"/>
    </xf>
    <xf numFmtId="10" fontId="45" fillId="5" borderId="28" xfId="4" applyNumberFormat="1" applyFont="1" applyFill="1" applyBorder="1" applyAlignment="1">
      <alignment horizontal="center" vertical="center" wrapText="1"/>
    </xf>
    <xf numFmtId="10" fontId="45" fillId="5" borderId="39" xfId="4" applyNumberFormat="1" applyFont="1" applyFill="1" applyBorder="1" applyAlignment="1">
      <alignment horizontal="center" vertical="center"/>
    </xf>
    <xf numFmtId="10" fontId="42" fillId="0" borderId="26" xfId="3" applyNumberFormat="1" applyFont="1" applyBorder="1" applyAlignment="1">
      <alignment horizontal="center" wrapText="1"/>
    </xf>
    <xf numFmtId="10" fontId="45" fillId="5" borderId="51" xfId="4" applyNumberFormat="1" applyFont="1" applyFill="1" applyBorder="1" applyAlignment="1">
      <alignment horizontal="center" vertical="center" wrapText="1"/>
    </xf>
    <xf numFmtId="10" fontId="44" fillId="0" borderId="15" xfId="4" applyNumberFormat="1" applyFont="1" applyBorder="1" applyAlignment="1">
      <alignment horizontal="center"/>
    </xf>
    <xf numFmtId="10" fontId="44" fillId="0" borderId="39" xfId="4" applyNumberFormat="1" applyFont="1" applyBorder="1" applyAlignment="1">
      <alignment horizontal="center"/>
    </xf>
    <xf numFmtId="10" fontId="44" fillId="0" borderId="18" xfId="4" applyNumberFormat="1" applyFont="1" applyBorder="1" applyAlignment="1">
      <alignment horizontal="center"/>
    </xf>
    <xf numFmtId="10" fontId="44" fillId="0" borderId="44" xfId="4" applyNumberFormat="1" applyFont="1" applyBorder="1" applyAlignment="1">
      <alignment horizontal="center"/>
    </xf>
    <xf numFmtId="10" fontId="44" fillId="0" borderId="47" xfId="4" applyNumberFormat="1" applyFont="1" applyBorder="1" applyAlignment="1">
      <alignment horizontal="center"/>
    </xf>
    <xf numFmtId="10" fontId="45" fillId="41" borderId="16" xfId="4" applyNumberFormat="1" applyFont="1" applyFill="1" applyBorder="1" applyAlignment="1">
      <alignment horizontal="center" vertical="center" wrapText="1"/>
    </xf>
    <xf numFmtId="10" fontId="46" fillId="41" borderId="16" xfId="4" applyNumberFormat="1" applyFont="1" applyFill="1" applyBorder="1" applyAlignment="1">
      <alignment horizontal="center" vertical="center"/>
    </xf>
    <xf numFmtId="10" fontId="45" fillId="41" borderId="16" xfId="4" applyNumberFormat="1" applyFont="1" applyFill="1" applyBorder="1" applyAlignment="1">
      <alignment horizontal="center" vertical="center"/>
    </xf>
    <xf numFmtId="0" fontId="41" fillId="15" borderId="14" xfId="4" applyFont="1" applyFill="1" applyBorder="1" applyAlignment="1">
      <alignment horizontal="center"/>
    </xf>
    <xf numFmtId="0" fontId="50" fillId="42" borderId="6" xfId="4" applyFont="1" applyFill="1" applyBorder="1" applyAlignment="1">
      <alignment vertical="top"/>
    </xf>
    <xf numFmtId="0" fontId="50" fillId="42" borderId="0" xfId="4" applyFont="1" applyFill="1" applyAlignment="1">
      <alignment vertical="top"/>
    </xf>
    <xf numFmtId="0" fontId="50" fillId="42" borderId="7" xfId="4" applyFont="1" applyFill="1" applyBorder="1" applyAlignment="1">
      <alignment vertical="top"/>
    </xf>
    <xf numFmtId="0" fontId="46" fillId="43" borderId="41" xfId="4" applyFont="1" applyFill="1" applyBorder="1" applyAlignment="1">
      <alignment horizontal="center" vertical="center"/>
    </xf>
    <xf numFmtId="0" fontId="46" fillId="43" borderId="56" xfId="4" applyFont="1" applyFill="1" applyBorder="1" applyAlignment="1">
      <alignment horizontal="center" vertical="center"/>
    </xf>
    <xf numFmtId="0" fontId="46" fillId="43" borderId="18" xfId="4" applyFont="1" applyFill="1" applyBorder="1"/>
    <xf numFmtId="10" fontId="46" fillId="43" borderId="38" xfId="2" applyNumberFormat="1" applyFont="1" applyFill="1" applyBorder="1" applyAlignment="1">
      <alignment horizontal="center" vertical="center"/>
    </xf>
    <xf numFmtId="10" fontId="45" fillId="43" borderId="2" xfId="2" applyNumberFormat="1" applyFont="1" applyFill="1" applyBorder="1" applyAlignment="1">
      <alignment horizontal="center" vertical="center"/>
    </xf>
    <xf numFmtId="0" fontId="45" fillId="43" borderId="28" xfId="4" applyFont="1" applyFill="1" applyBorder="1" applyAlignment="1">
      <alignment horizontal="center" vertical="top" wrapText="1"/>
    </xf>
    <xf numFmtId="10" fontId="45" fillId="43" borderId="28" xfId="4" applyNumberFormat="1" applyFont="1" applyFill="1" applyBorder="1" applyAlignment="1">
      <alignment horizontal="center" vertical="center" wrapText="1"/>
    </xf>
    <xf numFmtId="10" fontId="46" fillId="43" borderId="48" xfId="4" applyNumberFormat="1" applyFont="1" applyFill="1" applyBorder="1" applyAlignment="1">
      <alignment horizontal="center" vertical="center" wrapText="1"/>
    </xf>
    <xf numFmtId="10" fontId="45" fillId="43" borderId="39" xfId="4" applyNumberFormat="1" applyFont="1" applyFill="1" applyBorder="1" applyAlignment="1">
      <alignment horizontal="center" vertical="center"/>
    </xf>
    <xf numFmtId="0" fontId="45" fillId="43" borderId="5" xfId="4" applyFont="1" applyFill="1" applyBorder="1" applyAlignment="1">
      <alignment horizontal="center" vertical="center" wrapText="1"/>
    </xf>
    <xf numFmtId="0" fontId="42" fillId="0" borderId="49" xfId="4" applyFont="1" applyBorder="1" applyAlignment="1">
      <alignment horizontal="center" wrapText="1"/>
    </xf>
    <xf numFmtId="0" fontId="44" fillId="42" borderId="9" xfId="4" applyFont="1" applyFill="1" applyBorder="1"/>
    <xf numFmtId="0" fontId="42" fillId="42" borderId="9" xfId="4" applyFont="1" applyFill="1" applyBorder="1" applyAlignment="1">
      <alignment horizontal="left" vertical="top" wrapText="1"/>
    </xf>
    <xf numFmtId="0" fontId="44" fillId="42" borderId="9" xfId="4" applyFont="1" applyFill="1" applyBorder="1" applyAlignment="1" applyProtection="1">
      <alignment horizontal="center" vertical="center"/>
      <protection locked="0"/>
    </xf>
    <xf numFmtId="0" fontId="44" fillId="42" borderId="10" xfId="4" applyFont="1" applyFill="1" applyBorder="1"/>
    <xf numFmtId="0" fontId="44" fillId="3" borderId="0" xfId="4" applyFont="1" applyFill="1"/>
    <xf numFmtId="0" fontId="44" fillId="3" borderId="0" xfId="4" applyFont="1" applyFill="1" applyAlignment="1">
      <alignment horizontal="left"/>
    </xf>
    <xf numFmtId="10" fontId="41" fillId="3" borderId="0" xfId="4" applyNumberFormat="1" applyFont="1" applyFill="1"/>
    <xf numFmtId="0" fontId="42" fillId="3" borderId="0" xfId="4" applyFont="1" applyFill="1" applyAlignment="1">
      <alignment horizontal="left" vertical="top" wrapText="1"/>
    </xf>
    <xf numFmtId="0" fontId="44" fillId="3" borderId="0" xfId="4" applyFont="1" applyFill="1" applyAlignment="1" applyProtection="1">
      <alignment horizontal="center" vertical="center"/>
      <protection locked="0"/>
    </xf>
    <xf numFmtId="9" fontId="41" fillId="3" borderId="0" xfId="4" applyNumberFormat="1" applyFont="1" applyFill="1" applyAlignment="1">
      <alignment horizontal="center" vertical="center" wrapText="1"/>
    </xf>
    <xf numFmtId="0" fontId="50" fillId="3" borderId="0" xfId="4" applyFont="1" applyFill="1"/>
    <xf numFmtId="0" fontId="51" fillId="3" borderId="0" xfId="4" applyFont="1" applyFill="1"/>
    <xf numFmtId="0" fontId="48" fillId="3" borderId="0" xfId="4" applyFont="1" applyFill="1" applyAlignment="1">
      <alignment wrapText="1"/>
    </xf>
    <xf numFmtId="0" fontId="48" fillId="3" borderId="0" xfId="4" applyFont="1" applyFill="1"/>
    <xf numFmtId="0" fontId="49" fillId="3" borderId="0" xfId="4" applyFont="1" applyFill="1"/>
    <xf numFmtId="0" fontId="41" fillId="3" borderId="0" xfId="4" applyFont="1" applyFill="1"/>
    <xf numFmtId="0" fontId="42" fillId="3" borderId="0" xfId="4" applyFont="1" applyFill="1" applyAlignment="1">
      <alignment horizontal="right" vertical="top" wrapText="1"/>
    </xf>
    <xf numFmtId="165" fontId="44" fillId="3" borderId="0" xfId="4" applyNumberFormat="1" applyFont="1" applyFill="1"/>
    <xf numFmtId="0" fontId="44" fillId="3" borderId="0" xfId="4" applyFont="1" applyFill="1" applyAlignment="1">
      <alignment horizontal="center" vertical="center"/>
    </xf>
    <xf numFmtId="0" fontId="46" fillId="3" borderId="0" xfId="4" applyFont="1" applyFill="1"/>
    <xf numFmtId="0" fontId="41" fillId="3" borderId="0" xfId="4" applyFont="1" applyFill="1" applyAlignment="1">
      <alignment horizontal="left" vertical="center"/>
    </xf>
    <xf numFmtId="0" fontId="47" fillId="3" borderId="0" xfId="4" applyFont="1" applyFill="1" applyAlignment="1">
      <alignment horizontal="left" vertical="center"/>
    </xf>
    <xf numFmtId="0" fontId="48" fillId="3" borderId="0" xfId="4" applyFont="1" applyFill="1" applyAlignment="1">
      <alignment horizontal="left" vertical="center" wrapText="1"/>
    </xf>
    <xf numFmtId="0" fontId="44" fillId="3" borderId="0" xfId="4" applyFont="1" applyFill="1" applyAlignment="1">
      <alignment horizontal="left" vertical="center"/>
    </xf>
    <xf numFmtId="0" fontId="49" fillId="3" borderId="0" xfId="4" applyFont="1" applyFill="1" applyAlignment="1">
      <alignment horizontal="left" vertical="center"/>
    </xf>
    <xf numFmtId="0" fontId="46" fillId="3" borderId="0" xfId="4" applyFont="1" applyFill="1" applyAlignment="1">
      <alignment horizontal="left"/>
    </xf>
    <xf numFmtId="0" fontId="42" fillId="0" borderId="10" xfId="4" applyFont="1" applyBorder="1" applyAlignment="1">
      <alignment horizontal="center" vertical="top" wrapText="1"/>
    </xf>
    <xf numFmtId="0" fontId="17" fillId="0" borderId="0" xfId="0" applyFont="1" applyAlignment="1">
      <alignment horizontal="center" wrapText="1"/>
    </xf>
    <xf numFmtId="0" fontId="44" fillId="42" borderId="0" xfId="0" quotePrefix="1" applyFont="1" applyFill="1" applyAlignment="1">
      <alignment horizontal="left" wrapText="1"/>
    </xf>
    <xf numFmtId="0" fontId="44" fillId="42" borderId="7" xfId="0" quotePrefix="1" applyFont="1" applyFill="1" applyBorder="1" applyAlignment="1">
      <alignment horizontal="left" wrapText="1"/>
    </xf>
    <xf numFmtId="0" fontId="18" fillId="3" borderId="19" xfId="0" applyFont="1" applyFill="1" applyBorder="1" applyAlignment="1" applyProtection="1">
      <alignment horizontal="left" vertical="center"/>
      <protection locked="0"/>
    </xf>
    <xf numFmtId="9" fontId="11" fillId="3" borderId="38" xfId="3" applyFont="1" applyFill="1" applyBorder="1"/>
    <xf numFmtId="0" fontId="18" fillId="3" borderId="20" xfId="0" applyFont="1" applyFill="1" applyBorder="1" applyAlignment="1" applyProtection="1">
      <alignment horizontal="left" vertical="center"/>
      <protection locked="0"/>
    </xf>
    <xf numFmtId="9" fontId="11" fillId="3" borderId="27" xfId="3" applyFont="1" applyFill="1" applyBorder="1"/>
    <xf numFmtId="0" fontId="11" fillId="3" borderId="0" xfId="0" applyFont="1" applyFill="1"/>
    <xf numFmtId="0" fontId="11" fillId="0" borderId="0" xfId="0" applyFont="1"/>
    <xf numFmtId="0" fontId="14" fillId="3" borderId="47" xfId="0" applyFont="1" applyFill="1" applyBorder="1" applyAlignment="1">
      <alignment horizontal="left" vertical="center"/>
    </xf>
    <xf numFmtId="0" fontId="13" fillId="3" borderId="18" xfId="0" applyFont="1" applyFill="1" applyBorder="1" applyAlignment="1">
      <alignment vertical="center" wrapText="1"/>
    </xf>
    <xf numFmtId="0" fontId="13" fillId="3" borderId="22" xfId="0" applyFont="1" applyFill="1" applyBorder="1" applyAlignment="1">
      <alignment vertical="center" wrapText="1"/>
    </xf>
    <xf numFmtId="0" fontId="17" fillId="3" borderId="38" xfId="0" applyFont="1" applyFill="1" applyBorder="1" applyAlignment="1">
      <alignment horizontal="center"/>
    </xf>
    <xf numFmtId="0" fontId="14" fillId="3" borderId="45" xfId="0" applyFont="1" applyFill="1" applyBorder="1" applyAlignment="1">
      <alignment horizontal="center" vertical="center"/>
    </xf>
    <xf numFmtId="0" fontId="11" fillId="3" borderId="21" xfId="0" applyFont="1" applyFill="1" applyBorder="1"/>
    <xf numFmtId="0" fontId="11" fillId="3" borderId="38" xfId="0" applyFont="1" applyFill="1" applyBorder="1"/>
    <xf numFmtId="0" fontId="11" fillId="3" borderId="27" xfId="0" applyFont="1" applyFill="1" applyBorder="1"/>
    <xf numFmtId="9" fontId="11" fillId="3" borderId="0" xfId="3" applyFont="1" applyFill="1" applyBorder="1"/>
    <xf numFmtId="9" fontId="47" fillId="45" borderId="39" xfId="0" applyNumberFormat="1" applyFont="1" applyFill="1" applyBorder="1" applyAlignment="1">
      <alignment horizontal="center"/>
    </xf>
    <xf numFmtId="0" fontId="17" fillId="3" borderId="39" xfId="0" applyFont="1" applyFill="1" applyBorder="1" applyAlignment="1">
      <alignment horizontal="center"/>
    </xf>
    <xf numFmtId="0" fontId="47" fillId="44" borderId="41" xfId="0" applyFont="1" applyFill="1" applyBorder="1" applyAlignment="1">
      <alignment wrapText="1"/>
    </xf>
    <xf numFmtId="9" fontId="47" fillId="3" borderId="41" xfId="0" applyNumberFormat="1" applyFont="1" applyFill="1" applyBorder="1" applyAlignment="1">
      <alignment horizontal="center"/>
    </xf>
    <xf numFmtId="0" fontId="57" fillId="42" borderId="6" xfId="0" quotePrefix="1" applyFont="1" applyFill="1" applyBorder="1" applyAlignment="1">
      <alignment horizontal="left"/>
    </xf>
    <xf numFmtId="0" fontId="56" fillId="42" borderId="6" xfId="0" quotePrefix="1" applyFont="1" applyFill="1" applyBorder="1" applyAlignment="1">
      <alignment horizontal="left" wrapText="1"/>
    </xf>
    <xf numFmtId="0" fontId="56" fillId="42" borderId="0" xfId="0" quotePrefix="1" applyFont="1" applyFill="1" applyAlignment="1">
      <alignment horizontal="left" wrapText="1"/>
    </xf>
    <xf numFmtId="0" fontId="56" fillId="42" borderId="7" xfId="0" quotePrefix="1" applyFont="1" applyFill="1" applyBorder="1" applyAlignment="1">
      <alignment horizontal="left" wrapText="1"/>
    </xf>
    <xf numFmtId="0" fontId="59" fillId="42" borderId="8" xfId="4" applyFont="1" applyFill="1" applyBorder="1"/>
    <xf numFmtId="0" fontId="60" fillId="2" borderId="0" xfId="0" applyFont="1" applyFill="1" applyAlignment="1">
      <alignment horizontal="center" vertical="center" wrapText="1"/>
    </xf>
    <xf numFmtId="0" fontId="48" fillId="2" borderId="0" xfId="0" applyFont="1" applyFill="1" applyAlignment="1">
      <alignment vertical="top" wrapText="1"/>
    </xf>
    <xf numFmtId="0" fontId="45" fillId="4" borderId="59" xfId="0" applyFont="1" applyFill="1" applyBorder="1" applyAlignment="1">
      <alignment vertical="center" wrapText="1"/>
    </xf>
    <xf numFmtId="0" fontId="41" fillId="12" borderId="59" xfId="1" applyFont="1" applyFill="1" applyBorder="1" applyAlignment="1" applyProtection="1">
      <alignment horizontal="center" vertical="center" wrapText="1"/>
      <protection hidden="1"/>
    </xf>
    <xf numFmtId="0" fontId="41" fillId="13" borderId="59" xfId="1" applyFont="1" applyFill="1" applyBorder="1" applyAlignment="1" applyProtection="1">
      <alignment horizontal="center" vertical="center" wrapText="1"/>
      <protection hidden="1"/>
    </xf>
    <xf numFmtId="0" fontId="41" fillId="7" borderId="59" xfId="1" applyFont="1" applyFill="1" applyBorder="1" applyAlignment="1">
      <alignment horizontal="center" vertical="center" wrapText="1"/>
    </xf>
    <xf numFmtId="0" fontId="41" fillId="7" borderId="59" xfId="1" applyFont="1" applyFill="1" applyBorder="1" applyAlignment="1" applyProtection="1">
      <alignment horizontal="center" vertical="center" wrapText="1"/>
      <protection hidden="1"/>
    </xf>
    <xf numFmtId="0" fontId="48" fillId="0" borderId="59" xfId="0" applyFont="1" applyBorder="1" applyAlignment="1">
      <alignment vertical="top" wrapText="1"/>
    </xf>
    <xf numFmtId="0" fontId="48" fillId="2" borderId="59" xfId="0" applyFont="1" applyFill="1" applyBorder="1" applyAlignment="1" applyProtection="1">
      <alignment horizontal="left" vertical="center" wrapText="1"/>
      <protection locked="0"/>
    </xf>
    <xf numFmtId="0" fontId="48" fillId="2" borderId="59" xfId="0" applyFont="1" applyFill="1" applyBorder="1" applyAlignment="1">
      <alignment horizontal="center" vertical="center" wrapText="1"/>
    </xf>
    <xf numFmtId="10" fontId="48" fillId="0" borderId="59" xfId="54" applyNumberFormat="1" applyFont="1" applyBorder="1" applyAlignment="1">
      <alignment horizontal="center" vertical="center" wrapText="1"/>
    </xf>
    <xf numFmtId="9" fontId="48" fillId="6" borderId="59" xfId="4" applyNumberFormat="1" applyFont="1" applyFill="1" applyBorder="1" applyAlignment="1">
      <alignment horizontal="center" vertical="center" wrapText="1"/>
    </xf>
    <xf numFmtId="0" fontId="48" fillId="6" borderId="59" xfId="0" applyFont="1" applyFill="1" applyBorder="1" applyAlignment="1">
      <alignment wrapText="1"/>
    </xf>
    <xf numFmtId="0" fontId="48" fillId="0" borderId="0" xfId="0" applyFont="1" applyAlignment="1">
      <alignment wrapText="1"/>
    </xf>
    <xf numFmtId="0" fontId="48" fillId="0" borderId="0" xfId="0" applyFont="1" applyAlignment="1">
      <alignment vertical="top" wrapText="1"/>
    </xf>
    <xf numFmtId="0" fontId="48" fillId="0" borderId="0" xfId="0" applyFont="1" applyAlignment="1">
      <alignment horizontal="left" wrapText="1"/>
    </xf>
    <xf numFmtId="0" fontId="47" fillId="6" borderId="59" xfId="0" applyFont="1" applyFill="1" applyBorder="1" applyAlignment="1">
      <alignment wrapText="1"/>
    </xf>
    <xf numFmtId="10" fontId="48" fillId="6" borderId="59" xfId="54" applyNumberFormat="1" applyFont="1" applyFill="1" applyBorder="1" applyAlignment="1">
      <alignment wrapText="1"/>
    </xf>
    <xf numFmtId="9" fontId="61" fillId="0" borderId="59" xfId="0" applyNumberFormat="1" applyFont="1" applyBorder="1" applyAlignment="1">
      <alignment wrapText="1"/>
    </xf>
    <xf numFmtId="10" fontId="48" fillId="0" borderId="46" xfId="3" applyNumberFormat="1" applyFont="1" applyBorder="1" applyAlignment="1">
      <alignment horizontal="center"/>
    </xf>
    <xf numFmtId="0" fontId="48" fillId="3" borderId="0" xfId="0" applyFont="1" applyFill="1"/>
    <xf numFmtId="0" fontId="48" fillId="0" borderId="0" xfId="0" applyFont="1"/>
    <xf numFmtId="0" fontId="48" fillId="3" borderId="59" xfId="0" applyFont="1" applyFill="1" applyBorder="1"/>
    <xf numFmtId="1" fontId="41" fillId="13" borderId="59" xfId="1" applyNumberFormat="1" applyFont="1" applyFill="1" applyBorder="1" applyAlignment="1" applyProtection="1">
      <alignment horizontal="center" vertical="center" wrapText="1"/>
      <protection hidden="1"/>
    </xf>
    <xf numFmtId="0" fontId="48" fillId="6" borderId="59" xfId="0" applyFont="1" applyFill="1" applyBorder="1"/>
    <xf numFmtId="10" fontId="61" fillId="6" borderId="59" xfId="54" applyNumberFormat="1" applyFont="1" applyFill="1" applyBorder="1" applyAlignment="1">
      <alignment horizontal="center" wrapText="1"/>
    </xf>
    <xf numFmtId="10" fontId="41" fillId="13" borderId="59" xfId="3" applyNumberFormat="1" applyFont="1" applyFill="1" applyBorder="1" applyAlignment="1" applyProtection="1">
      <alignment horizontal="center" vertical="center" wrapText="1"/>
      <protection hidden="1"/>
    </xf>
    <xf numFmtId="0" fontId="42" fillId="0" borderId="40" xfId="0" applyFont="1" applyBorder="1" applyAlignment="1">
      <alignment horizontal="left" vertical="center" wrapText="1"/>
    </xf>
    <xf numFmtId="0" fontId="48" fillId="0" borderId="0" xfId="0" applyFont="1" applyAlignment="1">
      <alignment horizontal="right" wrapText="1"/>
    </xf>
    <xf numFmtId="0" fontId="62" fillId="0" borderId="59" xfId="0" applyFont="1" applyBorder="1" applyAlignment="1">
      <alignment wrapText="1"/>
    </xf>
    <xf numFmtId="0" fontId="53" fillId="42" borderId="6" xfId="0" applyFont="1" applyFill="1" applyBorder="1" applyAlignment="1">
      <alignment horizontal="left" wrapText="1"/>
    </xf>
    <xf numFmtId="0" fontId="53" fillId="42" borderId="0" xfId="0" applyFont="1" applyFill="1" applyAlignment="1">
      <alignment horizontal="left" wrapText="1"/>
    </xf>
    <xf numFmtId="0" fontId="53" fillId="42" borderId="7" xfId="0" applyFont="1" applyFill="1" applyBorder="1" applyAlignment="1">
      <alignment horizontal="left" wrapText="1"/>
    </xf>
    <xf numFmtId="0" fontId="46" fillId="41" borderId="47" xfId="4" applyFont="1" applyFill="1" applyBorder="1"/>
    <xf numFmtId="9" fontId="46" fillId="41" borderId="1" xfId="2" applyFont="1" applyFill="1" applyBorder="1" applyAlignment="1">
      <alignment horizontal="center"/>
    </xf>
    <xf numFmtId="0" fontId="41" fillId="3" borderId="67" xfId="4" applyFont="1" applyFill="1" applyBorder="1" applyAlignment="1">
      <alignment horizontal="left"/>
    </xf>
    <xf numFmtId="9" fontId="41" fillId="3" borderId="68" xfId="4" applyNumberFormat="1" applyFont="1" applyFill="1" applyBorder="1" applyAlignment="1">
      <alignment horizontal="center"/>
    </xf>
    <xf numFmtId="0" fontId="48" fillId="0" borderId="20" xfId="4" applyFont="1" applyBorder="1" applyAlignment="1">
      <alignment horizontal="center"/>
    </xf>
    <xf numFmtId="9" fontId="11" fillId="3" borderId="38" xfId="3" applyFont="1" applyFill="1" applyBorder="1" applyAlignment="1">
      <alignment horizontal="center"/>
    </xf>
    <xf numFmtId="9" fontId="11" fillId="3" borderId="27" xfId="3" applyFont="1" applyFill="1" applyBorder="1" applyAlignment="1">
      <alignment horizontal="center"/>
    </xf>
    <xf numFmtId="9" fontId="11" fillId="0" borderId="0" xfId="3" applyFont="1" applyFill="1" applyBorder="1"/>
    <xf numFmtId="0" fontId="55" fillId="0" borderId="0" xfId="0" applyFont="1"/>
    <xf numFmtId="0" fontId="39" fillId="0" borderId="61" xfId="0" applyFont="1" applyBorder="1" applyAlignment="1">
      <alignment vertical="center" wrapText="1"/>
    </xf>
    <xf numFmtId="0" fontId="39" fillId="3" borderId="66" xfId="0" applyFont="1" applyFill="1" applyBorder="1" applyAlignment="1">
      <alignment vertical="center" wrapText="1"/>
    </xf>
    <xf numFmtId="0" fontId="39" fillId="0" borderId="66" xfId="0" applyFont="1" applyBorder="1" applyAlignment="1">
      <alignment vertical="center" wrapText="1"/>
    </xf>
    <xf numFmtId="0" fontId="39" fillId="0" borderId="59" xfId="0" applyFont="1" applyBorder="1" applyAlignment="1">
      <alignment horizontal="left" vertical="center" wrapText="1"/>
    </xf>
    <xf numFmtId="0" fontId="39" fillId="0" borderId="59" xfId="0" applyFont="1" applyBorder="1" applyAlignment="1">
      <alignment vertical="top" wrapText="1"/>
    </xf>
    <xf numFmtId="0" fontId="39" fillId="0" borderId="61" xfId="0" applyFont="1" applyBorder="1" applyAlignment="1">
      <alignment vertical="top" wrapText="1"/>
    </xf>
    <xf numFmtId="0" fontId="8" fillId="0" borderId="59" xfId="0" applyFont="1" applyBorder="1" applyAlignment="1" applyProtection="1">
      <alignment horizontal="left" vertical="top" wrapText="1"/>
      <protection locked="0"/>
    </xf>
    <xf numFmtId="49" fontId="8" fillId="0" borderId="59" xfId="0" applyNumberFormat="1" applyFont="1" applyBorder="1" applyAlignment="1">
      <alignment horizontal="left" vertical="top" wrapText="1"/>
    </xf>
    <xf numFmtId="0" fontId="8" fillId="0" borderId="59" xfId="0" applyFont="1" applyBorder="1" applyAlignment="1">
      <alignment horizontal="left" vertical="top" wrapText="1"/>
    </xf>
    <xf numFmtId="0" fontId="39" fillId="0" borderId="66" xfId="0" applyFont="1" applyBorder="1" applyAlignment="1">
      <alignment horizontal="left" vertical="top" wrapText="1"/>
    </xf>
    <xf numFmtId="0" fontId="39" fillId="3" borderId="66" xfId="0" applyFont="1" applyFill="1" applyBorder="1" applyAlignment="1">
      <alignment vertical="top" wrapText="1"/>
    </xf>
    <xf numFmtId="0" fontId="39" fillId="0" borderId="66" xfId="0" applyFont="1" applyBorder="1" applyAlignment="1">
      <alignment vertical="top" wrapText="1"/>
    </xf>
    <xf numFmtId="0" fontId="67" fillId="0" borderId="59" xfId="0" applyFont="1" applyBorder="1" applyAlignment="1">
      <alignment horizontal="left" vertical="top" wrapText="1"/>
    </xf>
    <xf numFmtId="9" fontId="46" fillId="43" borderId="59" xfId="2" applyFont="1" applyFill="1" applyBorder="1" applyAlignment="1">
      <alignment horizontal="center"/>
    </xf>
    <xf numFmtId="10" fontId="46" fillId="43" borderId="60" xfId="2" applyNumberFormat="1" applyFont="1" applyFill="1" applyBorder="1" applyAlignment="1">
      <alignment horizontal="center"/>
    </xf>
    <xf numFmtId="0" fontId="42" fillId="2" borderId="59" xfId="0" applyFont="1" applyFill="1" applyBorder="1" applyAlignment="1">
      <alignment horizontal="center" vertical="center" wrapText="1"/>
    </xf>
    <xf numFmtId="9" fontId="48" fillId="0" borderId="59" xfId="0" applyNumberFormat="1" applyFont="1" applyBorder="1" applyAlignment="1">
      <alignment horizontal="center" vertical="center" wrapText="1"/>
    </xf>
    <xf numFmtId="10" fontId="41" fillId="13" borderId="59" xfId="1" applyNumberFormat="1" applyFont="1" applyFill="1" applyBorder="1" applyAlignment="1" applyProtection="1">
      <alignment horizontal="center" vertical="center" wrapText="1"/>
      <protection hidden="1"/>
    </xf>
    <xf numFmtId="9" fontId="44" fillId="17" borderId="59" xfId="3" applyFont="1" applyFill="1" applyBorder="1" applyAlignment="1" applyProtection="1">
      <alignment horizontal="center" vertical="center" wrapText="1"/>
      <protection hidden="1"/>
    </xf>
    <xf numFmtId="0" fontId="48" fillId="3" borderId="59" xfId="0" applyFont="1" applyFill="1" applyBorder="1" applyAlignment="1">
      <alignment horizontal="center" vertical="center" wrapText="1"/>
    </xf>
    <xf numFmtId="9" fontId="48" fillId="6" borderId="59" xfId="0" applyNumberFormat="1" applyFont="1" applyFill="1" applyBorder="1" applyAlignment="1">
      <alignment horizontal="center" vertical="center"/>
    </xf>
    <xf numFmtId="9" fontId="44" fillId="18" borderId="59" xfId="1" applyNumberFormat="1" applyFont="1" applyFill="1" applyBorder="1" applyAlignment="1" applyProtection="1">
      <alignment horizontal="center" vertical="center" wrapText="1"/>
      <protection hidden="1"/>
    </xf>
    <xf numFmtId="0" fontId="48" fillId="0" borderId="59" xfId="0" applyFont="1" applyBorder="1" applyAlignment="1">
      <alignment horizontal="left" vertical="top" wrapText="1"/>
    </xf>
    <xf numFmtId="0" fontId="42" fillId="0" borderId="59" xfId="0" applyFont="1" applyBorder="1" applyAlignment="1">
      <alignment horizontal="left" vertical="top" wrapText="1"/>
    </xf>
    <xf numFmtId="0" fontId="47" fillId="3" borderId="59" xfId="0" applyFont="1" applyFill="1" applyBorder="1" applyAlignment="1">
      <alignment horizontal="center" vertical="center" wrapText="1"/>
    </xf>
    <xf numFmtId="0" fontId="47" fillId="6" borderId="59" xfId="0" applyFont="1" applyFill="1" applyBorder="1" applyAlignment="1">
      <alignment horizontal="left"/>
    </xf>
    <xf numFmtId="10" fontId="47" fillId="6" borderId="59" xfId="0" applyNumberFormat="1" applyFont="1" applyFill="1" applyBorder="1" applyAlignment="1">
      <alignment horizontal="center"/>
    </xf>
    <xf numFmtId="0" fontId="48" fillId="2" borderId="59" xfId="0" applyFont="1" applyFill="1" applyBorder="1" applyAlignment="1">
      <alignment vertical="top" wrapText="1"/>
    </xf>
    <xf numFmtId="9" fontId="48" fillId="6" borderId="59" xfId="3" applyFont="1" applyFill="1" applyBorder="1" applyAlignment="1">
      <alignment horizontal="center" vertical="center" wrapText="1"/>
    </xf>
    <xf numFmtId="10" fontId="48" fillId="0" borderId="59" xfId="54" applyNumberFormat="1" applyFont="1" applyFill="1" applyBorder="1" applyAlignment="1">
      <alignment horizontal="center" vertical="center" wrapText="1"/>
    </xf>
    <xf numFmtId="0" fontId="48" fillId="3" borderId="59" xfId="0" applyFont="1" applyFill="1" applyBorder="1" applyAlignment="1">
      <alignment vertical="top" wrapText="1"/>
    </xf>
    <xf numFmtId="0" fontId="48" fillId="3" borderId="59" xfId="0" applyFont="1" applyFill="1" applyBorder="1" applyAlignment="1" applyProtection="1">
      <alignment horizontal="left" vertical="center" wrapText="1"/>
      <protection locked="0"/>
    </xf>
    <xf numFmtId="10" fontId="48" fillId="3" borderId="59" xfId="54" applyNumberFormat="1" applyFont="1" applyFill="1" applyBorder="1" applyAlignment="1">
      <alignment horizontal="center" vertical="center" wrapText="1"/>
    </xf>
    <xf numFmtId="9" fontId="48" fillId="3" borderId="59" xfId="0" applyNumberFormat="1" applyFont="1" applyFill="1" applyBorder="1" applyAlignment="1">
      <alignment horizontal="center" vertical="center" wrapText="1"/>
    </xf>
    <xf numFmtId="9" fontId="48" fillId="3" borderId="59" xfId="3" applyFont="1" applyFill="1" applyBorder="1" applyAlignment="1">
      <alignment horizontal="center" vertical="center" wrapText="1"/>
    </xf>
    <xf numFmtId="0" fontId="48" fillId="3" borderId="59" xfId="0" applyFont="1" applyFill="1" applyBorder="1" applyAlignment="1">
      <alignment wrapText="1"/>
    </xf>
    <xf numFmtId="10" fontId="47" fillId="6" borderId="59" xfId="54" applyNumberFormat="1" applyFont="1" applyFill="1" applyBorder="1" applyAlignment="1">
      <alignment horizontal="center" wrapText="1"/>
    </xf>
    <xf numFmtId="9" fontId="47" fillId="0" borderId="59" xfId="0" applyNumberFormat="1" applyFont="1" applyBorder="1" applyAlignment="1">
      <alignment wrapText="1"/>
    </xf>
    <xf numFmtId="0" fontId="46" fillId="11" borderId="59" xfId="0" applyFont="1" applyFill="1" applyBorder="1" applyAlignment="1">
      <alignment wrapText="1"/>
    </xf>
    <xf numFmtId="0" fontId="41" fillId="9" borderId="59" xfId="1" applyFont="1" applyFill="1" applyBorder="1" applyAlignment="1" applyProtection="1">
      <alignment horizontal="center" vertical="center" wrapText="1"/>
      <protection hidden="1"/>
    </xf>
    <xf numFmtId="0" fontId="41" fillId="8" borderId="59" xfId="1" applyFont="1" applyFill="1" applyBorder="1" applyAlignment="1" applyProtection="1">
      <alignment horizontal="center" vertical="center" wrapText="1"/>
      <protection hidden="1"/>
    </xf>
    <xf numFmtId="0" fontId="42" fillId="0" borderId="59" xfId="0" applyFont="1" applyBorder="1" applyAlignment="1">
      <alignment vertical="top" wrapText="1"/>
    </xf>
    <xf numFmtId="164" fontId="42" fillId="2" borderId="59" xfId="0" applyNumberFormat="1" applyFont="1" applyFill="1" applyBorder="1" applyAlignment="1">
      <alignment horizontal="center" vertical="center" wrapText="1"/>
    </xf>
    <xf numFmtId="9" fontId="48" fillId="6" borderId="59" xfId="0" applyNumberFormat="1" applyFont="1" applyFill="1" applyBorder="1" applyAlignment="1">
      <alignment horizontal="center" vertical="center" wrapText="1"/>
    </xf>
    <xf numFmtId="164" fontId="48" fillId="0" borderId="59" xfId="0" applyNumberFormat="1" applyFont="1" applyBorder="1" applyAlignment="1">
      <alignment horizontal="center" vertical="center" wrapText="1"/>
    </xf>
    <xf numFmtId="9" fontId="48" fillId="6" borderId="59" xfId="0" applyNumberFormat="1" applyFont="1" applyFill="1" applyBorder="1" applyAlignment="1">
      <alignment wrapText="1"/>
    </xf>
    <xf numFmtId="0" fontId="42" fillId="2" borderId="59" xfId="0" applyFont="1" applyFill="1" applyBorder="1" applyAlignment="1">
      <alignment horizontal="left" vertical="top" wrapText="1"/>
    </xf>
    <xf numFmtId="0" fontId="42" fillId="0" borderId="59" xfId="0" applyFont="1" applyBorder="1" applyAlignment="1">
      <alignment horizontal="justify" vertical="center" wrapText="1"/>
    </xf>
    <xf numFmtId="0" fontId="62" fillId="0" borderId="59" xfId="0" applyFont="1" applyBorder="1" applyAlignment="1">
      <alignment horizontal="justify" vertical="center" wrapText="1"/>
    </xf>
    <xf numFmtId="0" fontId="47" fillId="6" borderId="59" xfId="0" applyFont="1" applyFill="1" applyBorder="1" applyAlignment="1">
      <alignment horizontal="center" wrapText="1"/>
    </xf>
    <xf numFmtId="0" fontId="47" fillId="6" borderId="59" xfId="0" applyFont="1" applyFill="1" applyBorder="1" applyAlignment="1">
      <alignment horizontal="center" vertical="center" wrapText="1"/>
    </xf>
    <xf numFmtId="164" fontId="47" fillId="6" borderId="59" xfId="0" applyNumberFormat="1" applyFont="1" applyFill="1" applyBorder="1" applyAlignment="1">
      <alignment horizontal="center" vertical="center" wrapText="1"/>
    </xf>
    <xf numFmtId="10" fontId="47" fillId="6" borderId="59" xfId="3" applyNumberFormat="1" applyFont="1" applyFill="1" applyBorder="1" applyAlignment="1">
      <alignment horizontal="center" vertical="center" wrapText="1"/>
    </xf>
    <xf numFmtId="0" fontId="42" fillId="0" borderId="59" xfId="0" applyFont="1" applyBorder="1" applyAlignment="1">
      <alignment horizontal="center" vertical="center" wrapText="1"/>
    </xf>
    <xf numFmtId="0" fontId="62" fillId="0" borderId="59" xfId="0" applyFont="1" applyBorder="1" applyAlignment="1">
      <alignment horizontal="justify" vertical="top"/>
    </xf>
    <xf numFmtId="0" fontId="42" fillId="0" borderId="59" xfId="0" quotePrefix="1" applyFont="1" applyBorder="1" applyAlignment="1">
      <alignment vertical="top" wrapText="1"/>
    </xf>
    <xf numFmtId="10" fontId="47" fillId="6" borderId="59" xfId="0" applyNumberFormat="1" applyFont="1" applyFill="1" applyBorder="1" applyAlignment="1">
      <alignment horizontal="center" vertical="center" wrapText="1"/>
    </xf>
    <xf numFmtId="0" fontId="62" fillId="0" borderId="59" xfId="0" applyFont="1" applyBorder="1" applyAlignment="1">
      <alignment vertical="top" wrapText="1"/>
    </xf>
    <xf numFmtId="10" fontId="47" fillId="6" borderId="59" xfId="3" applyNumberFormat="1" applyFont="1" applyFill="1" applyBorder="1" applyAlignment="1">
      <alignment horizontal="center" wrapText="1"/>
    </xf>
    <xf numFmtId="0" fontId="42" fillId="2" borderId="59" xfId="0" applyFont="1" applyFill="1" applyBorder="1" applyAlignment="1">
      <alignment vertical="top" wrapText="1"/>
    </xf>
    <xf numFmtId="0" fontId="20" fillId="0" borderId="59" xfId="1" applyFont="1" applyBorder="1"/>
    <xf numFmtId="9" fontId="20" fillId="0" borderId="59" xfId="1" applyNumberFormat="1" applyFont="1" applyBorder="1"/>
    <xf numFmtId="0" fontId="69" fillId="0" borderId="59" xfId="0" applyFont="1" applyBorder="1" applyAlignment="1">
      <alignment vertical="top" wrapText="1"/>
    </xf>
    <xf numFmtId="0" fontId="68" fillId="0" borderId="59" xfId="0" applyFont="1" applyBorder="1" applyAlignment="1">
      <alignment vertical="top" wrapText="1"/>
    </xf>
    <xf numFmtId="0" fontId="42" fillId="3" borderId="59" xfId="0" applyFont="1" applyFill="1" applyBorder="1" applyAlignment="1">
      <alignment vertical="top" wrapText="1"/>
    </xf>
    <xf numFmtId="0" fontId="62" fillId="3" borderId="59" xfId="0" applyFont="1" applyFill="1" applyBorder="1" applyAlignment="1">
      <alignment horizontal="justify" vertical="top"/>
    </xf>
    <xf numFmtId="0" fontId="42" fillId="3" borderId="59" xfId="0" applyFont="1" applyFill="1" applyBorder="1" applyAlignment="1">
      <alignment horizontal="center" vertical="center" wrapText="1"/>
    </xf>
    <xf numFmtId="164" fontId="42" fillId="3" borderId="59" xfId="0" applyNumberFormat="1" applyFont="1" applyFill="1" applyBorder="1" applyAlignment="1">
      <alignment horizontal="center" vertical="center" wrapText="1"/>
    </xf>
    <xf numFmtId="164" fontId="48" fillId="3" borderId="59" xfId="0" applyNumberFormat="1" applyFont="1" applyFill="1" applyBorder="1" applyAlignment="1">
      <alignment horizontal="center" vertical="center" wrapText="1"/>
    </xf>
    <xf numFmtId="9" fontId="48" fillId="3" borderId="59" xfId="0" applyNumberFormat="1" applyFont="1" applyFill="1" applyBorder="1" applyAlignment="1">
      <alignment wrapText="1"/>
    </xf>
    <xf numFmtId="0" fontId="6" fillId="3" borderId="0" xfId="0" applyFont="1" applyFill="1" applyAlignment="1">
      <alignment wrapText="1"/>
    </xf>
    <xf numFmtId="0" fontId="62" fillId="3" borderId="59" xfId="0" applyFont="1" applyFill="1" applyBorder="1" applyAlignment="1">
      <alignment horizontal="justify" vertical="top" wrapText="1"/>
    </xf>
    <xf numFmtId="0" fontId="72" fillId="0" borderId="0" xfId="0" applyFont="1" applyAlignment="1" applyProtection="1">
      <alignment horizontal="left" vertical="top"/>
      <protection locked="0"/>
    </xf>
    <xf numFmtId="0" fontId="72" fillId="0" borderId="0" xfId="0" applyFont="1" applyAlignment="1" applyProtection="1">
      <alignment horizontal="left" vertical="top" wrapText="1"/>
      <protection locked="0"/>
    </xf>
    <xf numFmtId="0" fontId="75" fillId="0" borderId="0" xfId="0" applyFont="1" applyAlignment="1" applyProtection="1">
      <alignment horizontal="left" vertical="top" wrapText="1"/>
      <protection locked="0"/>
    </xf>
    <xf numFmtId="0" fontId="75" fillId="0" borderId="0" xfId="0" applyFont="1" applyAlignment="1" applyProtection="1">
      <alignment horizontal="left" vertical="top"/>
      <protection locked="0"/>
    </xf>
    <xf numFmtId="0" fontId="72" fillId="0" borderId="0" xfId="0" quotePrefix="1" applyFont="1" applyAlignment="1" applyProtection="1">
      <alignment horizontal="right" vertical="top"/>
      <protection locked="0"/>
    </xf>
    <xf numFmtId="0" fontId="0" fillId="0" borderId="0" xfId="0" applyAlignment="1" applyProtection="1">
      <alignment horizontal="left"/>
      <protection locked="0"/>
    </xf>
    <xf numFmtId="0" fontId="72" fillId="0" borderId="0" xfId="0" applyFont="1" applyAlignment="1" applyProtection="1">
      <alignment vertical="top" wrapText="1"/>
      <protection locked="0"/>
    </xf>
    <xf numFmtId="0" fontId="0" fillId="0" borderId="69" xfId="0" applyBorder="1" applyAlignment="1" applyProtection="1">
      <alignment horizontal="left"/>
      <protection locked="0"/>
    </xf>
    <xf numFmtId="0" fontId="0" fillId="0" borderId="0" xfId="0" applyAlignment="1" applyProtection="1">
      <alignment horizontal="left"/>
      <protection locked="0"/>
    </xf>
    <xf numFmtId="0" fontId="72" fillId="0" borderId="0" xfId="0" applyFont="1" applyAlignment="1" applyProtection="1">
      <alignment horizontal="left" vertical="top" wrapText="1"/>
      <protection locked="0"/>
    </xf>
    <xf numFmtId="0" fontId="74" fillId="46" borderId="69" xfId="0" applyFont="1" applyFill="1" applyBorder="1" applyAlignment="1" applyProtection="1">
      <alignment horizontal="center" vertical="center" wrapText="1"/>
      <protection locked="0"/>
    </xf>
    <xf numFmtId="0" fontId="74" fillId="46" borderId="0" xfId="0" applyFont="1" applyFill="1" applyAlignment="1" applyProtection="1">
      <alignment horizontal="center" vertical="center" wrapText="1"/>
      <protection locked="0"/>
    </xf>
    <xf numFmtId="0" fontId="73" fillId="0" borderId="0" xfId="0" applyFont="1" applyAlignment="1" applyProtection="1">
      <alignment horizontal="center" vertical="top" wrapText="1"/>
      <protection locked="0"/>
    </xf>
    <xf numFmtId="0" fontId="0" fillId="0" borderId="0" xfId="0" applyAlignment="1" applyProtection="1">
      <alignment horizontal="left" vertical="top" wrapText="1"/>
      <protection locked="0"/>
    </xf>
    <xf numFmtId="0" fontId="72" fillId="0" borderId="0" xfId="0" quotePrefix="1" applyFont="1" applyAlignment="1" applyProtection="1">
      <alignment horizontal="left" vertical="top" wrapText="1"/>
      <protection locked="0"/>
    </xf>
    <xf numFmtId="0" fontId="56" fillId="42" borderId="6" xfId="0" quotePrefix="1" applyFont="1" applyFill="1" applyBorder="1" applyAlignment="1">
      <alignment horizontal="left" wrapText="1"/>
    </xf>
    <xf numFmtId="0" fontId="56" fillId="42" borderId="0" xfId="0" quotePrefix="1" applyFont="1" applyFill="1" applyAlignment="1">
      <alignment horizontal="left" wrapText="1"/>
    </xf>
    <xf numFmtId="0" fontId="56" fillId="42" borderId="7" xfId="0" quotePrefix="1" applyFont="1" applyFill="1" applyBorder="1" applyAlignment="1">
      <alignment horizontal="left" wrapText="1"/>
    </xf>
    <xf numFmtId="0" fontId="58" fillId="42" borderId="6" xfId="0" applyFont="1" applyFill="1" applyBorder="1" applyAlignment="1">
      <alignment horizontal="left" wrapText="1"/>
    </xf>
    <xf numFmtId="0" fontId="58" fillId="42" borderId="0" xfId="0" applyFont="1" applyFill="1" applyAlignment="1">
      <alignment horizontal="left" wrapText="1"/>
    </xf>
    <xf numFmtId="0" fontId="58" fillId="42" borderId="7" xfId="0" applyFont="1" applyFill="1" applyBorder="1" applyAlignment="1">
      <alignment horizontal="left" wrapText="1"/>
    </xf>
    <xf numFmtId="0" fontId="44" fillId="42" borderId="8" xfId="4" applyFont="1" applyFill="1" applyBorder="1" applyAlignment="1">
      <alignment horizontal="left"/>
    </xf>
    <xf numFmtId="0" fontId="44" fillId="42" borderId="9" xfId="4" applyFont="1" applyFill="1" applyBorder="1" applyAlignment="1">
      <alignment horizontal="left"/>
    </xf>
    <xf numFmtId="0" fontId="44" fillId="42" borderId="10" xfId="4" applyFont="1" applyFill="1" applyBorder="1" applyAlignment="1">
      <alignment horizontal="left"/>
    </xf>
    <xf numFmtId="0" fontId="50" fillId="42" borderId="3" xfId="4" applyFont="1" applyFill="1" applyBorder="1" applyAlignment="1">
      <alignment vertical="top"/>
    </xf>
    <xf numFmtId="0" fontId="50" fillId="42" borderId="4" xfId="4" applyFont="1" applyFill="1" applyBorder="1" applyAlignment="1">
      <alignment vertical="top"/>
    </xf>
    <xf numFmtId="0" fontId="50" fillId="42" borderId="5" xfId="4" applyFont="1" applyFill="1" applyBorder="1" applyAlignment="1">
      <alignment vertical="top"/>
    </xf>
    <xf numFmtId="0" fontId="44" fillId="42" borderId="6" xfId="4" applyFont="1" applyFill="1" applyBorder="1"/>
    <xf numFmtId="0" fontId="44" fillId="42" borderId="0" xfId="4" applyFont="1" applyFill="1"/>
    <xf numFmtId="0" fontId="44" fillId="42" borderId="7" xfId="4" applyFont="1" applyFill="1" applyBorder="1"/>
    <xf numFmtId="0" fontId="44" fillId="42" borderId="6" xfId="4" applyFont="1" applyFill="1" applyBorder="1" applyAlignment="1">
      <alignment horizontal="left"/>
    </xf>
    <xf numFmtId="0" fontId="44" fillId="42" borderId="0" xfId="4" applyFont="1" applyFill="1" applyAlignment="1">
      <alignment horizontal="left"/>
    </xf>
    <xf numFmtId="0" fontId="44" fillId="42" borderId="7" xfId="4" applyFont="1" applyFill="1" applyBorder="1" applyAlignment="1">
      <alignment horizontal="left"/>
    </xf>
    <xf numFmtId="10" fontId="52" fillId="15" borderId="14" xfId="4" applyNumberFormat="1" applyFont="1" applyFill="1" applyBorder="1" applyAlignment="1">
      <alignment horizontal="center" vertical="center"/>
    </xf>
    <xf numFmtId="10" fontId="52" fillId="15" borderId="21" xfId="4" applyNumberFormat="1" applyFont="1" applyFill="1" applyBorder="1" applyAlignment="1">
      <alignment horizontal="center" vertical="center"/>
    </xf>
    <xf numFmtId="10" fontId="52" fillId="15" borderId="23" xfId="4" applyNumberFormat="1" applyFont="1" applyFill="1" applyBorder="1" applyAlignment="1">
      <alignment horizontal="center" vertical="center"/>
    </xf>
    <xf numFmtId="0" fontId="63" fillId="42" borderId="3" xfId="0" applyFont="1" applyFill="1" applyBorder="1" applyAlignment="1">
      <alignment horizontal="left" wrapText="1"/>
    </xf>
    <xf numFmtId="0" fontId="63" fillId="42" borderId="4" xfId="0" applyFont="1" applyFill="1" applyBorder="1" applyAlignment="1">
      <alignment horizontal="left" wrapText="1"/>
    </xf>
    <xf numFmtId="0" fontId="63" fillId="42" borderId="5" xfId="0" applyFont="1" applyFill="1" applyBorder="1" applyAlignment="1">
      <alignment horizontal="left" wrapText="1"/>
    </xf>
    <xf numFmtId="0" fontId="41" fillId="0" borderId="3" xfId="4" applyFont="1" applyBorder="1" applyAlignment="1">
      <alignment horizontal="center"/>
    </xf>
    <xf numFmtId="0" fontId="41" fillId="0" borderId="52" xfId="4" applyFont="1" applyBorder="1" applyAlignment="1">
      <alignment horizontal="center"/>
    </xf>
    <xf numFmtId="0" fontId="44" fillId="16" borderId="14" xfId="4" applyFont="1" applyFill="1" applyBorder="1" applyAlignment="1">
      <alignment horizontal="center" vertical="center" wrapText="1"/>
    </xf>
    <xf numFmtId="0" fontId="44" fillId="16" borderId="23" xfId="4" applyFont="1" applyFill="1" applyBorder="1" applyAlignment="1">
      <alignment horizontal="center" vertical="center" wrapText="1"/>
    </xf>
    <xf numFmtId="10" fontId="48" fillId="16" borderId="39" xfId="2" applyNumberFormat="1" applyFont="1" applyFill="1" applyBorder="1" applyAlignment="1">
      <alignment horizontal="center" vertical="center"/>
    </xf>
    <xf numFmtId="10" fontId="48" fillId="16" borderId="44" xfId="2" applyNumberFormat="1" applyFont="1" applyFill="1" applyBorder="1" applyAlignment="1">
      <alignment horizontal="center" vertical="center"/>
    </xf>
    <xf numFmtId="9" fontId="48" fillId="16" borderId="16" xfId="2" applyFont="1" applyFill="1" applyBorder="1" applyAlignment="1">
      <alignment horizontal="center"/>
    </xf>
    <xf numFmtId="9" fontId="48" fillId="16" borderId="1" xfId="2" applyFont="1" applyFill="1" applyBorder="1" applyAlignment="1">
      <alignment horizontal="center"/>
    </xf>
    <xf numFmtId="164" fontId="47" fillId="16" borderId="43" xfId="2" applyNumberFormat="1" applyFont="1" applyFill="1" applyBorder="1" applyAlignment="1">
      <alignment horizontal="center" vertical="center"/>
    </xf>
    <xf numFmtId="164" fontId="47" fillId="16" borderId="56" xfId="2" applyNumberFormat="1" applyFont="1" applyFill="1" applyBorder="1" applyAlignment="1">
      <alignment horizontal="center" vertical="center"/>
    </xf>
    <xf numFmtId="0" fontId="16" fillId="0" borderId="0" xfId="0" applyFont="1" applyAlignment="1">
      <alignment horizontal="center" wrapText="1"/>
    </xf>
    <xf numFmtId="0" fontId="45" fillId="10" borderId="59" xfId="1" applyFont="1" applyFill="1" applyBorder="1" applyAlignment="1" applyProtection="1">
      <alignment horizontal="center" vertical="center" wrapText="1"/>
      <protection hidden="1"/>
    </xf>
    <xf numFmtId="0" fontId="13" fillId="0" borderId="0" xfId="0" applyFont="1" applyAlignment="1">
      <alignment horizontal="left" vertical="center" wrapText="1" indent="1"/>
    </xf>
    <xf numFmtId="0" fontId="11" fillId="44" borderId="0" xfId="0" applyFont="1" applyFill="1" applyAlignment="1">
      <alignment horizontal="left" wrapText="1"/>
    </xf>
    <xf numFmtId="0" fontId="41" fillId="45" borderId="15" xfId="0" applyFont="1" applyFill="1" applyBorder="1" applyAlignment="1">
      <alignment horizontal="left" vertical="center"/>
    </xf>
    <xf numFmtId="0" fontId="41" fillId="45" borderId="17" xfId="0" applyFont="1" applyFill="1" applyBorder="1" applyAlignment="1">
      <alignment horizontal="left" vertical="center"/>
    </xf>
  </cellXfs>
  <cellStyles count="69">
    <cellStyle name="20% - Accent1 2" xfId="5" xr:uid="{DAEA41AC-22E8-46E2-A180-760F7CC46316}"/>
    <cellStyle name="20% - Accent2 2" xfId="6" xr:uid="{10666D6F-E7C5-4D17-B99C-0647685F2A8E}"/>
    <cellStyle name="20% - Accent3 2" xfId="7" xr:uid="{F8EA4FE2-7DBA-48B1-8EED-814679E81C16}"/>
    <cellStyle name="20% - Accent4 2" xfId="8" xr:uid="{09998DCA-07A6-4F61-9025-1B86B9EC7637}"/>
    <cellStyle name="20% - Accent5 2" xfId="9" xr:uid="{D0BBD21C-87AF-4841-BE3F-8B9689DC00BA}"/>
    <cellStyle name="20% - Accent6 2" xfId="10" xr:uid="{A5147EAE-C1B8-4D0B-A16F-7AC800CE3694}"/>
    <cellStyle name="40% - Accent1 2" xfId="11" xr:uid="{310DC492-E6D3-4FFD-8A93-80D671A213B2}"/>
    <cellStyle name="40% - Accent2 2" xfId="12" xr:uid="{7F8D63AF-6860-4428-A032-161C95499B77}"/>
    <cellStyle name="40% - Accent3 2" xfId="13" xr:uid="{74304E0F-34F1-412E-B780-DF341D225CDD}"/>
    <cellStyle name="40% - Accent4 2" xfId="14" xr:uid="{8AA4A21E-EFE1-474A-B34A-96153C64BFBB}"/>
    <cellStyle name="40% - Accent5 2" xfId="15" xr:uid="{A42E51DC-8A0E-46E0-BFB7-94143E640454}"/>
    <cellStyle name="40% - Accent6 2" xfId="16" xr:uid="{DF3E066B-7BC3-4F85-A553-58F777829537}"/>
    <cellStyle name="60% - Accent1 2" xfId="17" xr:uid="{5C43B114-69AA-44C1-9774-F4BA42FEF457}"/>
    <cellStyle name="60% - Accent2 2" xfId="18" xr:uid="{0E5A17D3-425A-4DDA-866E-7EC71546D324}"/>
    <cellStyle name="60% - Accent3 2" xfId="19" xr:uid="{F372FE4C-50D2-449B-AF5C-4A3DD8F2D686}"/>
    <cellStyle name="60% - Accent4 2" xfId="20" xr:uid="{596CA352-BB39-48EC-ACB1-D7F59F9F15AA}"/>
    <cellStyle name="60% - Accent5 2" xfId="21" xr:uid="{64435B8A-C02E-4F4D-9654-273E781395D4}"/>
    <cellStyle name="60% - Accent6 2" xfId="22" xr:uid="{6E89C40B-E5E0-4109-AC94-3BA3EE76B16D}"/>
    <cellStyle name="Accent1 2" xfId="23" xr:uid="{690A29DE-0800-4FF0-B8DA-3F6A3CA14CDB}"/>
    <cellStyle name="Accent2 2" xfId="24" xr:uid="{ABAB57C7-56DD-44E3-AD66-C74382014B52}"/>
    <cellStyle name="Accent3 2" xfId="25" xr:uid="{AC0BA8AD-0AAD-4D90-85ED-FC434CA3E667}"/>
    <cellStyle name="Accent4 2" xfId="26" xr:uid="{E2C1FE6C-9480-4886-BEEE-843FDBE9A58C}"/>
    <cellStyle name="Accent5 2" xfId="27" xr:uid="{5F586E9B-9F72-4517-B298-90461399E392}"/>
    <cellStyle name="Accent6 2" xfId="28" xr:uid="{FE9E1496-ECE4-4E49-ACC9-0A3A3B608887}"/>
    <cellStyle name="Bad 2" xfId="29" xr:uid="{337FE001-49E9-43D0-A041-1FFA4569E707}"/>
    <cellStyle name="Calculation 2" xfId="30" xr:uid="{B166A67A-74BA-4B64-951D-C88AD4604E67}"/>
    <cellStyle name="Calculation 2 2" xfId="57" xr:uid="{487ED22C-717D-4F05-8DD5-D83B2710B590}"/>
    <cellStyle name="Check Cell 2" xfId="31" xr:uid="{B38D4EB2-5CA6-4498-B251-E481B3AA667C}"/>
    <cellStyle name="Explanatory Text 2" xfId="32" xr:uid="{B6885B95-8747-4DC0-9DFA-178CD0905FC2}"/>
    <cellStyle name="Good 2" xfId="33" xr:uid="{1DE5B2AA-BD3B-42AF-827C-7E911D9846F4}"/>
    <cellStyle name="Heading 1 2" xfId="34" xr:uid="{B54FCC6E-1F87-48A8-8A34-A3A52ED23AA2}"/>
    <cellStyle name="Heading 2 2" xfId="35" xr:uid="{3EB298DA-1C97-4191-A0C2-A8CCADA24D5C}"/>
    <cellStyle name="Heading 3 2" xfId="36" xr:uid="{91185DF6-4370-4AD8-8586-4AB3B5818BD9}"/>
    <cellStyle name="Heading 4 2" xfId="37" xr:uid="{08CAA7CE-9101-464A-BCF6-6AB7A4A9E7F3}"/>
    <cellStyle name="Hyperlink" xfId="48" builtinId="8" customBuiltin="1"/>
    <cellStyle name="Input 2" xfId="38" xr:uid="{0CC259CF-9D68-44C6-AE51-655C04F65201}"/>
    <cellStyle name="Input 2 2" xfId="58" xr:uid="{13A117CD-E976-497A-939D-7FE116A0FED9}"/>
    <cellStyle name="Linked Cell 2" xfId="39" xr:uid="{9C772B7F-66B9-4BC6-931B-CC9291FE3A80}"/>
    <cellStyle name="Neutral 2" xfId="40" xr:uid="{B77F7557-A1FF-4EB6-856E-8850CFCF9DB3}"/>
    <cellStyle name="Normal" xfId="0" builtinId="0"/>
    <cellStyle name="Normal 2" xfId="1" xr:uid="{00000000-0005-0000-0000-000001000000}"/>
    <cellStyle name="Normal 2 2" xfId="49" xr:uid="{94A45B26-6807-4EAD-9738-36F38F36722E}"/>
    <cellStyle name="Normal 2 2 2" xfId="50" xr:uid="{D4154B27-A481-47E2-8885-13F7776520D5}"/>
    <cellStyle name="Normal 2 2 2 2" xfId="53" xr:uid="{15906FAB-84F6-425A-ADF5-2EEB35F15A60}"/>
    <cellStyle name="Normal 2 2 2 2 2" xfId="67" xr:uid="{88078B33-CCA4-4CEA-8DE3-2DE89066AD33}"/>
    <cellStyle name="Normal 2 2 2 3" xfId="64" xr:uid="{6D418F21-188F-4950-8972-9E2915DC639D}"/>
    <cellStyle name="Normal 2 3" xfId="46" xr:uid="{D1B52AAE-0F50-4114-BF79-8C8E7F413310}"/>
    <cellStyle name="Normal 2 3 2" xfId="56" xr:uid="{8E06EB32-6369-4A24-B16C-988D4DDC1617}"/>
    <cellStyle name="Normal 2 3 3" xfId="62" xr:uid="{AD42A816-6938-4234-8B01-A18694DF0A11}"/>
    <cellStyle name="Normal 2 4" xfId="51" xr:uid="{18C17994-6120-4A2E-9CAC-48D720C81BE2}"/>
    <cellStyle name="Normal 2 4 2" xfId="65" xr:uid="{E24A05DF-8BF7-4114-883A-3127DFB1E097}"/>
    <cellStyle name="Normal 3" xfId="4" xr:uid="{E4D48372-79F1-4F3E-B819-F239633467B4}"/>
    <cellStyle name="Normal 4" xfId="55" xr:uid="{A1B62184-6375-4E88-B71D-244095A97C81}"/>
    <cellStyle name="Normal 4 2" xfId="68" xr:uid="{1A887C9A-5277-41A7-9F62-EBBBAC6B5A0C}"/>
    <cellStyle name="Note 2" xfId="41" xr:uid="{D3969701-C22D-4C88-974D-1D2A3FF1C443}"/>
    <cellStyle name="Note 2 2" xfId="59" xr:uid="{A0AF03A2-52BD-4CA1-852C-8A3116A673E3}"/>
    <cellStyle name="Output 2" xfId="42" xr:uid="{46C227BE-9F23-4425-9710-6E57D8C9A413}"/>
    <cellStyle name="Output 2 2" xfId="60" xr:uid="{3428AC73-9170-4E47-9EDF-D73F3DF4B7BC}"/>
    <cellStyle name="Percent" xfId="3" builtinId="5"/>
    <cellStyle name="Percent 2" xfId="2" xr:uid="{00000000-0005-0000-0000-000003000000}"/>
    <cellStyle name="Percent 2 2" xfId="47" xr:uid="{1BDDFD96-03D8-431F-A3C2-A1820EDEB3C3}"/>
    <cellStyle name="Percent 2 2 2" xfId="63" xr:uid="{1012B8F3-25D8-4B57-9BCA-CDC5844DFB43}"/>
    <cellStyle name="Percent 2 3" xfId="52" xr:uid="{B9DA1D4F-92D7-4584-9C08-BCF002F79C2F}"/>
    <cellStyle name="Percent 2 3 2" xfId="66" xr:uid="{07FFD97D-154A-491F-8CCC-ECD850378577}"/>
    <cellStyle name="Percent 3" xfId="54" xr:uid="{65B83801-1572-432C-9CCE-B92CA505CE12}"/>
    <cellStyle name="Title 2" xfId="43" xr:uid="{74305485-F9CC-4F0C-B274-942B7DCB90E0}"/>
    <cellStyle name="Total 2" xfId="44" xr:uid="{AAA80A2A-CF91-4F0F-8504-23B08D6BFA7D}"/>
    <cellStyle name="Total 2 2" xfId="61" xr:uid="{518BE6DB-65F3-412E-A3C9-C46022C0200A}"/>
    <cellStyle name="Warning Text 2" xfId="45" xr:uid="{56D185AC-B087-45FB-9B61-3286C6905E7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4C5"/>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_rels/drawing11.xml.rels><?xml version="1.0" encoding="UTF-8" standalone="yes"?>
<Relationships xmlns="http://schemas.openxmlformats.org/package/2006/relationships"><Relationship Id="rId2" Type="http://schemas.openxmlformats.org/officeDocument/2006/relationships/image" Target="cid:image001.png@01D5534D.81522850"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220557</xdr:colOff>
      <xdr:row>15</xdr:row>
      <xdr:rowOff>154091</xdr:rowOff>
    </xdr:from>
    <xdr:to>
      <xdr:col>11</xdr:col>
      <xdr:colOff>600075</xdr:colOff>
      <xdr:row>41</xdr:row>
      <xdr:rowOff>0</xdr:rowOff>
    </xdr:to>
    <xdr:sp macro="" textlink="">
      <xdr:nvSpPr>
        <xdr:cNvPr id="2" name="TextBox 1">
          <a:extLst>
            <a:ext uri="{FF2B5EF4-FFF2-40B4-BE49-F238E27FC236}">
              <a16:creationId xmlns:a16="http://schemas.microsoft.com/office/drawing/2014/main" id="{F275FF07-C495-4DCB-ABD6-0E97B6FBC345}"/>
            </a:ext>
          </a:extLst>
        </xdr:cNvPr>
        <xdr:cNvSpPr txBox="1"/>
      </xdr:nvSpPr>
      <xdr:spPr>
        <a:xfrm>
          <a:off x="220557" y="2840141"/>
          <a:ext cx="6704118" cy="4294084"/>
        </a:xfrm>
        <a:prstGeom prst="rect">
          <a:avLst/>
        </a:prstGeom>
        <a:solidFill>
          <a:sysClr val="window" lastClr="FFFFFF"/>
        </a:solidFill>
        <a:ln w="9525" cmpd="sng">
          <a:solidFill>
            <a:sysClr val="window" lastClr="FFFFFF">
              <a:shade val="50000"/>
            </a:sysClr>
          </a:solidFill>
        </a:ln>
        <a:effectLst/>
      </xdr:spPr>
      <xdr:txBody>
        <a:bodyPr wrap="square" rtlCol="0" anchor="t"/>
        <a:lstStyle>
          <a:defPPr>
            <a:defRPr lang="en-US"/>
          </a:defPPr>
          <a:lvl1pPr marL="0" algn="l" defTabSz="914400" rtl="0" eaLnBrk="1" latinLnBrk="0" hangingPunct="1">
            <a:defRPr sz="1800" kern="1200">
              <a:solidFill>
                <a:srgbClr val="003896"/>
              </a:solidFill>
              <a:latin typeface="Arial" panose="020B0604020202020204"/>
            </a:defRPr>
          </a:lvl1pPr>
          <a:lvl2pPr marL="457200" algn="l" defTabSz="914400" rtl="0" eaLnBrk="1" latinLnBrk="0" hangingPunct="1">
            <a:defRPr sz="1800" kern="1200">
              <a:solidFill>
                <a:srgbClr val="003896"/>
              </a:solidFill>
              <a:latin typeface="Arial" panose="020B0604020202020204"/>
            </a:defRPr>
          </a:lvl2pPr>
          <a:lvl3pPr marL="914400" algn="l" defTabSz="914400" rtl="0" eaLnBrk="1" latinLnBrk="0" hangingPunct="1">
            <a:defRPr sz="1800" kern="1200">
              <a:solidFill>
                <a:srgbClr val="003896"/>
              </a:solidFill>
              <a:latin typeface="Arial" panose="020B0604020202020204"/>
            </a:defRPr>
          </a:lvl3pPr>
          <a:lvl4pPr marL="1371600" algn="l" defTabSz="914400" rtl="0" eaLnBrk="1" latinLnBrk="0" hangingPunct="1">
            <a:defRPr sz="1800" kern="1200">
              <a:solidFill>
                <a:srgbClr val="003896"/>
              </a:solidFill>
              <a:latin typeface="Arial" panose="020B0604020202020204"/>
            </a:defRPr>
          </a:lvl4pPr>
          <a:lvl5pPr marL="1828800" algn="l" defTabSz="914400" rtl="0" eaLnBrk="1" latinLnBrk="0" hangingPunct="1">
            <a:defRPr sz="1800" kern="1200">
              <a:solidFill>
                <a:srgbClr val="003896"/>
              </a:solidFill>
              <a:latin typeface="Arial" panose="020B0604020202020204"/>
            </a:defRPr>
          </a:lvl5pPr>
          <a:lvl6pPr marL="2286000" algn="l" defTabSz="914400" rtl="0" eaLnBrk="1" latinLnBrk="0" hangingPunct="1">
            <a:defRPr sz="1800" kern="1200">
              <a:solidFill>
                <a:srgbClr val="003896"/>
              </a:solidFill>
              <a:latin typeface="Arial" panose="020B0604020202020204"/>
            </a:defRPr>
          </a:lvl6pPr>
          <a:lvl7pPr marL="2743200" algn="l" defTabSz="914400" rtl="0" eaLnBrk="1" latinLnBrk="0" hangingPunct="1">
            <a:defRPr sz="1800" kern="1200">
              <a:solidFill>
                <a:srgbClr val="003896"/>
              </a:solidFill>
              <a:latin typeface="Arial" panose="020B0604020202020204"/>
            </a:defRPr>
          </a:lvl7pPr>
          <a:lvl8pPr marL="3200400" algn="l" defTabSz="914400" rtl="0" eaLnBrk="1" latinLnBrk="0" hangingPunct="1">
            <a:defRPr sz="1800" kern="1200">
              <a:solidFill>
                <a:srgbClr val="003896"/>
              </a:solidFill>
              <a:latin typeface="Arial" panose="020B0604020202020204"/>
            </a:defRPr>
          </a:lvl8pPr>
          <a:lvl9pPr marL="3657600" algn="l" defTabSz="914400" rtl="0" eaLnBrk="1" latinLnBrk="0" hangingPunct="1">
            <a:defRPr sz="1800" kern="1200">
              <a:solidFill>
                <a:srgbClr val="003896"/>
              </a:solidFill>
              <a:latin typeface="Arial" panose="020B0604020202020204"/>
            </a:defRPr>
          </a:lvl9p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Each Tab/worksheet describes the technical requirements under the heading, these include the business requirements and the mandatory returnables a vendor must provide as evidence that they can meet the business requirements.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vendor may only complete the three columns with vendor headings, according to the instructions in the column heading.</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columns with answer headings are for internal Eskom use.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rgbClr val="ED7D31">
                <a:lumMod val="75000"/>
              </a:srgbClr>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1: A tenderer must meet or exceed the listed threshold in order to pass. Any tenderer who does not meet the minimum threshold will be disqualified from the tender process.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2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2: All mandatory returnables/evidence listed in this criteria must be included in the tender submission. Returnables must be clearly marked in the technical file and numbered to align with each criteria question. </a:t>
          </a:r>
          <a:r>
            <a:rPr kumimoji="0" lang="en-ZA" sz="1200" b="1" i="0" u="sng" strike="noStrike" kern="0" cap="none" spc="0" normalizeH="0" baseline="0">
              <a:ln>
                <a:noFill/>
              </a:ln>
              <a:solidFill>
                <a:sysClr val="windowText" lastClr="000000"/>
              </a:solidFill>
              <a:effectLst/>
              <a:uLnTx/>
              <a:uFillTx/>
              <a:latin typeface="Calibri" panose="020F0502020204030204"/>
            </a:rPr>
            <a:t>Points will not be allocated for questions where no returnables/evidence has been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Only vendors who pass the desktop evaluation threshold will be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Eskom will not reimburse vendors for time spent preparing for or presenting their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demonstration tab describes the business requirements and what what needs to be presented if a vendor is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threshold to pass the demonstration is stated in the scoring summary tab</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en-ZA" sz="1100" b="1" i="0" u="none" strike="noStrike" kern="0" cap="none" spc="0" normalizeH="0" baseline="0" noProof="0">
            <a:ln>
              <a:noFill/>
            </a:ln>
            <a:solidFill>
              <a:srgbClr val="ED7D31">
                <a:lumMod val="75000"/>
              </a:srgbClr>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100" b="1" i="0" u="none" strike="noStrike" kern="0" cap="none" spc="0" normalizeH="0" baseline="0">
              <a:ln>
                <a:noFill/>
              </a:ln>
              <a:solidFill>
                <a:sysClr val="windowText" lastClr="000000"/>
              </a:solidFill>
              <a:effectLst/>
              <a:uLnTx/>
              <a:uFillTx/>
              <a:latin typeface="Calibri" panose="020F0502020204030204"/>
            </a:rPr>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74</xdr:row>
      <xdr:rowOff>0</xdr:rowOff>
    </xdr:from>
    <xdr:to>
      <xdr:col>8</xdr:col>
      <xdr:colOff>1958340</xdr:colOff>
      <xdr:row>90</xdr:row>
      <xdr:rowOff>17145</xdr:rowOff>
    </xdr:to>
    <xdr:pic>
      <xdr:nvPicPr>
        <xdr:cNvPr id="2" name="Picture 2">
          <a:extLst>
            <a:ext uri="{FF2B5EF4-FFF2-40B4-BE49-F238E27FC236}">
              <a16:creationId xmlns:a16="http://schemas.microsoft.com/office/drawing/2014/main" id="{3C0D094A-3658-4BFB-BD27-2CBB259841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444722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18</xdr:row>
      <xdr:rowOff>129540</xdr:rowOff>
    </xdr:to>
    <xdr:pic>
      <xdr:nvPicPr>
        <xdr:cNvPr id="2" name="Picture 1" descr="cid:image001.png@01D5534D.8152285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7724775"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839832</xdr:colOff>
      <xdr:row>63</xdr:row>
      <xdr:rowOff>92256</xdr:rowOff>
    </xdr:from>
    <xdr:to>
      <xdr:col>5</xdr:col>
      <xdr:colOff>1707151</xdr:colOff>
      <xdr:row>82</xdr:row>
      <xdr:rowOff>25307</xdr:rowOff>
    </xdr:to>
    <xdr:pic>
      <xdr:nvPicPr>
        <xdr:cNvPr id="2" name="Picture 2">
          <a:extLst>
            <a:ext uri="{FF2B5EF4-FFF2-40B4-BE49-F238E27FC236}">
              <a16:creationId xmlns:a16="http://schemas.microsoft.com/office/drawing/2014/main" id="{C69214FF-F972-49A2-B44F-4F87A43130A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975" y="15182577"/>
          <a:ext cx="9249319" cy="3811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28</xdr:row>
      <xdr:rowOff>0</xdr:rowOff>
    </xdr:from>
    <xdr:to>
      <xdr:col>8</xdr:col>
      <xdr:colOff>741257</xdr:colOff>
      <xdr:row>41</xdr:row>
      <xdr:rowOff>86995</xdr:rowOff>
    </xdr:to>
    <xdr:pic>
      <xdr:nvPicPr>
        <xdr:cNvPr id="2" name="Picture 2">
          <a:extLst>
            <a:ext uri="{FF2B5EF4-FFF2-40B4-BE49-F238E27FC236}">
              <a16:creationId xmlns:a16="http://schemas.microsoft.com/office/drawing/2014/main" id="{CB712845-6C1B-4929-A094-BD9C5DBA2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27457000"/>
          <a:ext cx="8660342" cy="231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27</xdr:row>
      <xdr:rowOff>0</xdr:rowOff>
    </xdr:from>
    <xdr:to>
      <xdr:col>7</xdr:col>
      <xdr:colOff>848111</xdr:colOff>
      <xdr:row>40</xdr:row>
      <xdr:rowOff>111413</xdr:rowOff>
    </xdr:to>
    <xdr:pic>
      <xdr:nvPicPr>
        <xdr:cNvPr id="2" name="Picture 2">
          <a:extLst>
            <a:ext uri="{FF2B5EF4-FFF2-40B4-BE49-F238E27FC236}">
              <a16:creationId xmlns:a16="http://schemas.microsoft.com/office/drawing/2014/main" id="{19F3886F-E593-4349-A65D-70489AC942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43325" y="29898975"/>
          <a:ext cx="8096636" cy="234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22</xdr:row>
      <xdr:rowOff>0</xdr:rowOff>
    </xdr:from>
    <xdr:to>
      <xdr:col>8</xdr:col>
      <xdr:colOff>741257</xdr:colOff>
      <xdr:row>35</xdr:row>
      <xdr:rowOff>86995</xdr:rowOff>
    </xdr:to>
    <xdr:pic>
      <xdr:nvPicPr>
        <xdr:cNvPr id="2" name="Picture 2">
          <a:extLst>
            <a:ext uri="{FF2B5EF4-FFF2-40B4-BE49-F238E27FC236}">
              <a16:creationId xmlns:a16="http://schemas.microsoft.com/office/drawing/2014/main" id="{53DEA547-FF8F-4DBA-9BCD-374B0F4E3C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97380" y="8549640"/>
          <a:ext cx="3796877" cy="2266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75</xdr:row>
      <xdr:rowOff>0</xdr:rowOff>
    </xdr:from>
    <xdr:to>
      <xdr:col>8</xdr:col>
      <xdr:colOff>1958340</xdr:colOff>
      <xdr:row>91</xdr:row>
      <xdr:rowOff>17145</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0" y="36766500"/>
          <a:ext cx="9387840" cy="2150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51</xdr:row>
      <xdr:rowOff>0</xdr:rowOff>
    </xdr:from>
    <xdr:to>
      <xdr:col>8</xdr:col>
      <xdr:colOff>1958340</xdr:colOff>
      <xdr:row>67</xdr:row>
      <xdr:rowOff>17145</xdr:rowOff>
    </xdr:to>
    <xdr:pic>
      <xdr:nvPicPr>
        <xdr:cNvPr id="2" name="Picture 2">
          <a:extLst>
            <a:ext uri="{FF2B5EF4-FFF2-40B4-BE49-F238E27FC236}">
              <a16:creationId xmlns:a16="http://schemas.microsoft.com/office/drawing/2014/main" id="{A01327F9-D5F9-44B3-8B19-2454B96F8C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444722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40</xdr:row>
      <xdr:rowOff>0</xdr:rowOff>
    </xdr:from>
    <xdr:to>
      <xdr:col>8</xdr:col>
      <xdr:colOff>1958340</xdr:colOff>
      <xdr:row>56</xdr:row>
      <xdr:rowOff>17145</xdr:rowOff>
    </xdr:to>
    <xdr:pic>
      <xdr:nvPicPr>
        <xdr:cNvPr id="2" name="Picture 2">
          <a:extLst>
            <a:ext uri="{FF2B5EF4-FFF2-40B4-BE49-F238E27FC236}">
              <a16:creationId xmlns:a16="http://schemas.microsoft.com/office/drawing/2014/main" id="{6B4D654C-A3FD-4383-A061-707FB2B8E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444722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49</xdr:row>
      <xdr:rowOff>0</xdr:rowOff>
    </xdr:from>
    <xdr:to>
      <xdr:col>8</xdr:col>
      <xdr:colOff>1958340</xdr:colOff>
      <xdr:row>65</xdr:row>
      <xdr:rowOff>17145</xdr:rowOff>
    </xdr:to>
    <xdr:pic>
      <xdr:nvPicPr>
        <xdr:cNvPr id="2" name="Picture 2">
          <a:extLst>
            <a:ext uri="{FF2B5EF4-FFF2-40B4-BE49-F238E27FC236}">
              <a16:creationId xmlns:a16="http://schemas.microsoft.com/office/drawing/2014/main" id="{654BDC77-F73C-4701-B892-DDFCC6714A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0" y="32318325"/>
          <a:ext cx="9591675" cy="2154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ata\CALVIN\1.%20AMP\Bank\1.%20Programme_Management\RoadMap%20And%20Milestones\RoadMap_Milestone_V2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sharepoint.com/Users/PhukuA/AppData/Local/Microsoft/Windows/INetCache/Content.Outlook/V9MIJV23/AIDC%20Scanner%20Barcode%20RFID%20-%20Technical%20Evaluation%20Sheet%20-%2013Dec2021%20V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gh Level RoadMap (A4)"/>
      <sheetName val="Detailed RoadMap (A3)"/>
      <sheetName val="Milestones"/>
      <sheetName val="Milestone Count"/>
      <sheetName val="Profile Chart"/>
      <sheetName val="Main Page"/>
      <sheetName val="Company Details"/>
      <sheetName val="Qualifications"/>
      <sheetName val="Application Details"/>
      <sheetName val="Functional"/>
      <sheetName val="Architectural"/>
      <sheetName val="Imp &amp; Contractual"/>
    </sheetNames>
    <sheetDataSet>
      <sheetData sheetId="0"/>
      <sheetData sheetId="1"/>
      <sheetData sheetId="2"/>
      <sheetData sheetId="3"/>
      <sheetData sheetId="4" refreshError="1"/>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Functional"/>
      <sheetName val="Security"/>
      <sheetName val="Cloud"/>
      <sheetName val="Network"/>
      <sheetName val="Integration and Testing"/>
      <sheetName val="Demonstration"/>
      <sheetName val="Priority Ratings"/>
      <sheetName val="Config"/>
      <sheetName val="Concerns and Recommendation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08236-E257-45B3-8C0A-6710263F112A}">
  <dimension ref="B1:K58"/>
  <sheetViews>
    <sheetView tabSelected="1" topLeftCell="A31" workbookViewId="0">
      <selection activeCell="A42" sqref="A42:XFD46"/>
    </sheetView>
  </sheetViews>
  <sheetFormatPr defaultRowHeight="12.75" x14ac:dyDescent="0.2"/>
  <cols>
    <col min="1" max="1" width="3.42578125" customWidth="1"/>
    <col min="3" max="3" width="14" customWidth="1"/>
    <col min="11" max="11" width="13.7109375" customWidth="1"/>
  </cols>
  <sheetData>
    <row r="1" spans="2:11" ht="14.25" x14ac:dyDescent="0.2">
      <c r="B1" s="281"/>
      <c r="C1" s="282"/>
      <c r="D1" s="282"/>
      <c r="E1" s="281"/>
      <c r="F1" s="281"/>
      <c r="G1" s="281"/>
      <c r="H1" s="281"/>
      <c r="I1" s="281"/>
      <c r="J1" s="281"/>
      <c r="K1" s="281"/>
    </row>
    <row r="2" spans="2:11" ht="20.25" x14ac:dyDescent="0.2">
      <c r="B2" s="293" t="s">
        <v>609</v>
      </c>
      <c r="C2" s="293"/>
      <c r="D2" s="293"/>
      <c r="E2" s="293"/>
      <c r="F2" s="293"/>
      <c r="G2" s="293"/>
      <c r="H2" s="293"/>
      <c r="I2" s="293"/>
      <c r="J2" s="293"/>
      <c r="K2" s="293"/>
    </row>
    <row r="3" spans="2:11" ht="14.25" x14ac:dyDescent="0.2">
      <c r="B3" s="282"/>
      <c r="C3" s="290"/>
      <c r="D3" s="294"/>
      <c r="E3" s="281"/>
      <c r="F3" s="281"/>
      <c r="G3" s="281"/>
      <c r="H3" s="281"/>
      <c r="I3" s="281"/>
      <c r="J3" s="281"/>
      <c r="K3" s="281"/>
    </row>
    <row r="4" spans="2:11" ht="14.25" x14ac:dyDescent="0.2">
      <c r="B4" s="290"/>
      <c r="C4" s="290"/>
      <c r="D4" s="282"/>
      <c r="E4" s="281"/>
      <c r="F4" s="281"/>
      <c r="G4" s="281"/>
      <c r="H4" s="281"/>
      <c r="I4" s="281"/>
      <c r="J4" s="281"/>
      <c r="K4" s="281"/>
    </row>
    <row r="5" spans="2:11" ht="15.75" x14ac:dyDescent="0.2">
      <c r="B5" s="291" t="s">
        <v>610</v>
      </c>
      <c r="C5" s="292"/>
      <c r="D5" s="292"/>
      <c r="E5" s="292"/>
      <c r="F5" s="292"/>
      <c r="G5" s="292"/>
      <c r="H5" s="292"/>
      <c r="I5" s="292"/>
      <c r="J5" s="292"/>
      <c r="K5" s="292"/>
    </row>
    <row r="6" spans="2:11" ht="15" x14ac:dyDescent="0.2">
      <c r="B6" s="283"/>
      <c r="C6" s="282"/>
      <c r="D6" s="282"/>
      <c r="E6" s="284"/>
      <c r="F6" s="281"/>
      <c r="G6" s="281"/>
      <c r="H6" s="281"/>
      <c r="I6" s="281"/>
      <c r="J6" s="281"/>
      <c r="K6" s="281"/>
    </row>
    <row r="7" spans="2:11" ht="14.25" x14ac:dyDescent="0.2">
      <c r="B7" s="295" t="s">
        <v>611</v>
      </c>
      <c r="C7" s="295"/>
      <c r="D7" s="295"/>
      <c r="E7" s="295"/>
      <c r="F7" s="295"/>
      <c r="G7" s="295"/>
      <c r="H7" s="295"/>
      <c r="I7" s="295"/>
      <c r="J7" s="295"/>
    </row>
    <row r="8" spans="2:11" ht="14.25" x14ac:dyDescent="0.2">
      <c r="B8" s="295" t="s">
        <v>612</v>
      </c>
      <c r="C8" s="295"/>
      <c r="D8" s="295"/>
      <c r="E8" s="295"/>
      <c r="F8" s="295"/>
      <c r="G8" s="295"/>
      <c r="H8" s="295"/>
      <c r="I8" s="295"/>
      <c r="J8" s="295"/>
    </row>
    <row r="9" spans="2:11" x14ac:dyDescent="0.2">
      <c r="B9" s="288" t="s">
        <v>613</v>
      </c>
      <c r="C9" s="289"/>
      <c r="D9" s="289"/>
      <c r="E9" s="289"/>
      <c r="F9" s="289"/>
      <c r="G9" s="289"/>
      <c r="H9" s="289"/>
      <c r="I9" s="289"/>
      <c r="J9" s="289"/>
    </row>
    <row r="10" spans="2:11" x14ac:dyDescent="0.2">
      <c r="B10" s="288" t="s">
        <v>614</v>
      </c>
      <c r="C10" s="289"/>
      <c r="D10" s="289"/>
      <c r="E10" s="289"/>
      <c r="F10" s="289"/>
      <c r="G10" s="289"/>
      <c r="H10" s="289"/>
      <c r="I10" s="289"/>
      <c r="J10" s="289"/>
    </row>
    <row r="11" spans="2:11" x14ac:dyDescent="0.2">
      <c r="B11" s="288" t="s">
        <v>615</v>
      </c>
      <c r="C11" s="289"/>
      <c r="D11" s="289"/>
      <c r="E11" s="289"/>
      <c r="F11" s="289"/>
      <c r="G11" s="289"/>
      <c r="H11" s="289"/>
      <c r="I11" s="289"/>
      <c r="J11" s="289"/>
    </row>
    <row r="12" spans="2:11" x14ac:dyDescent="0.2">
      <c r="B12" s="288" t="s">
        <v>616</v>
      </c>
      <c r="C12" s="289"/>
      <c r="D12" s="289"/>
      <c r="E12" s="289"/>
      <c r="F12" s="289"/>
      <c r="G12" s="289"/>
      <c r="H12" s="289"/>
      <c r="I12" s="289"/>
      <c r="J12" s="289"/>
    </row>
    <row r="13" spans="2:11" x14ac:dyDescent="0.2">
      <c r="B13" s="288" t="s">
        <v>617</v>
      </c>
      <c r="C13" s="289"/>
      <c r="D13" s="289"/>
      <c r="E13" s="289"/>
      <c r="F13" s="289"/>
      <c r="G13" s="289"/>
      <c r="H13" s="289"/>
      <c r="I13" s="289"/>
      <c r="J13" s="289"/>
    </row>
    <row r="14" spans="2:11" x14ac:dyDescent="0.2">
      <c r="B14" s="288" t="s">
        <v>618</v>
      </c>
      <c r="C14" s="289"/>
      <c r="D14" s="289"/>
      <c r="E14" s="289"/>
      <c r="F14" s="289"/>
      <c r="G14" s="289"/>
      <c r="H14" s="289"/>
      <c r="I14" s="289"/>
      <c r="J14" s="289"/>
    </row>
    <row r="15" spans="2:11" x14ac:dyDescent="0.2">
      <c r="B15" s="288" t="s">
        <v>619</v>
      </c>
      <c r="C15" s="289"/>
      <c r="D15" s="289"/>
      <c r="E15" s="289"/>
      <c r="F15" s="289"/>
      <c r="G15" s="289"/>
      <c r="H15" s="289"/>
      <c r="I15" s="289"/>
      <c r="J15" s="289"/>
    </row>
    <row r="16" spans="2:11" x14ac:dyDescent="0.2">
      <c r="B16" s="286"/>
      <c r="C16" s="286"/>
      <c r="D16" s="286"/>
      <c r="E16" s="286"/>
      <c r="F16" s="286"/>
      <c r="G16" s="286"/>
      <c r="H16" s="286"/>
      <c r="I16" s="286"/>
      <c r="J16" s="286"/>
    </row>
    <row r="17" spans="2:10" x14ac:dyDescent="0.2">
      <c r="B17" s="286"/>
      <c r="C17" s="286"/>
      <c r="D17" s="286"/>
      <c r="E17" s="286"/>
      <c r="F17" s="286"/>
      <c r="G17" s="286"/>
      <c r="H17" s="286"/>
      <c r="I17" s="286"/>
      <c r="J17" s="286"/>
    </row>
    <row r="18" spans="2:10" x14ac:dyDescent="0.2">
      <c r="B18" s="286"/>
      <c r="C18" s="286"/>
      <c r="D18" s="286"/>
      <c r="E18" s="286"/>
      <c r="F18" s="286"/>
      <c r="G18" s="286"/>
      <c r="H18" s="286"/>
      <c r="I18" s="286"/>
      <c r="J18" s="286"/>
    </row>
    <row r="19" spans="2:10" x14ac:dyDescent="0.2">
      <c r="B19" s="286"/>
      <c r="C19" s="286"/>
      <c r="D19" s="286"/>
      <c r="E19" s="286"/>
      <c r="F19" s="286"/>
      <c r="G19" s="286"/>
      <c r="H19" s="286"/>
      <c r="I19" s="286"/>
      <c r="J19" s="286"/>
    </row>
    <row r="20" spans="2:10" x14ac:dyDescent="0.2">
      <c r="B20" s="286"/>
      <c r="C20" s="286"/>
      <c r="D20" s="286"/>
      <c r="E20" s="286"/>
      <c r="F20" s="286"/>
      <c r="G20" s="286"/>
      <c r="H20" s="286"/>
      <c r="I20" s="286"/>
      <c r="J20" s="286"/>
    </row>
    <row r="21" spans="2:10" x14ac:dyDescent="0.2">
      <c r="B21" s="286"/>
      <c r="C21" s="286"/>
      <c r="D21" s="286"/>
      <c r="E21" s="286"/>
      <c r="F21" s="286"/>
      <c r="G21" s="286"/>
      <c r="H21" s="286"/>
      <c r="I21" s="286"/>
      <c r="J21" s="286"/>
    </row>
    <row r="22" spans="2:10" x14ac:dyDescent="0.2">
      <c r="B22" s="286"/>
      <c r="C22" s="286"/>
      <c r="D22" s="286"/>
      <c r="E22" s="286"/>
      <c r="F22" s="286"/>
      <c r="G22" s="286"/>
      <c r="H22" s="286"/>
      <c r="I22" s="286"/>
      <c r="J22" s="286"/>
    </row>
    <row r="23" spans="2:10" x14ac:dyDescent="0.2">
      <c r="B23" s="286"/>
      <c r="C23" s="286"/>
      <c r="D23" s="286"/>
      <c r="E23" s="286"/>
      <c r="F23" s="286"/>
      <c r="G23" s="286"/>
      <c r="H23" s="286"/>
      <c r="I23" s="286"/>
      <c r="J23" s="286"/>
    </row>
    <row r="24" spans="2:10" x14ac:dyDescent="0.2">
      <c r="B24" s="286"/>
      <c r="C24" s="286"/>
      <c r="D24" s="286"/>
      <c r="E24" s="286"/>
      <c r="F24" s="286"/>
      <c r="G24" s="286"/>
      <c r="H24" s="286"/>
      <c r="I24" s="286"/>
      <c r="J24" s="286"/>
    </row>
    <row r="25" spans="2:10" x14ac:dyDescent="0.2">
      <c r="B25" s="286"/>
      <c r="C25" s="286"/>
      <c r="D25" s="286"/>
      <c r="E25" s="286"/>
      <c r="F25" s="286"/>
      <c r="G25" s="286"/>
      <c r="H25" s="286"/>
      <c r="I25" s="286"/>
      <c r="J25" s="286"/>
    </row>
    <row r="26" spans="2:10" x14ac:dyDescent="0.2">
      <c r="B26" s="286"/>
      <c r="C26" s="286"/>
      <c r="D26" s="286"/>
      <c r="E26" s="286"/>
      <c r="F26" s="286"/>
      <c r="G26" s="286"/>
      <c r="H26" s="286"/>
      <c r="I26" s="286"/>
      <c r="J26" s="286"/>
    </row>
    <row r="27" spans="2:10" x14ac:dyDescent="0.2">
      <c r="B27" s="286"/>
      <c r="C27" s="286"/>
      <c r="D27" s="286"/>
      <c r="E27" s="286"/>
      <c r="F27" s="286"/>
      <c r="G27" s="286"/>
      <c r="H27" s="286"/>
      <c r="I27" s="286"/>
      <c r="J27" s="286"/>
    </row>
    <row r="28" spans="2:10" x14ac:dyDescent="0.2">
      <c r="B28" s="286"/>
      <c r="C28" s="286"/>
      <c r="D28" s="286"/>
      <c r="E28" s="286"/>
      <c r="F28" s="286"/>
      <c r="G28" s="286"/>
      <c r="H28" s="286"/>
      <c r="I28" s="286"/>
      <c r="J28" s="286"/>
    </row>
    <row r="29" spans="2:10" x14ac:dyDescent="0.2">
      <c r="B29" s="286"/>
      <c r="C29" s="286"/>
      <c r="D29" s="286"/>
      <c r="E29" s="286"/>
      <c r="F29" s="286"/>
      <c r="G29" s="286"/>
      <c r="H29" s="286"/>
      <c r="I29" s="286"/>
      <c r="J29" s="286"/>
    </row>
    <row r="30" spans="2:10" x14ac:dyDescent="0.2">
      <c r="B30" s="286"/>
      <c r="C30" s="286"/>
      <c r="D30" s="286"/>
      <c r="E30" s="286"/>
      <c r="F30" s="286"/>
      <c r="G30" s="286"/>
      <c r="H30" s="286"/>
      <c r="I30" s="286"/>
      <c r="J30" s="286"/>
    </row>
    <row r="31" spans="2:10" x14ac:dyDescent="0.2">
      <c r="B31" s="286"/>
      <c r="C31" s="286"/>
      <c r="D31" s="286"/>
      <c r="E31" s="286"/>
      <c r="F31" s="286"/>
      <c r="G31" s="286"/>
      <c r="H31" s="286"/>
      <c r="I31" s="286"/>
      <c r="J31" s="286"/>
    </row>
    <row r="32" spans="2:10" x14ac:dyDescent="0.2">
      <c r="B32" s="286"/>
      <c r="C32" s="286"/>
      <c r="D32" s="286"/>
      <c r="E32" s="286"/>
      <c r="F32" s="286"/>
      <c r="G32" s="286"/>
      <c r="H32" s="286"/>
      <c r="I32" s="286"/>
      <c r="J32" s="286"/>
    </row>
    <row r="33" spans="2:11" x14ac:dyDescent="0.2">
      <c r="B33" s="286"/>
      <c r="C33" s="286"/>
      <c r="D33" s="286"/>
      <c r="E33" s="286"/>
      <c r="F33" s="286"/>
      <c r="G33" s="286"/>
      <c r="H33" s="286"/>
      <c r="I33" s="286"/>
      <c r="J33" s="286"/>
    </row>
    <row r="34" spans="2:11" x14ac:dyDescent="0.2">
      <c r="B34" s="286"/>
      <c r="C34" s="286"/>
      <c r="D34" s="286"/>
      <c r="E34" s="286"/>
      <c r="F34" s="286"/>
      <c r="G34" s="286"/>
      <c r="H34" s="286"/>
      <c r="I34" s="286"/>
      <c r="J34" s="286"/>
    </row>
    <row r="35" spans="2:11" x14ac:dyDescent="0.2">
      <c r="B35" s="286"/>
      <c r="C35" s="286"/>
      <c r="D35" s="286"/>
      <c r="E35" s="286"/>
      <c r="F35" s="286"/>
      <c r="G35" s="286"/>
      <c r="H35" s="286"/>
      <c r="I35" s="286"/>
      <c r="J35" s="286"/>
    </row>
    <row r="36" spans="2:11" x14ac:dyDescent="0.2">
      <c r="B36" s="286"/>
      <c r="C36" s="286"/>
      <c r="D36" s="286"/>
      <c r="E36" s="286"/>
      <c r="F36" s="286"/>
      <c r="G36" s="286"/>
      <c r="H36" s="286"/>
      <c r="I36" s="286"/>
      <c r="J36" s="286"/>
    </row>
    <row r="37" spans="2:11" x14ac:dyDescent="0.2">
      <c r="B37" s="286"/>
      <c r="C37" s="286"/>
      <c r="D37" s="286"/>
      <c r="E37" s="286"/>
      <c r="F37" s="286"/>
      <c r="G37" s="286"/>
      <c r="H37" s="286"/>
      <c r="I37" s="286"/>
      <c r="J37" s="286"/>
    </row>
    <row r="38" spans="2:11" x14ac:dyDescent="0.2">
      <c r="B38" s="286"/>
      <c r="C38" s="286"/>
      <c r="D38" s="286"/>
      <c r="E38" s="286"/>
      <c r="F38" s="286"/>
      <c r="G38" s="286"/>
      <c r="H38" s="286"/>
      <c r="I38" s="286"/>
      <c r="J38" s="286"/>
    </row>
    <row r="39" spans="2:11" ht="14.25" x14ac:dyDescent="0.2">
      <c r="B39" s="290"/>
      <c r="C39" s="290"/>
      <c r="D39" s="282"/>
      <c r="E39" s="281"/>
      <c r="F39" s="281"/>
      <c r="G39" s="281"/>
      <c r="H39" s="281"/>
      <c r="I39" s="281"/>
      <c r="J39" s="281"/>
      <c r="K39" s="281"/>
    </row>
    <row r="40" spans="2:11" ht="14.25" x14ac:dyDescent="0.2">
      <c r="B40" s="285"/>
      <c r="C40" s="290" t="s">
        <v>620</v>
      </c>
      <c r="D40" s="290"/>
      <c r="E40" s="290"/>
      <c r="F40" s="290"/>
      <c r="G40" s="290"/>
      <c r="H40" s="290"/>
      <c r="I40" s="290"/>
      <c r="J40" s="290"/>
      <c r="K40" s="290"/>
    </row>
    <row r="41" spans="2:11" ht="14.25" x14ac:dyDescent="0.2">
      <c r="B41" s="290"/>
      <c r="C41" s="290"/>
      <c r="D41" s="282"/>
      <c r="E41" s="281"/>
      <c r="F41" s="281"/>
      <c r="G41" s="281"/>
      <c r="H41" s="281"/>
      <c r="I41" s="281"/>
      <c r="J41" s="281"/>
      <c r="K41" s="281"/>
    </row>
    <row r="42" spans="2:11" ht="14.25" x14ac:dyDescent="0.2">
      <c r="B42" s="281"/>
      <c r="C42" s="287"/>
      <c r="D42" s="287"/>
      <c r="E42" s="281"/>
      <c r="F42" s="281"/>
      <c r="G42" s="281"/>
      <c r="H42" s="281"/>
      <c r="I42" s="281"/>
      <c r="J42" s="281"/>
      <c r="K42" s="281"/>
    </row>
    <row r="43" spans="2:11" ht="14.25" x14ac:dyDescent="0.2">
      <c r="B43" s="281"/>
      <c r="C43" s="282"/>
      <c r="D43" s="282"/>
      <c r="E43" s="281"/>
      <c r="F43" s="281"/>
      <c r="G43" s="281"/>
      <c r="H43" s="281"/>
      <c r="I43" s="281"/>
      <c r="J43" s="281"/>
      <c r="K43" s="281"/>
    </row>
    <row r="44" spans="2:11" ht="14.25" x14ac:dyDescent="0.2">
      <c r="B44" s="281"/>
      <c r="C44" s="282"/>
      <c r="D44" s="282"/>
      <c r="E44" s="281"/>
      <c r="F44" s="281"/>
      <c r="G44" s="281"/>
      <c r="H44" s="281"/>
      <c r="I44" s="281"/>
      <c r="J44" s="281"/>
      <c r="K44" s="281"/>
    </row>
    <row r="45" spans="2:11" ht="14.25" x14ac:dyDescent="0.2">
      <c r="B45" s="281"/>
      <c r="C45" s="282"/>
      <c r="D45" s="282"/>
      <c r="E45" s="281"/>
      <c r="F45" s="281"/>
      <c r="G45" s="281"/>
      <c r="H45" s="281"/>
      <c r="I45" s="281"/>
      <c r="J45" s="281"/>
      <c r="K45" s="281"/>
    </row>
    <row r="46" spans="2:11" ht="14.25" x14ac:dyDescent="0.2">
      <c r="B46" s="281"/>
      <c r="C46" s="282"/>
      <c r="D46" s="282"/>
      <c r="E46" s="281"/>
      <c r="F46" s="281"/>
      <c r="G46" s="281"/>
      <c r="H46" s="281"/>
      <c r="I46" s="281"/>
      <c r="J46" s="281"/>
      <c r="K46" s="281"/>
    </row>
    <row r="47" spans="2:11" ht="14.25" x14ac:dyDescent="0.2">
      <c r="B47" s="281"/>
      <c r="C47" s="282"/>
      <c r="D47" s="282"/>
      <c r="E47" s="281"/>
      <c r="F47" s="281"/>
      <c r="G47" s="281"/>
      <c r="H47" s="281"/>
      <c r="I47" s="281"/>
      <c r="J47" s="281"/>
      <c r="K47" s="281"/>
    </row>
    <row r="48" spans="2:11" ht="14.25" x14ac:dyDescent="0.2">
      <c r="B48" s="281"/>
      <c r="C48" s="282"/>
      <c r="D48" s="282"/>
      <c r="E48" s="281"/>
      <c r="F48" s="281"/>
      <c r="G48" s="281"/>
      <c r="H48" s="281"/>
      <c r="I48" s="281"/>
      <c r="J48" s="281"/>
      <c r="K48" s="281"/>
    </row>
    <row r="49" spans="2:11" ht="14.25" x14ac:dyDescent="0.2">
      <c r="B49" s="281"/>
      <c r="C49" s="282"/>
      <c r="D49" s="282"/>
      <c r="E49" s="281"/>
      <c r="F49" s="281"/>
      <c r="G49" s="281"/>
      <c r="H49" s="281"/>
      <c r="I49" s="281"/>
      <c r="J49" s="281"/>
      <c r="K49" s="281"/>
    </row>
    <row r="50" spans="2:11" ht="14.25" x14ac:dyDescent="0.2">
      <c r="B50" s="281"/>
      <c r="C50" s="282"/>
      <c r="D50" s="282"/>
      <c r="E50" s="281"/>
      <c r="F50" s="281"/>
      <c r="G50" s="281"/>
      <c r="H50" s="281"/>
      <c r="I50" s="281"/>
      <c r="J50" s="281"/>
      <c r="K50" s="281"/>
    </row>
    <row r="51" spans="2:11" ht="14.25" x14ac:dyDescent="0.2">
      <c r="B51" s="281"/>
      <c r="C51" s="282"/>
      <c r="D51" s="282"/>
      <c r="E51" s="281"/>
      <c r="F51" s="281"/>
      <c r="G51" s="281"/>
      <c r="H51" s="281"/>
      <c r="I51" s="281"/>
      <c r="J51" s="281"/>
      <c r="K51" s="281"/>
    </row>
    <row r="52" spans="2:11" ht="14.25" x14ac:dyDescent="0.2">
      <c r="B52" s="281"/>
      <c r="C52" s="282"/>
      <c r="D52" s="282"/>
      <c r="E52" s="281"/>
      <c r="F52" s="281"/>
      <c r="G52" s="281"/>
      <c r="H52" s="281"/>
      <c r="I52" s="281"/>
      <c r="J52" s="281"/>
      <c r="K52" s="281"/>
    </row>
    <row r="53" spans="2:11" ht="14.25" x14ac:dyDescent="0.2">
      <c r="B53" s="281"/>
      <c r="C53" s="282"/>
      <c r="D53" s="282"/>
      <c r="E53" s="281"/>
      <c r="F53" s="281"/>
      <c r="G53" s="281"/>
      <c r="H53" s="281"/>
      <c r="I53" s="281"/>
      <c r="J53" s="281"/>
      <c r="K53" s="281"/>
    </row>
    <row r="54" spans="2:11" ht="14.25" x14ac:dyDescent="0.2">
      <c r="B54" s="281"/>
      <c r="C54" s="282"/>
      <c r="D54" s="282"/>
      <c r="E54" s="281"/>
      <c r="F54" s="281"/>
      <c r="G54" s="281"/>
      <c r="H54" s="281"/>
      <c r="I54" s="281"/>
      <c r="J54" s="281"/>
      <c r="K54" s="281"/>
    </row>
    <row r="55" spans="2:11" ht="14.25" x14ac:dyDescent="0.2">
      <c r="B55" s="281"/>
      <c r="C55" s="282"/>
      <c r="D55" s="282"/>
      <c r="E55" s="281"/>
      <c r="F55" s="281"/>
      <c r="G55" s="281"/>
      <c r="H55" s="281"/>
      <c r="I55" s="281"/>
      <c r="J55" s="281"/>
      <c r="K55" s="281"/>
    </row>
    <row r="56" spans="2:11" ht="14.25" x14ac:dyDescent="0.2">
      <c r="B56" s="281"/>
      <c r="C56" s="282"/>
      <c r="D56" s="282"/>
      <c r="E56" s="281"/>
      <c r="F56" s="281"/>
      <c r="G56" s="281"/>
      <c r="H56" s="281"/>
      <c r="I56" s="281"/>
      <c r="J56" s="281"/>
      <c r="K56" s="281"/>
    </row>
    <row r="57" spans="2:11" ht="14.25" x14ac:dyDescent="0.2">
      <c r="B57" s="281"/>
      <c r="C57" s="282"/>
      <c r="D57" s="282"/>
      <c r="E57" s="281"/>
      <c r="F57" s="281"/>
      <c r="G57" s="281"/>
      <c r="H57" s="281"/>
      <c r="I57" s="281"/>
      <c r="J57" s="281"/>
      <c r="K57" s="281"/>
    </row>
    <row r="58" spans="2:11" ht="14.25" x14ac:dyDescent="0.2">
      <c r="B58" s="281"/>
      <c r="C58" s="282"/>
      <c r="D58" s="282"/>
      <c r="E58" s="281"/>
      <c r="F58" s="281"/>
      <c r="G58" s="281"/>
      <c r="H58" s="281"/>
      <c r="I58" s="281"/>
      <c r="J58" s="281"/>
      <c r="K58" s="281"/>
    </row>
  </sheetData>
  <mergeCells count="16">
    <mergeCell ref="B14:J14"/>
    <mergeCell ref="B2:K2"/>
    <mergeCell ref="C3:D3"/>
    <mergeCell ref="B4:C4"/>
    <mergeCell ref="B5:K5"/>
    <mergeCell ref="B7:J7"/>
    <mergeCell ref="B8:J8"/>
    <mergeCell ref="B9:J9"/>
    <mergeCell ref="B10:J10"/>
    <mergeCell ref="B11:J11"/>
    <mergeCell ref="B12:J12"/>
    <mergeCell ref="B13:J13"/>
    <mergeCell ref="B15:J15"/>
    <mergeCell ref="B39:C39"/>
    <mergeCell ref="C40:K40"/>
    <mergeCell ref="B41:C4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7BD7-975F-483D-81BF-5FB16555195B}">
  <sheetPr>
    <tabColor rgb="FF92D050"/>
  </sheetPr>
  <dimension ref="A2:L37"/>
  <sheetViews>
    <sheetView showGridLines="0" topLeftCell="D1" zoomScaleNormal="100" workbookViewId="0">
      <selection activeCell="I7" sqref="I7"/>
    </sheetView>
  </sheetViews>
  <sheetFormatPr defaultColWidth="9.28515625" defaultRowHeight="10.5" x14ac:dyDescent="0.15"/>
  <cols>
    <col min="1" max="1" width="10.140625" style="1" customWidth="1"/>
    <col min="2" max="4" width="21.28515625" style="1" customWidth="1"/>
    <col min="5" max="5" width="44.7109375" style="1" customWidth="1"/>
    <col min="6" max="6" width="14.7109375" style="1" customWidth="1"/>
    <col min="7" max="8" width="15.28515625" style="9" customWidth="1"/>
    <col min="9" max="9" width="43.7109375" style="1" customWidth="1"/>
    <col min="10" max="10" width="20.7109375" style="1" customWidth="1"/>
    <col min="11" max="11" width="16.5703125" style="1" customWidth="1"/>
    <col min="12" max="12" width="20" style="1" customWidth="1"/>
    <col min="13" max="16384" width="9.28515625" style="1"/>
  </cols>
  <sheetData>
    <row r="2" spans="1:12" x14ac:dyDescent="0.15">
      <c r="B2" s="330" t="s">
        <v>406</v>
      </c>
      <c r="C2" s="330"/>
      <c r="D2" s="330"/>
      <c r="E2" s="330"/>
      <c r="F2" s="330"/>
      <c r="G2" s="330"/>
      <c r="H2" s="330"/>
      <c r="I2" s="330"/>
      <c r="J2" s="330"/>
      <c r="K2" s="330"/>
      <c r="L2" s="330"/>
    </row>
    <row r="3" spans="1:12" x14ac:dyDescent="0.15">
      <c r="B3" s="330"/>
      <c r="C3" s="330"/>
      <c r="D3" s="330"/>
      <c r="E3" s="330"/>
      <c r="F3" s="330"/>
      <c r="G3" s="330"/>
      <c r="H3" s="330"/>
      <c r="I3" s="330"/>
      <c r="J3" s="330"/>
      <c r="K3" s="330"/>
      <c r="L3" s="330"/>
    </row>
    <row r="5" spans="1:12" ht="15.75" x14ac:dyDescent="0.25">
      <c r="A5" s="195"/>
      <c r="B5" s="195"/>
      <c r="C5" s="195"/>
      <c r="D5" s="195"/>
      <c r="E5" s="180"/>
      <c r="F5" s="331" t="s">
        <v>52</v>
      </c>
      <c r="G5" s="331"/>
      <c r="H5" s="331"/>
      <c r="I5" s="247"/>
      <c r="J5" s="247"/>
      <c r="K5" s="247"/>
      <c r="L5" s="180"/>
    </row>
    <row r="6" spans="1:12" s="10" customFormat="1" ht="31.5" x14ac:dyDescent="0.2">
      <c r="A6" s="169" t="s">
        <v>53</v>
      </c>
      <c r="B6" s="169" t="s">
        <v>54</v>
      </c>
      <c r="C6" s="169" t="s">
        <v>55</v>
      </c>
      <c r="D6" s="169" t="s">
        <v>56</v>
      </c>
      <c r="E6" s="169" t="s">
        <v>57</v>
      </c>
      <c r="F6" s="248" t="s">
        <v>59</v>
      </c>
      <c r="G6" s="249" t="s">
        <v>130</v>
      </c>
      <c r="H6" s="249" t="s">
        <v>61</v>
      </c>
      <c r="I6" s="173" t="s">
        <v>62</v>
      </c>
      <c r="J6" s="172" t="s">
        <v>213</v>
      </c>
      <c r="K6" s="173" t="s">
        <v>214</v>
      </c>
      <c r="L6" s="169" t="s">
        <v>65</v>
      </c>
    </row>
    <row r="7" spans="1:12" ht="110.25" x14ac:dyDescent="0.25">
      <c r="A7" s="250" t="s">
        <v>407</v>
      </c>
      <c r="B7" s="250" t="s">
        <v>67</v>
      </c>
      <c r="C7" s="250" t="s">
        <v>43</v>
      </c>
      <c r="D7" s="250" t="s">
        <v>408</v>
      </c>
      <c r="E7" s="272" t="s">
        <v>409</v>
      </c>
      <c r="F7" s="224">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224" t="s">
        <v>116</v>
      </c>
      <c r="H7" s="251">
        <f t="shared" ref="H7:H28" si="0">F7/$F$29</f>
        <v>5.1724137931034482E-2</v>
      </c>
      <c r="I7" s="225" t="s">
        <v>410</v>
      </c>
      <c r="J7" s="252"/>
      <c r="K7" s="253">
        <f>J7*H7</f>
        <v>0</v>
      </c>
      <c r="L7" s="254"/>
    </row>
    <row r="8" spans="1:12" ht="94.5" x14ac:dyDescent="0.25">
      <c r="A8" s="250" t="s">
        <v>411</v>
      </c>
      <c r="B8" s="250" t="s">
        <v>67</v>
      </c>
      <c r="C8" s="250" t="s">
        <v>43</v>
      </c>
      <c r="D8" s="250" t="s">
        <v>408</v>
      </c>
      <c r="E8" s="272" t="s">
        <v>412</v>
      </c>
      <c r="F8" s="22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6</v>
      </c>
      <c r="G8" s="262" t="s">
        <v>116</v>
      </c>
      <c r="H8" s="251">
        <f t="shared" si="0"/>
        <v>5.1724137931034482E-2</v>
      </c>
      <c r="I8" s="225" t="s">
        <v>413</v>
      </c>
      <c r="J8" s="252"/>
      <c r="K8" s="253">
        <f t="shared" ref="K8:K28" si="1">J8*H8</f>
        <v>0</v>
      </c>
      <c r="L8" s="254"/>
    </row>
    <row r="9" spans="1:12" ht="170.25" x14ac:dyDescent="0.25">
      <c r="A9" s="250" t="s">
        <v>414</v>
      </c>
      <c r="B9" s="250" t="s">
        <v>67</v>
      </c>
      <c r="C9" s="250" t="s">
        <v>43</v>
      </c>
      <c r="D9" s="250" t="s">
        <v>408</v>
      </c>
      <c r="E9" s="272" t="s">
        <v>415</v>
      </c>
      <c r="F9" s="22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5</v>
      </c>
      <c r="G9" s="262" t="s">
        <v>79</v>
      </c>
      <c r="H9" s="251">
        <f t="shared" si="0"/>
        <v>4.3103448275862072E-2</v>
      </c>
      <c r="I9" s="225" t="s">
        <v>416</v>
      </c>
      <c r="J9" s="252"/>
      <c r="K9" s="253">
        <f t="shared" si="1"/>
        <v>0</v>
      </c>
      <c r="L9" s="254"/>
    </row>
    <row r="10" spans="1:12" ht="110.25" x14ac:dyDescent="0.25">
      <c r="A10" s="250" t="s">
        <v>417</v>
      </c>
      <c r="B10" s="250" t="s">
        <v>67</v>
      </c>
      <c r="C10" s="250" t="s">
        <v>43</v>
      </c>
      <c r="D10" s="250" t="s">
        <v>408</v>
      </c>
      <c r="E10" s="272" t="s">
        <v>418</v>
      </c>
      <c r="F10" s="22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5</v>
      </c>
      <c r="G10" s="262" t="s">
        <v>79</v>
      </c>
      <c r="H10" s="251">
        <f t="shared" si="0"/>
        <v>4.3103448275862072E-2</v>
      </c>
      <c r="I10" s="225" t="s">
        <v>419</v>
      </c>
      <c r="J10" s="252"/>
      <c r="K10" s="253">
        <f t="shared" si="1"/>
        <v>0</v>
      </c>
      <c r="L10" s="254"/>
    </row>
    <row r="11" spans="1:12" ht="126" x14ac:dyDescent="0.25">
      <c r="A11" s="250" t="s">
        <v>420</v>
      </c>
      <c r="B11" s="250" t="s">
        <v>67</v>
      </c>
      <c r="C11" s="250" t="s">
        <v>43</v>
      </c>
      <c r="D11" s="250" t="s">
        <v>408</v>
      </c>
      <c r="E11" s="272" t="s">
        <v>421</v>
      </c>
      <c r="F11" s="22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5</v>
      </c>
      <c r="G11" s="262" t="s">
        <v>79</v>
      </c>
      <c r="H11" s="251">
        <f t="shared" si="0"/>
        <v>4.3103448275862072E-2</v>
      </c>
      <c r="I11" s="225" t="s">
        <v>422</v>
      </c>
      <c r="J11" s="252"/>
      <c r="K11" s="253">
        <f t="shared" si="1"/>
        <v>0</v>
      </c>
      <c r="L11" s="254"/>
    </row>
    <row r="12" spans="1:12" ht="189" x14ac:dyDescent="0.25">
      <c r="A12" s="250" t="s">
        <v>423</v>
      </c>
      <c r="B12" s="250" t="s">
        <v>67</v>
      </c>
      <c r="C12" s="250" t="s">
        <v>43</v>
      </c>
      <c r="D12" s="250" t="s">
        <v>408</v>
      </c>
      <c r="E12" s="272" t="s">
        <v>424</v>
      </c>
      <c r="F12" s="22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5</v>
      </c>
      <c r="G12" s="262" t="s">
        <v>79</v>
      </c>
      <c r="H12" s="251">
        <f t="shared" si="0"/>
        <v>4.3103448275862072E-2</v>
      </c>
      <c r="I12" s="225" t="s">
        <v>425</v>
      </c>
      <c r="J12" s="252"/>
      <c r="K12" s="253">
        <f t="shared" si="1"/>
        <v>0</v>
      </c>
      <c r="L12" s="254"/>
    </row>
    <row r="13" spans="1:12" ht="60.75" customHeight="1" x14ac:dyDescent="0.25">
      <c r="A13" s="250" t="s">
        <v>426</v>
      </c>
      <c r="B13" s="250" t="s">
        <v>67</v>
      </c>
      <c r="C13" s="250" t="s">
        <v>43</v>
      </c>
      <c r="D13" s="250" t="s">
        <v>408</v>
      </c>
      <c r="E13" s="272" t="s">
        <v>427</v>
      </c>
      <c r="F13" s="224">
        <v>6</v>
      </c>
      <c r="G13" s="262" t="s">
        <v>116</v>
      </c>
      <c r="H13" s="251">
        <f t="shared" si="0"/>
        <v>5.1724137931034482E-2</v>
      </c>
      <c r="I13" s="225" t="s">
        <v>428</v>
      </c>
      <c r="J13" s="252"/>
      <c r="K13" s="253">
        <f t="shared" si="1"/>
        <v>0</v>
      </c>
      <c r="L13" s="254"/>
    </row>
    <row r="14" spans="1:12" ht="94.5" x14ac:dyDescent="0.25">
      <c r="A14" s="250" t="s">
        <v>429</v>
      </c>
      <c r="B14" s="250" t="s">
        <v>67</v>
      </c>
      <c r="C14" s="250" t="s">
        <v>43</v>
      </c>
      <c r="D14" s="250" t="s">
        <v>408</v>
      </c>
      <c r="E14" s="272" t="s">
        <v>430</v>
      </c>
      <c r="F14" s="22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262" t="s">
        <v>79</v>
      </c>
      <c r="H14" s="251">
        <f t="shared" si="0"/>
        <v>4.3103448275862072E-2</v>
      </c>
      <c r="I14" s="225" t="s">
        <v>431</v>
      </c>
      <c r="J14" s="252"/>
      <c r="K14" s="253">
        <f t="shared" si="1"/>
        <v>0</v>
      </c>
      <c r="L14" s="254"/>
    </row>
    <row r="15" spans="1:12" ht="94.5" x14ac:dyDescent="0.25">
      <c r="A15" s="250" t="s">
        <v>432</v>
      </c>
      <c r="B15" s="250" t="s">
        <v>67</v>
      </c>
      <c r="C15" s="250" t="s">
        <v>43</v>
      </c>
      <c r="D15" s="250" t="s">
        <v>408</v>
      </c>
      <c r="E15" s="272" t="s">
        <v>433</v>
      </c>
      <c r="F15" s="22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5</v>
      </c>
      <c r="G15" s="262" t="s">
        <v>79</v>
      </c>
      <c r="H15" s="251">
        <f t="shared" si="0"/>
        <v>4.3103448275862072E-2</v>
      </c>
      <c r="I15" s="225" t="s">
        <v>434</v>
      </c>
      <c r="J15" s="252"/>
      <c r="K15" s="253">
        <f t="shared" si="1"/>
        <v>0</v>
      </c>
      <c r="L15" s="254"/>
    </row>
    <row r="16" spans="1:12" ht="141.75" x14ac:dyDescent="0.25">
      <c r="A16" s="250" t="s">
        <v>435</v>
      </c>
      <c r="B16" s="250" t="s">
        <v>67</v>
      </c>
      <c r="C16" s="250" t="s">
        <v>43</v>
      </c>
      <c r="D16" s="250" t="s">
        <v>408</v>
      </c>
      <c r="E16" s="272" t="s">
        <v>436</v>
      </c>
      <c r="F16" s="22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5</v>
      </c>
      <c r="G16" s="262" t="s">
        <v>79</v>
      </c>
      <c r="H16" s="251">
        <f t="shared" si="0"/>
        <v>4.3103448275862072E-2</v>
      </c>
      <c r="I16" s="225" t="s">
        <v>437</v>
      </c>
      <c r="J16" s="252"/>
      <c r="K16" s="253">
        <f t="shared" si="1"/>
        <v>0</v>
      </c>
      <c r="L16" s="254"/>
    </row>
    <row r="17" spans="1:12" ht="126" x14ac:dyDescent="0.25">
      <c r="A17" s="250" t="s">
        <v>438</v>
      </c>
      <c r="B17" s="250" t="s">
        <v>67</v>
      </c>
      <c r="C17" s="250" t="s">
        <v>43</v>
      </c>
      <c r="D17" s="250" t="s">
        <v>408</v>
      </c>
      <c r="E17" s="272" t="s">
        <v>439</v>
      </c>
      <c r="F17" s="22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262" t="s">
        <v>79</v>
      </c>
      <c r="H17" s="251">
        <f t="shared" si="0"/>
        <v>4.3103448275862072E-2</v>
      </c>
      <c r="I17" s="225" t="s">
        <v>440</v>
      </c>
      <c r="J17" s="252"/>
      <c r="K17" s="253">
        <f t="shared" si="1"/>
        <v>0</v>
      </c>
      <c r="L17" s="254"/>
    </row>
    <row r="18" spans="1:12" ht="220.5" x14ac:dyDescent="0.25">
      <c r="A18" s="250" t="s">
        <v>441</v>
      </c>
      <c r="B18" s="250" t="s">
        <v>67</v>
      </c>
      <c r="C18" s="250" t="s">
        <v>43</v>
      </c>
      <c r="D18" s="250" t="s">
        <v>408</v>
      </c>
      <c r="E18" s="266" t="s">
        <v>442</v>
      </c>
      <c r="F18" s="22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6</v>
      </c>
      <c r="G18" s="262" t="s">
        <v>116</v>
      </c>
      <c r="H18" s="251">
        <f t="shared" si="0"/>
        <v>5.1724137931034482E-2</v>
      </c>
      <c r="I18" s="225" t="s">
        <v>443</v>
      </c>
      <c r="J18" s="252"/>
      <c r="K18" s="253">
        <f t="shared" si="1"/>
        <v>0</v>
      </c>
      <c r="L18" s="254"/>
    </row>
    <row r="19" spans="1:12" ht="126" x14ac:dyDescent="0.25">
      <c r="A19" s="250" t="s">
        <v>444</v>
      </c>
      <c r="B19" s="250" t="s">
        <v>67</v>
      </c>
      <c r="C19" s="250" t="s">
        <v>43</v>
      </c>
      <c r="D19" s="250" t="s">
        <v>408</v>
      </c>
      <c r="E19" s="266" t="s">
        <v>445</v>
      </c>
      <c r="F19" s="22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5</v>
      </c>
      <c r="G19" s="262" t="s">
        <v>79</v>
      </c>
      <c r="H19" s="251">
        <f t="shared" si="0"/>
        <v>4.3103448275862072E-2</v>
      </c>
      <c r="I19" s="225" t="s">
        <v>446</v>
      </c>
      <c r="J19" s="252"/>
      <c r="K19" s="253">
        <f t="shared" si="1"/>
        <v>0</v>
      </c>
      <c r="L19" s="254"/>
    </row>
    <row r="20" spans="1:12" ht="94.5" x14ac:dyDescent="0.25">
      <c r="A20" s="250" t="s">
        <v>447</v>
      </c>
      <c r="B20" s="250" t="s">
        <v>67</v>
      </c>
      <c r="C20" s="250" t="s">
        <v>43</v>
      </c>
      <c r="D20" s="250" t="s">
        <v>408</v>
      </c>
      <c r="E20" s="271" t="s">
        <v>448</v>
      </c>
      <c r="F20" s="22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6</v>
      </c>
      <c r="G20" s="262" t="s">
        <v>116</v>
      </c>
      <c r="H20" s="251">
        <f t="shared" si="0"/>
        <v>5.1724137931034482E-2</v>
      </c>
      <c r="I20" s="225" t="s">
        <v>449</v>
      </c>
      <c r="J20" s="252"/>
      <c r="K20" s="253">
        <f t="shared" si="1"/>
        <v>0</v>
      </c>
      <c r="L20" s="254"/>
    </row>
    <row r="21" spans="1:12" ht="110.25" x14ac:dyDescent="0.25">
      <c r="A21" s="250" t="s">
        <v>450</v>
      </c>
      <c r="B21" s="250" t="s">
        <v>67</v>
      </c>
      <c r="C21" s="250" t="s">
        <v>43</v>
      </c>
      <c r="D21" s="250" t="s">
        <v>408</v>
      </c>
      <c r="E21" s="272" t="s">
        <v>451</v>
      </c>
      <c r="F21" s="22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6</v>
      </c>
      <c r="G21" s="262" t="s">
        <v>116</v>
      </c>
      <c r="H21" s="251">
        <f t="shared" si="0"/>
        <v>5.1724137931034482E-2</v>
      </c>
      <c r="I21" s="225" t="s">
        <v>452</v>
      </c>
      <c r="J21" s="252"/>
      <c r="K21" s="253">
        <f t="shared" si="1"/>
        <v>0</v>
      </c>
      <c r="L21" s="254"/>
    </row>
    <row r="22" spans="1:12" ht="220.5" x14ac:dyDescent="0.25">
      <c r="A22" s="250" t="s">
        <v>453</v>
      </c>
      <c r="B22" s="250" t="s">
        <v>67</v>
      </c>
      <c r="C22" s="250" t="s">
        <v>43</v>
      </c>
      <c r="D22" s="250" t="s">
        <v>408</v>
      </c>
      <c r="E22" s="272" t="s">
        <v>454</v>
      </c>
      <c r="F22" s="22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3</v>
      </c>
      <c r="G22" s="262" t="s">
        <v>75</v>
      </c>
      <c r="H22" s="251">
        <f t="shared" si="0"/>
        <v>2.5862068965517241E-2</v>
      </c>
      <c r="I22" s="225" t="s">
        <v>455</v>
      </c>
      <c r="J22" s="252"/>
      <c r="K22" s="253">
        <f t="shared" si="1"/>
        <v>0</v>
      </c>
      <c r="L22" s="254"/>
    </row>
    <row r="23" spans="1:12" ht="157.5" x14ac:dyDescent="0.25">
      <c r="A23" s="250" t="s">
        <v>456</v>
      </c>
      <c r="B23" s="250" t="s">
        <v>67</v>
      </c>
      <c r="C23" s="250" t="s">
        <v>43</v>
      </c>
      <c r="D23" s="250" t="s">
        <v>408</v>
      </c>
      <c r="E23" s="272" t="s">
        <v>457</v>
      </c>
      <c r="F23" s="22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6</v>
      </c>
      <c r="G23" s="262" t="s">
        <v>116</v>
      </c>
      <c r="H23" s="251">
        <f t="shared" si="0"/>
        <v>5.1724137931034482E-2</v>
      </c>
      <c r="I23" s="225" t="s">
        <v>458</v>
      </c>
      <c r="J23" s="252"/>
      <c r="K23" s="253">
        <f t="shared" si="1"/>
        <v>0</v>
      </c>
      <c r="L23" s="254"/>
    </row>
    <row r="24" spans="1:12" ht="94.5" x14ac:dyDescent="0.25">
      <c r="A24" s="250" t="s">
        <v>459</v>
      </c>
      <c r="B24" s="250" t="s">
        <v>67</v>
      </c>
      <c r="C24" s="250" t="s">
        <v>43</v>
      </c>
      <c r="D24" s="250" t="s">
        <v>408</v>
      </c>
      <c r="E24" s="272" t="s">
        <v>460</v>
      </c>
      <c r="F24" s="22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5</v>
      </c>
      <c r="G24" s="262" t="s">
        <v>79</v>
      </c>
      <c r="H24" s="251">
        <f t="shared" si="0"/>
        <v>4.3103448275862072E-2</v>
      </c>
      <c r="I24" s="225" t="s">
        <v>461</v>
      </c>
      <c r="J24" s="252"/>
      <c r="K24" s="253">
        <f t="shared" si="1"/>
        <v>0</v>
      </c>
      <c r="L24" s="254"/>
    </row>
    <row r="25" spans="1:12" ht="78.75" x14ac:dyDescent="0.25">
      <c r="A25" s="250" t="s">
        <v>462</v>
      </c>
      <c r="B25" s="250" t="s">
        <v>67</v>
      </c>
      <c r="C25" s="250" t="s">
        <v>43</v>
      </c>
      <c r="D25" s="250" t="s">
        <v>408</v>
      </c>
      <c r="E25" s="272" t="s">
        <v>463</v>
      </c>
      <c r="F25" s="22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5</v>
      </c>
      <c r="G25" s="262" t="s">
        <v>79</v>
      </c>
      <c r="H25" s="251">
        <f t="shared" si="0"/>
        <v>4.3103448275862072E-2</v>
      </c>
      <c r="I25" s="225" t="s">
        <v>464</v>
      </c>
      <c r="J25" s="252"/>
      <c r="K25" s="253">
        <f t="shared" si="1"/>
        <v>0</v>
      </c>
      <c r="L25" s="254"/>
    </row>
    <row r="26" spans="1:12" ht="126" x14ac:dyDescent="0.25">
      <c r="A26" s="250" t="s">
        <v>465</v>
      </c>
      <c r="B26" s="250" t="s">
        <v>67</v>
      </c>
      <c r="C26" s="250" t="s">
        <v>43</v>
      </c>
      <c r="D26" s="250" t="s">
        <v>408</v>
      </c>
      <c r="E26" s="272" t="s">
        <v>466</v>
      </c>
      <c r="F26" s="224">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5</v>
      </c>
      <c r="G26" s="262" t="s">
        <v>79</v>
      </c>
      <c r="H26" s="251">
        <f t="shared" si="0"/>
        <v>4.3103448275862072E-2</v>
      </c>
      <c r="I26" s="225" t="s">
        <v>467</v>
      </c>
      <c r="J26" s="252"/>
      <c r="K26" s="253">
        <f t="shared" si="1"/>
        <v>0</v>
      </c>
      <c r="L26" s="254"/>
    </row>
    <row r="27" spans="1:12" ht="110.25" x14ac:dyDescent="0.25">
      <c r="A27" s="250" t="s">
        <v>468</v>
      </c>
      <c r="B27" s="250" t="s">
        <v>67</v>
      </c>
      <c r="C27" s="250" t="s">
        <v>43</v>
      </c>
      <c r="D27" s="250" t="s">
        <v>408</v>
      </c>
      <c r="E27" s="272" t="s">
        <v>469</v>
      </c>
      <c r="F27" s="224">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5</v>
      </c>
      <c r="G27" s="262" t="s">
        <v>79</v>
      </c>
      <c r="H27" s="251">
        <f t="shared" si="0"/>
        <v>4.3103448275862072E-2</v>
      </c>
      <c r="I27" s="225" t="s">
        <v>470</v>
      </c>
      <c r="J27" s="252"/>
      <c r="K27" s="253">
        <f t="shared" si="1"/>
        <v>0</v>
      </c>
      <c r="L27" s="254"/>
    </row>
    <row r="28" spans="1:12" ht="173.25" x14ac:dyDescent="0.25">
      <c r="A28" s="250" t="s">
        <v>471</v>
      </c>
      <c r="B28" s="250" t="s">
        <v>67</v>
      </c>
      <c r="C28" s="250" t="s">
        <v>43</v>
      </c>
      <c r="D28" s="250" t="s">
        <v>408</v>
      </c>
      <c r="E28" s="272" t="s">
        <v>472</v>
      </c>
      <c r="F28" s="224">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6</v>
      </c>
      <c r="G28" s="262" t="s">
        <v>116</v>
      </c>
      <c r="H28" s="251">
        <f t="shared" si="0"/>
        <v>5.1724137931034482E-2</v>
      </c>
      <c r="I28" s="225" t="s">
        <v>473</v>
      </c>
      <c r="J28" s="252"/>
      <c r="K28" s="253">
        <f t="shared" si="1"/>
        <v>0</v>
      </c>
      <c r="L28" s="254"/>
    </row>
    <row r="29" spans="1:12" ht="15.75" x14ac:dyDescent="0.25">
      <c r="A29" s="180"/>
      <c r="B29" s="180"/>
      <c r="C29" s="180"/>
      <c r="D29" s="180"/>
      <c r="E29" s="180"/>
      <c r="F29" s="258">
        <f>SUM(F7:F28)</f>
        <v>116</v>
      </c>
      <c r="G29" s="259"/>
      <c r="H29" s="260">
        <f>SUM(H7:H28)</f>
        <v>1.0000000000000002</v>
      </c>
      <c r="I29" s="180"/>
      <c r="J29" s="246" t="s">
        <v>127</v>
      </c>
      <c r="K29" s="267">
        <f>SUM(K7:K28)</f>
        <v>0</v>
      </c>
      <c r="L29" s="180"/>
    </row>
    <row r="32" spans="1:12" hidden="1" x14ac:dyDescent="0.15">
      <c r="A32" s="2" t="s">
        <v>314</v>
      </c>
      <c r="B32" s="2"/>
      <c r="C32" s="2"/>
      <c r="D32" s="2"/>
    </row>
    <row r="33" spans="1:4" hidden="1" x14ac:dyDescent="0.15">
      <c r="A33" s="2" t="s">
        <v>315</v>
      </c>
      <c r="B33" s="2"/>
      <c r="C33" s="2"/>
      <c r="D33" s="2"/>
    </row>
    <row r="34" spans="1:4" hidden="1" x14ac:dyDescent="0.15">
      <c r="A34" s="2" t="s">
        <v>316</v>
      </c>
      <c r="B34" s="2"/>
      <c r="C34" s="2"/>
      <c r="D34" s="2"/>
    </row>
    <row r="35" spans="1:4" hidden="1" x14ac:dyDescent="0.15">
      <c r="A35" s="2" t="s">
        <v>317</v>
      </c>
      <c r="B35" s="2"/>
      <c r="C35" s="2"/>
      <c r="D35" s="2"/>
    </row>
    <row r="36" spans="1:4" hidden="1" x14ac:dyDescent="0.15">
      <c r="A36" s="2" t="s">
        <v>318</v>
      </c>
      <c r="B36" s="2"/>
      <c r="C36" s="2"/>
      <c r="D36" s="2"/>
    </row>
    <row r="37" spans="1:4" hidden="1" x14ac:dyDescent="0.15">
      <c r="A37" s="2" t="s">
        <v>319</v>
      </c>
      <c r="B37" s="2"/>
      <c r="C37" s="2"/>
      <c r="D37" s="2"/>
    </row>
  </sheetData>
  <autoFilter ref="A6:L29" xr:uid="{B9E67BD7-975F-483D-81BF-5FB16555195B}"/>
  <mergeCells count="2">
    <mergeCell ref="B2:L3"/>
    <mergeCell ref="F5:H5"/>
  </mergeCells>
  <phoneticPr fontId="40" type="noConversion"/>
  <dataValidations count="2">
    <dataValidation type="list" allowBlank="1" showInputMessage="1" showErrorMessage="1" sqref="J7:J28" xr:uid="{7B746665-FE62-4781-AF3F-AC2445D2C423}">
      <formula1>"0%, 100%"</formula1>
    </dataValidation>
    <dataValidation type="list" allowBlank="1" showInputMessage="1" showErrorMessage="1" sqref="C7:C29" xr:uid="{E37A37EB-0327-4289-8051-1B898483D046}">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122A83A-5849-4CB5-A6DF-D356F6D6C2CB}">
          <x14:formula1>
            <xm:f>'Priority Ratings'!$C$21:$C$27</xm:f>
          </x14:formula1>
          <xm:sqref>G7:G28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CC509-C097-454D-9590-4B961AF95B10}">
  <sheetPr>
    <tabColor rgb="FF92D050"/>
  </sheetPr>
  <dimension ref="A2:L62"/>
  <sheetViews>
    <sheetView showGridLines="0" topLeftCell="A46" zoomScaleNormal="100" workbookViewId="0">
      <selection activeCell="A49" sqref="A1:D1048576"/>
    </sheetView>
  </sheetViews>
  <sheetFormatPr defaultColWidth="9.28515625" defaultRowHeight="10.5" x14ac:dyDescent="0.15"/>
  <cols>
    <col min="1" max="1" width="9.7109375" style="1" customWidth="1"/>
    <col min="2" max="4" width="21.28515625" style="1" customWidth="1"/>
    <col min="5" max="5" width="44.7109375" style="1" customWidth="1"/>
    <col min="6" max="6" width="14.7109375" style="1" customWidth="1"/>
    <col min="7" max="8" width="15.28515625" style="9" customWidth="1"/>
    <col min="9" max="9" width="43.7109375" style="1" customWidth="1"/>
    <col min="10" max="10" width="20.7109375" style="1" customWidth="1"/>
    <col min="11" max="11" width="16.5703125" style="1" customWidth="1"/>
    <col min="12" max="12" width="20" style="1" customWidth="1"/>
    <col min="13" max="16384" width="9.28515625" style="1"/>
  </cols>
  <sheetData>
    <row r="2" spans="1:12" x14ac:dyDescent="0.15">
      <c r="B2" s="330" t="s">
        <v>474</v>
      </c>
      <c r="C2" s="330"/>
      <c r="D2" s="330"/>
      <c r="E2" s="330"/>
      <c r="F2" s="330"/>
      <c r="G2" s="330"/>
      <c r="H2" s="330"/>
      <c r="I2" s="330"/>
      <c r="J2" s="330"/>
      <c r="K2" s="330"/>
      <c r="L2" s="330"/>
    </row>
    <row r="3" spans="1:12" x14ac:dyDescent="0.15">
      <c r="B3" s="330"/>
      <c r="C3" s="330"/>
      <c r="D3" s="330"/>
      <c r="E3" s="330"/>
      <c r="F3" s="330"/>
      <c r="G3" s="330"/>
      <c r="H3" s="330"/>
      <c r="I3" s="330"/>
      <c r="J3" s="330"/>
      <c r="K3" s="330"/>
      <c r="L3" s="330"/>
    </row>
    <row r="5" spans="1:12" ht="15.75" x14ac:dyDescent="0.25">
      <c r="A5" s="195"/>
      <c r="B5" s="195"/>
      <c r="C5" s="195"/>
      <c r="D5" s="195"/>
      <c r="E5" s="180"/>
      <c r="F5" s="331" t="s">
        <v>52</v>
      </c>
      <c r="G5" s="331"/>
      <c r="H5" s="331"/>
      <c r="I5" s="247"/>
      <c r="J5" s="247"/>
      <c r="K5" s="247"/>
      <c r="L5" s="180"/>
    </row>
    <row r="6" spans="1:12" s="10" customFormat="1" ht="31.5" x14ac:dyDescent="0.2">
      <c r="A6" s="169" t="s">
        <v>53</v>
      </c>
      <c r="B6" s="169" t="s">
        <v>54</v>
      </c>
      <c r="C6" s="169" t="s">
        <v>55</v>
      </c>
      <c r="D6" s="169" t="s">
        <v>56</v>
      </c>
      <c r="E6" s="169" t="s">
        <v>57</v>
      </c>
      <c r="F6" s="248" t="s">
        <v>59</v>
      </c>
      <c r="G6" s="249" t="s">
        <v>130</v>
      </c>
      <c r="H6" s="249" t="s">
        <v>61</v>
      </c>
      <c r="I6" s="173" t="s">
        <v>62</v>
      </c>
      <c r="J6" s="172" t="s">
        <v>213</v>
      </c>
      <c r="K6" s="173" t="s">
        <v>214</v>
      </c>
      <c r="L6" s="169" t="s">
        <v>65</v>
      </c>
    </row>
    <row r="7" spans="1:12" s="10" customFormat="1" ht="126" x14ac:dyDescent="0.25">
      <c r="A7" s="250" t="s">
        <v>475</v>
      </c>
      <c r="B7" s="250" t="s">
        <v>67</v>
      </c>
      <c r="C7" s="250" t="s">
        <v>43</v>
      </c>
      <c r="D7" s="250" t="s">
        <v>476</v>
      </c>
      <c r="E7" s="250" t="s">
        <v>477</v>
      </c>
      <c r="F7" s="224">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224" t="s">
        <v>116</v>
      </c>
      <c r="H7" s="251">
        <f>F7/$F$54</f>
        <v>2.4691358024691357E-2</v>
      </c>
      <c r="I7" s="225" t="s">
        <v>478</v>
      </c>
      <c r="J7" s="252"/>
      <c r="K7" s="253">
        <f t="shared" ref="K7:K8" si="0">J7*H7</f>
        <v>0</v>
      </c>
      <c r="L7" s="254"/>
    </row>
    <row r="8" spans="1:12" s="10" customFormat="1" ht="85.15" customHeight="1" x14ac:dyDescent="0.25">
      <c r="A8" s="250" t="s">
        <v>479</v>
      </c>
      <c r="B8" s="250" t="s">
        <v>67</v>
      </c>
      <c r="C8" s="250" t="s">
        <v>43</v>
      </c>
      <c r="D8" s="250" t="s">
        <v>476</v>
      </c>
      <c r="E8" s="250" t="s">
        <v>480</v>
      </c>
      <c r="F8" s="22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6</v>
      </c>
      <c r="G8" s="224" t="s">
        <v>116</v>
      </c>
      <c r="H8" s="251">
        <f>F8/$F$54</f>
        <v>2.4691358024691357E-2</v>
      </c>
      <c r="I8" s="225" t="s">
        <v>481</v>
      </c>
      <c r="J8" s="252"/>
      <c r="K8" s="253">
        <f t="shared" si="0"/>
        <v>0</v>
      </c>
      <c r="L8" s="254"/>
    </row>
    <row r="9" spans="1:12" ht="141.75" x14ac:dyDescent="0.25">
      <c r="A9" s="250" t="s">
        <v>482</v>
      </c>
      <c r="B9" s="250" t="s">
        <v>67</v>
      </c>
      <c r="C9" s="250" t="s">
        <v>43</v>
      </c>
      <c r="D9" s="250" t="s">
        <v>476</v>
      </c>
      <c r="E9" s="250" t="s">
        <v>483</v>
      </c>
      <c r="F9" s="22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6</v>
      </c>
      <c r="G9" s="224" t="s">
        <v>116</v>
      </c>
      <c r="H9" s="251">
        <f t="shared" ref="H9:H53" si="1">F9/$F$54</f>
        <v>2.4691358024691357E-2</v>
      </c>
      <c r="I9" s="225" t="s">
        <v>484</v>
      </c>
      <c r="J9" s="252"/>
      <c r="K9" s="253">
        <f>J9*H9</f>
        <v>0</v>
      </c>
      <c r="L9" s="254"/>
    </row>
    <row r="10" spans="1:12" ht="63" x14ac:dyDescent="0.25">
      <c r="A10" s="250" t="s">
        <v>485</v>
      </c>
      <c r="B10" s="250" t="s">
        <v>67</v>
      </c>
      <c r="C10" s="250" t="s">
        <v>43</v>
      </c>
      <c r="D10" s="250" t="s">
        <v>476</v>
      </c>
      <c r="E10" s="250" t="s">
        <v>486</v>
      </c>
      <c r="F10" s="22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6</v>
      </c>
      <c r="G10" s="224" t="s">
        <v>116</v>
      </c>
      <c r="H10" s="251">
        <f t="shared" si="1"/>
        <v>2.4691358024691357E-2</v>
      </c>
      <c r="I10" s="225" t="s">
        <v>487</v>
      </c>
      <c r="J10" s="252"/>
      <c r="K10" s="253">
        <f t="shared" ref="K10:K51" si="2">J10*H10</f>
        <v>0</v>
      </c>
      <c r="L10" s="254"/>
    </row>
    <row r="11" spans="1:12" ht="47.25" x14ac:dyDescent="0.25">
      <c r="A11" s="250" t="s">
        <v>488</v>
      </c>
      <c r="B11" s="250" t="s">
        <v>67</v>
      </c>
      <c r="C11" s="250" t="s">
        <v>43</v>
      </c>
      <c r="D11" s="250" t="s">
        <v>476</v>
      </c>
      <c r="E11" s="250" t="s">
        <v>489</v>
      </c>
      <c r="F11" s="22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6</v>
      </c>
      <c r="G11" s="224" t="s">
        <v>116</v>
      </c>
      <c r="H11" s="251">
        <f t="shared" si="1"/>
        <v>2.4691358024691357E-2</v>
      </c>
      <c r="I11" s="225" t="s">
        <v>348</v>
      </c>
      <c r="J11" s="252"/>
      <c r="K11" s="253">
        <f t="shared" si="2"/>
        <v>0</v>
      </c>
      <c r="L11" s="254"/>
    </row>
    <row r="12" spans="1:12" ht="63" x14ac:dyDescent="0.25">
      <c r="A12" s="250" t="s">
        <v>490</v>
      </c>
      <c r="B12" s="250" t="s">
        <v>67</v>
      </c>
      <c r="C12" s="250" t="s">
        <v>43</v>
      </c>
      <c r="D12" s="250" t="s">
        <v>476</v>
      </c>
      <c r="E12" s="250" t="s">
        <v>491</v>
      </c>
      <c r="F12" s="22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6</v>
      </c>
      <c r="G12" s="224" t="s">
        <v>116</v>
      </c>
      <c r="H12" s="251">
        <f t="shared" si="1"/>
        <v>2.4691358024691357E-2</v>
      </c>
      <c r="I12" s="225" t="s">
        <v>377</v>
      </c>
      <c r="J12" s="252"/>
      <c r="K12" s="253">
        <f t="shared" si="2"/>
        <v>0</v>
      </c>
      <c r="L12" s="254"/>
    </row>
    <row r="13" spans="1:12" ht="47.25" x14ac:dyDescent="0.25">
      <c r="A13" s="250" t="s">
        <v>492</v>
      </c>
      <c r="B13" s="250" t="s">
        <v>67</v>
      </c>
      <c r="C13" s="250" t="s">
        <v>43</v>
      </c>
      <c r="D13" s="250" t="s">
        <v>476</v>
      </c>
      <c r="E13" s="250" t="s">
        <v>493</v>
      </c>
      <c r="F13" s="22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6</v>
      </c>
      <c r="G13" s="224" t="s">
        <v>116</v>
      </c>
      <c r="H13" s="251">
        <f t="shared" si="1"/>
        <v>2.4691358024691357E-2</v>
      </c>
      <c r="I13" s="225" t="s">
        <v>348</v>
      </c>
      <c r="J13" s="252"/>
      <c r="K13" s="253">
        <f t="shared" si="2"/>
        <v>0</v>
      </c>
      <c r="L13" s="254"/>
    </row>
    <row r="14" spans="1:12" ht="47.25" x14ac:dyDescent="0.25">
      <c r="A14" s="250" t="s">
        <v>494</v>
      </c>
      <c r="B14" s="250" t="s">
        <v>67</v>
      </c>
      <c r="C14" s="250" t="s">
        <v>43</v>
      </c>
      <c r="D14" s="250" t="s">
        <v>476</v>
      </c>
      <c r="E14" s="250" t="s">
        <v>495</v>
      </c>
      <c r="F14" s="22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262" t="s">
        <v>79</v>
      </c>
      <c r="H14" s="251">
        <f t="shared" si="1"/>
        <v>2.0576131687242798E-2</v>
      </c>
      <c r="I14" s="225" t="s">
        <v>496</v>
      </c>
      <c r="J14" s="252"/>
      <c r="K14" s="253">
        <f t="shared" si="2"/>
        <v>0</v>
      </c>
      <c r="L14" s="254"/>
    </row>
    <row r="15" spans="1:12" ht="47.25" x14ac:dyDescent="0.25">
      <c r="A15" s="250" t="s">
        <v>497</v>
      </c>
      <c r="B15" s="250" t="s">
        <v>67</v>
      </c>
      <c r="C15" s="250" t="s">
        <v>43</v>
      </c>
      <c r="D15" s="250" t="s">
        <v>476</v>
      </c>
      <c r="E15" s="250" t="s">
        <v>498</v>
      </c>
      <c r="F15" s="22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5</v>
      </c>
      <c r="G15" s="262" t="s">
        <v>79</v>
      </c>
      <c r="H15" s="251">
        <f t="shared" si="1"/>
        <v>2.0576131687242798E-2</v>
      </c>
      <c r="I15" s="225" t="s">
        <v>499</v>
      </c>
      <c r="J15" s="252"/>
      <c r="K15" s="253">
        <f t="shared" si="2"/>
        <v>0</v>
      </c>
      <c r="L15" s="254"/>
    </row>
    <row r="16" spans="1:12" ht="47.25" x14ac:dyDescent="0.25">
      <c r="A16" s="250" t="s">
        <v>500</v>
      </c>
      <c r="B16" s="250" t="s">
        <v>67</v>
      </c>
      <c r="C16" s="250" t="s">
        <v>43</v>
      </c>
      <c r="D16" s="250" t="s">
        <v>476</v>
      </c>
      <c r="E16" s="250" t="s">
        <v>501</v>
      </c>
      <c r="F16" s="22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6</v>
      </c>
      <c r="G16" s="262" t="s">
        <v>116</v>
      </c>
      <c r="H16" s="251">
        <f t="shared" si="1"/>
        <v>2.4691358024691357E-2</v>
      </c>
      <c r="I16" s="225" t="s">
        <v>377</v>
      </c>
      <c r="J16" s="252"/>
      <c r="K16" s="253">
        <f t="shared" si="2"/>
        <v>0</v>
      </c>
      <c r="L16" s="254"/>
    </row>
    <row r="17" spans="1:12" ht="31.5" x14ac:dyDescent="0.25">
      <c r="A17" s="250" t="s">
        <v>502</v>
      </c>
      <c r="B17" s="250" t="s">
        <v>67</v>
      </c>
      <c r="C17" s="250" t="s">
        <v>43</v>
      </c>
      <c r="D17" s="250" t="s">
        <v>476</v>
      </c>
      <c r="E17" s="250" t="s">
        <v>503</v>
      </c>
      <c r="F17" s="22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262" t="s">
        <v>79</v>
      </c>
      <c r="H17" s="251">
        <f t="shared" si="1"/>
        <v>2.0576131687242798E-2</v>
      </c>
      <c r="I17" s="225" t="s">
        <v>377</v>
      </c>
      <c r="J17" s="252"/>
      <c r="K17" s="253">
        <f t="shared" si="2"/>
        <v>0</v>
      </c>
      <c r="L17" s="254"/>
    </row>
    <row r="18" spans="1:12" ht="31.5" x14ac:dyDescent="0.25">
      <c r="A18" s="250" t="s">
        <v>504</v>
      </c>
      <c r="B18" s="250" t="s">
        <v>67</v>
      </c>
      <c r="C18" s="250" t="s">
        <v>43</v>
      </c>
      <c r="D18" s="250" t="s">
        <v>476</v>
      </c>
      <c r="E18" s="250" t="s">
        <v>505</v>
      </c>
      <c r="F18" s="22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5</v>
      </c>
      <c r="G18" s="262" t="s">
        <v>79</v>
      </c>
      <c r="H18" s="251">
        <f t="shared" si="1"/>
        <v>2.0576131687242798E-2</v>
      </c>
      <c r="I18" s="225" t="s">
        <v>377</v>
      </c>
      <c r="J18" s="252"/>
      <c r="K18" s="253">
        <f t="shared" si="2"/>
        <v>0</v>
      </c>
      <c r="L18" s="254"/>
    </row>
    <row r="19" spans="1:12" ht="31.5" x14ac:dyDescent="0.25">
      <c r="A19" s="250" t="s">
        <v>506</v>
      </c>
      <c r="B19" s="250" t="s">
        <v>67</v>
      </c>
      <c r="C19" s="250" t="s">
        <v>43</v>
      </c>
      <c r="D19" s="250" t="s">
        <v>476</v>
      </c>
      <c r="E19" s="250" t="s">
        <v>507</v>
      </c>
      <c r="F19" s="22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5</v>
      </c>
      <c r="G19" s="262" t="s">
        <v>79</v>
      </c>
      <c r="H19" s="251">
        <f t="shared" si="1"/>
        <v>2.0576131687242798E-2</v>
      </c>
      <c r="I19" s="225" t="s">
        <v>377</v>
      </c>
      <c r="J19" s="252"/>
      <c r="K19" s="253">
        <f t="shared" si="2"/>
        <v>0</v>
      </c>
      <c r="L19" s="254"/>
    </row>
    <row r="20" spans="1:12" ht="47.25" x14ac:dyDescent="0.25">
      <c r="A20" s="250" t="s">
        <v>508</v>
      </c>
      <c r="B20" s="250" t="s">
        <v>67</v>
      </c>
      <c r="C20" s="250" t="s">
        <v>43</v>
      </c>
      <c r="D20" s="250" t="s">
        <v>476</v>
      </c>
      <c r="E20" s="250" t="s">
        <v>509</v>
      </c>
      <c r="F20" s="22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6</v>
      </c>
      <c r="G20" s="262" t="s">
        <v>116</v>
      </c>
      <c r="H20" s="251">
        <f t="shared" si="1"/>
        <v>2.4691358024691357E-2</v>
      </c>
      <c r="I20" s="225" t="s">
        <v>377</v>
      </c>
      <c r="J20" s="252"/>
      <c r="K20" s="253">
        <f t="shared" si="2"/>
        <v>0</v>
      </c>
      <c r="L20" s="254"/>
    </row>
    <row r="21" spans="1:12" ht="47.25" x14ac:dyDescent="0.25">
      <c r="A21" s="250" t="s">
        <v>510</v>
      </c>
      <c r="B21" s="250" t="s">
        <v>67</v>
      </c>
      <c r="C21" s="250" t="s">
        <v>43</v>
      </c>
      <c r="D21" s="250" t="s">
        <v>476</v>
      </c>
      <c r="E21" s="250" t="s">
        <v>511</v>
      </c>
      <c r="F21" s="22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5</v>
      </c>
      <c r="G21" s="262" t="s">
        <v>79</v>
      </c>
      <c r="H21" s="251">
        <f t="shared" si="1"/>
        <v>2.0576131687242798E-2</v>
      </c>
      <c r="I21" s="225" t="s">
        <v>377</v>
      </c>
      <c r="J21" s="252"/>
      <c r="K21" s="253">
        <f t="shared" si="2"/>
        <v>0</v>
      </c>
      <c r="L21" s="254"/>
    </row>
    <row r="22" spans="1:12" ht="47.25" x14ac:dyDescent="0.25">
      <c r="A22" s="250" t="s">
        <v>512</v>
      </c>
      <c r="B22" s="250" t="s">
        <v>67</v>
      </c>
      <c r="C22" s="250" t="s">
        <v>43</v>
      </c>
      <c r="D22" s="250" t="s">
        <v>476</v>
      </c>
      <c r="E22" s="250" t="s">
        <v>513</v>
      </c>
      <c r="F22" s="22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5</v>
      </c>
      <c r="G22" s="262" t="s">
        <v>79</v>
      </c>
      <c r="H22" s="251">
        <f t="shared" si="1"/>
        <v>2.0576131687242798E-2</v>
      </c>
      <c r="I22" s="225" t="s">
        <v>377</v>
      </c>
      <c r="J22" s="252"/>
      <c r="K22" s="253">
        <f t="shared" si="2"/>
        <v>0</v>
      </c>
      <c r="L22" s="254"/>
    </row>
    <row r="23" spans="1:12" ht="31.5" x14ac:dyDescent="0.25">
      <c r="A23" s="250" t="s">
        <v>514</v>
      </c>
      <c r="B23" s="250" t="s">
        <v>67</v>
      </c>
      <c r="C23" s="250" t="s">
        <v>43</v>
      </c>
      <c r="D23" s="250" t="s">
        <v>476</v>
      </c>
      <c r="E23" s="250" t="s">
        <v>515</v>
      </c>
      <c r="F23" s="22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5</v>
      </c>
      <c r="G23" s="262" t="s">
        <v>79</v>
      </c>
      <c r="H23" s="251">
        <f t="shared" si="1"/>
        <v>2.0576131687242798E-2</v>
      </c>
      <c r="I23" s="225" t="s">
        <v>377</v>
      </c>
      <c r="J23" s="252"/>
      <c r="K23" s="253">
        <f t="shared" si="2"/>
        <v>0</v>
      </c>
      <c r="L23" s="254"/>
    </row>
    <row r="24" spans="1:12" ht="31.5" x14ac:dyDescent="0.25">
      <c r="A24" s="250" t="s">
        <v>516</v>
      </c>
      <c r="B24" s="250" t="s">
        <v>67</v>
      </c>
      <c r="C24" s="250" t="s">
        <v>43</v>
      </c>
      <c r="D24" s="250" t="s">
        <v>476</v>
      </c>
      <c r="E24" s="250" t="s">
        <v>517</v>
      </c>
      <c r="F24" s="22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5</v>
      </c>
      <c r="G24" s="262" t="s">
        <v>79</v>
      </c>
      <c r="H24" s="251">
        <f t="shared" si="1"/>
        <v>2.0576131687242798E-2</v>
      </c>
      <c r="I24" s="225" t="s">
        <v>377</v>
      </c>
      <c r="J24" s="252"/>
      <c r="K24" s="253">
        <f t="shared" si="2"/>
        <v>0</v>
      </c>
      <c r="L24" s="254"/>
    </row>
    <row r="25" spans="1:12" ht="31.5" x14ac:dyDescent="0.25">
      <c r="A25" s="250" t="s">
        <v>518</v>
      </c>
      <c r="B25" s="250" t="s">
        <v>67</v>
      </c>
      <c r="C25" s="250" t="s">
        <v>43</v>
      </c>
      <c r="D25" s="250" t="s">
        <v>476</v>
      </c>
      <c r="E25" s="250" t="s">
        <v>519</v>
      </c>
      <c r="F25" s="22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4</v>
      </c>
      <c r="G25" s="262" t="s">
        <v>70</v>
      </c>
      <c r="H25" s="251">
        <f t="shared" si="1"/>
        <v>1.646090534979424E-2</v>
      </c>
      <c r="I25" s="225" t="s">
        <v>377</v>
      </c>
      <c r="J25" s="252"/>
      <c r="K25" s="253">
        <f t="shared" si="2"/>
        <v>0</v>
      </c>
      <c r="L25" s="254"/>
    </row>
    <row r="26" spans="1:12" ht="47.25" x14ac:dyDescent="0.25">
      <c r="A26" s="250" t="s">
        <v>520</v>
      </c>
      <c r="B26" s="250" t="s">
        <v>67</v>
      </c>
      <c r="C26" s="250" t="s">
        <v>43</v>
      </c>
      <c r="D26" s="250" t="s">
        <v>476</v>
      </c>
      <c r="E26" s="250" t="s">
        <v>521</v>
      </c>
      <c r="F26" s="224">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5</v>
      </c>
      <c r="G26" s="262" t="s">
        <v>79</v>
      </c>
      <c r="H26" s="251">
        <f t="shared" si="1"/>
        <v>2.0576131687242798E-2</v>
      </c>
      <c r="I26" s="225" t="s">
        <v>522</v>
      </c>
      <c r="J26" s="252"/>
      <c r="K26" s="253">
        <f t="shared" si="2"/>
        <v>0</v>
      </c>
      <c r="L26" s="254"/>
    </row>
    <row r="27" spans="1:12" ht="47.25" x14ac:dyDescent="0.25">
      <c r="A27" s="250" t="s">
        <v>523</v>
      </c>
      <c r="B27" s="250" t="s">
        <v>67</v>
      </c>
      <c r="C27" s="250" t="s">
        <v>43</v>
      </c>
      <c r="D27" s="250" t="s">
        <v>476</v>
      </c>
      <c r="E27" s="250" t="s">
        <v>524</v>
      </c>
      <c r="F27" s="224">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5</v>
      </c>
      <c r="G27" s="262" t="s">
        <v>79</v>
      </c>
      <c r="H27" s="251">
        <f t="shared" si="1"/>
        <v>2.0576131687242798E-2</v>
      </c>
      <c r="I27" s="225" t="s">
        <v>188</v>
      </c>
      <c r="J27" s="252"/>
      <c r="K27" s="253">
        <f t="shared" si="2"/>
        <v>0</v>
      </c>
      <c r="L27" s="254"/>
    </row>
    <row r="28" spans="1:12" ht="47.25" x14ac:dyDescent="0.25">
      <c r="A28" s="250" t="s">
        <v>525</v>
      </c>
      <c r="B28" s="250" t="s">
        <v>67</v>
      </c>
      <c r="C28" s="250" t="s">
        <v>43</v>
      </c>
      <c r="D28" s="250" t="s">
        <v>476</v>
      </c>
      <c r="E28" s="250" t="s">
        <v>526</v>
      </c>
      <c r="F28" s="224">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6</v>
      </c>
      <c r="G28" s="262" t="s">
        <v>116</v>
      </c>
      <c r="H28" s="251">
        <f t="shared" si="1"/>
        <v>2.4691358024691357E-2</v>
      </c>
      <c r="I28" s="225" t="s">
        <v>377</v>
      </c>
      <c r="J28" s="252"/>
      <c r="K28" s="253">
        <f t="shared" si="2"/>
        <v>0</v>
      </c>
      <c r="L28" s="254"/>
    </row>
    <row r="29" spans="1:12" ht="63" x14ac:dyDescent="0.25">
      <c r="A29" s="250" t="s">
        <v>527</v>
      </c>
      <c r="B29" s="250" t="s">
        <v>67</v>
      </c>
      <c r="C29" s="250" t="s">
        <v>43</v>
      </c>
      <c r="D29" s="250" t="s">
        <v>476</v>
      </c>
      <c r="E29" s="250" t="s">
        <v>528</v>
      </c>
      <c r="F29" s="224">
        <f>IF(G29='Priority Ratings'!$C$21,'Priority Ratings'!$B$21,IF(G29='Priority Ratings'!$C$22,'Priority Ratings'!$B$22,IF(G29='Priority Ratings'!$C$23,'Priority Ratings'!$B$23,IF(G29='Priority Ratings'!$C$24,'Priority Ratings'!$B$24,IF(G29='Priority Ratings'!$C$25,'Priority Ratings'!$B$25,IF(G29='Priority Ratings'!$C$26,'Priority Ratings'!$B$26,IF(G29='Priority Ratings'!$C$27,'Priority Ratings'!$B$27,"No Rating")))))))</f>
        <v>6</v>
      </c>
      <c r="G29" s="262" t="s">
        <v>116</v>
      </c>
      <c r="H29" s="251">
        <f t="shared" si="1"/>
        <v>2.4691358024691357E-2</v>
      </c>
      <c r="I29" s="225" t="s">
        <v>377</v>
      </c>
      <c r="J29" s="252"/>
      <c r="K29" s="253">
        <f t="shared" si="2"/>
        <v>0</v>
      </c>
      <c r="L29" s="254"/>
    </row>
    <row r="30" spans="1:12" ht="31.5" x14ac:dyDescent="0.25">
      <c r="A30" s="250" t="s">
        <v>529</v>
      </c>
      <c r="B30" s="250" t="s">
        <v>67</v>
      </c>
      <c r="C30" s="250" t="s">
        <v>43</v>
      </c>
      <c r="D30" s="250" t="s">
        <v>476</v>
      </c>
      <c r="E30" s="250" t="s">
        <v>530</v>
      </c>
      <c r="F30" s="224">
        <f>IF(G30='Priority Ratings'!$C$21,'Priority Ratings'!$B$21,IF(G30='Priority Ratings'!$C$22,'Priority Ratings'!$B$22,IF(G30='Priority Ratings'!$C$23,'Priority Ratings'!$B$23,IF(G30='Priority Ratings'!$C$24,'Priority Ratings'!$B$24,IF(G30='Priority Ratings'!$C$25,'Priority Ratings'!$B$25,IF(G30='Priority Ratings'!$C$26,'Priority Ratings'!$B$26,IF(G30='Priority Ratings'!$C$27,'Priority Ratings'!$B$27,"No Rating")))))))</f>
        <v>5</v>
      </c>
      <c r="G30" s="262" t="s">
        <v>79</v>
      </c>
      <c r="H30" s="251">
        <f t="shared" si="1"/>
        <v>2.0576131687242798E-2</v>
      </c>
      <c r="I30" s="225" t="s">
        <v>377</v>
      </c>
      <c r="J30" s="252"/>
      <c r="K30" s="253">
        <f t="shared" si="2"/>
        <v>0</v>
      </c>
      <c r="L30" s="254"/>
    </row>
    <row r="31" spans="1:12" ht="31.5" x14ac:dyDescent="0.25">
      <c r="A31" s="250" t="s">
        <v>531</v>
      </c>
      <c r="B31" s="250" t="s">
        <v>67</v>
      </c>
      <c r="C31" s="250" t="s">
        <v>43</v>
      </c>
      <c r="D31" s="250" t="s">
        <v>476</v>
      </c>
      <c r="E31" s="250" t="s">
        <v>532</v>
      </c>
      <c r="F31" s="224">
        <f>IF(G31='Priority Ratings'!$C$21,'Priority Ratings'!$B$21,IF(G31='Priority Ratings'!$C$22,'Priority Ratings'!$B$22,IF(G31='Priority Ratings'!$C$23,'Priority Ratings'!$B$23,IF(G31='Priority Ratings'!$C$24,'Priority Ratings'!$B$24,IF(G31='Priority Ratings'!$C$25,'Priority Ratings'!$B$25,IF(G31='Priority Ratings'!$C$26,'Priority Ratings'!$B$26,IF(G31='Priority Ratings'!$C$27,'Priority Ratings'!$B$27,"No Rating")))))))</f>
        <v>6</v>
      </c>
      <c r="G31" s="262" t="s">
        <v>116</v>
      </c>
      <c r="H31" s="251">
        <f t="shared" si="1"/>
        <v>2.4691358024691357E-2</v>
      </c>
      <c r="I31" s="225" t="s">
        <v>377</v>
      </c>
      <c r="J31" s="252"/>
      <c r="K31" s="253">
        <f t="shared" si="2"/>
        <v>0</v>
      </c>
      <c r="L31" s="254"/>
    </row>
    <row r="32" spans="1:12" ht="47.25" x14ac:dyDescent="0.25">
      <c r="A32" s="250" t="s">
        <v>533</v>
      </c>
      <c r="B32" s="250" t="s">
        <v>67</v>
      </c>
      <c r="C32" s="250" t="s">
        <v>43</v>
      </c>
      <c r="D32" s="250" t="s">
        <v>476</v>
      </c>
      <c r="E32" s="250" t="s">
        <v>534</v>
      </c>
      <c r="F32" s="224">
        <f>IF(G32='Priority Ratings'!$C$21,'Priority Ratings'!$B$21,IF(G32='Priority Ratings'!$C$22,'Priority Ratings'!$B$22,IF(G32='Priority Ratings'!$C$23,'Priority Ratings'!$B$23,IF(G32='Priority Ratings'!$C$24,'Priority Ratings'!$B$24,IF(G32='Priority Ratings'!$C$25,'Priority Ratings'!$B$25,IF(G32='Priority Ratings'!$C$26,'Priority Ratings'!$B$26,IF(G32='Priority Ratings'!$C$27,'Priority Ratings'!$B$27,"No Rating")))))))</f>
        <v>6</v>
      </c>
      <c r="G32" s="262" t="s">
        <v>116</v>
      </c>
      <c r="H32" s="251">
        <f t="shared" si="1"/>
        <v>2.4691358024691357E-2</v>
      </c>
      <c r="I32" s="225" t="s">
        <v>535</v>
      </c>
      <c r="J32" s="252"/>
      <c r="K32" s="253">
        <f t="shared" si="2"/>
        <v>0</v>
      </c>
      <c r="L32" s="254"/>
    </row>
    <row r="33" spans="1:12" ht="47.25" x14ac:dyDescent="0.25">
      <c r="A33" s="250" t="s">
        <v>536</v>
      </c>
      <c r="B33" s="250" t="s">
        <v>67</v>
      </c>
      <c r="C33" s="250" t="s">
        <v>43</v>
      </c>
      <c r="D33" s="250" t="s">
        <v>476</v>
      </c>
      <c r="E33" s="250" t="s">
        <v>537</v>
      </c>
      <c r="F33" s="224">
        <f>IF(G33='Priority Ratings'!$C$21,'Priority Ratings'!$B$21,IF(G33='Priority Ratings'!$C$22,'Priority Ratings'!$B$22,IF(G33='Priority Ratings'!$C$23,'Priority Ratings'!$B$23,IF(G33='Priority Ratings'!$C$24,'Priority Ratings'!$B$24,IF(G33='Priority Ratings'!$C$25,'Priority Ratings'!$B$25,IF(G33='Priority Ratings'!$C$26,'Priority Ratings'!$B$26,IF(G33='Priority Ratings'!$C$27,'Priority Ratings'!$B$27,"No Rating")))))))</f>
        <v>5</v>
      </c>
      <c r="G33" s="262" t="s">
        <v>79</v>
      </c>
      <c r="H33" s="251">
        <f t="shared" si="1"/>
        <v>2.0576131687242798E-2</v>
      </c>
      <c r="I33" s="225" t="s">
        <v>377</v>
      </c>
      <c r="J33" s="252"/>
      <c r="K33" s="253">
        <f t="shared" si="2"/>
        <v>0</v>
      </c>
      <c r="L33" s="254"/>
    </row>
    <row r="34" spans="1:12" ht="30" customHeight="1" x14ac:dyDescent="0.25">
      <c r="A34" s="250" t="s">
        <v>538</v>
      </c>
      <c r="B34" s="250" t="s">
        <v>67</v>
      </c>
      <c r="C34" s="250" t="s">
        <v>43</v>
      </c>
      <c r="D34" s="250" t="s">
        <v>476</v>
      </c>
      <c r="E34" s="250" t="s">
        <v>539</v>
      </c>
      <c r="F34" s="224">
        <f>IF(G34='Priority Ratings'!$C$21,'Priority Ratings'!$B$21,IF(G34='Priority Ratings'!$C$22,'Priority Ratings'!$B$22,IF(G34='Priority Ratings'!$C$23,'Priority Ratings'!$B$23,IF(G34='Priority Ratings'!$C$24,'Priority Ratings'!$B$24,IF(G34='Priority Ratings'!$C$25,'Priority Ratings'!$B$25,IF(G34='Priority Ratings'!$C$26,'Priority Ratings'!$B$26,IF(G34='Priority Ratings'!$C$27,'Priority Ratings'!$B$27,"No Rating")))))))</f>
        <v>3</v>
      </c>
      <c r="G34" s="262" t="s">
        <v>75</v>
      </c>
      <c r="H34" s="251">
        <f t="shared" si="1"/>
        <v>1.2345679012345678E-2</v>
      </c>
      <c r="I34" s="225" t="s">
        <v>377</v>
      </c>
      <c r="J34" s="252"/>
      <c r="K34" s="253">
        <f t="shared" si="2"/>
        <v>0</v>
      </c>
      <c r="L34" s="254"/>
    </row>
    <row r="35" spans="1:12" ht="31.5" x14ac:dyDescent="0.25">
      <c r="A35" s="250" t="s">
        <v>540</v>
      </c>
      <c r="B35" s="250" t="s">
        <v>67</v>
      </c>
      <c r="C35" s="250" t="s">
        <v>43</v>
      </c>
      <c r="D35" s="250" t="s">
        <v>476</v>
      </c>
      <c r="E35" s="268" t="s">
        <v>541</v>
      </c>
      <c r="F35" s="224">
        <f>IF(G35='Priority Ratings'!$C$21,'Priority Ratings'!$B$21,IF(G35='Priority Ratings'!$C$22,'Priority Ratings'!$B$22,IF(G35='Priority Ratings'!$C$23,'Priority Ratings'!$B$23,IF(G35='Priority Ratings'!$C$24,'Priority Ratings'!$B$24,IF(G35='Priority Ratings'!$C$25,'Priority Ratings'!$B$25,IF(G35='Priority Ratings'!$C$26,'Priority Ratings'!$B$26,IF(G35='Priority Ratings'!$C$27,'Priority Ratings'!$B$27,"No Rating")))))))</f>
        <v>6</v>
      </c>
      <c r="G35" s="262" t="s">
        <v>116</v>
      </c>
      <c r="H35" s="251">
        <f t="shared" si="1"/>
        <v>2.4691358024691357E-2</v>
      </c>
      <c r="I35" s="225" t="s">
        <v>377</v>
      </c>
      <c r="J35" s="252"/>
      <c r="K35" s="253">
        <f t="shared" si="2"/>
        <v>0</v>
      </c>
      <c r="L35" s="254"/>
    </row>
    <row r="36" spans="1:12" ht="34.15" customHeight="1" x14ac:dyDescent="0.25">
      <c r="A36" s="250" t="s">
        <v>542</v>
      </c>
      <c r="B36" s="250" t="s">
        <v>67</v>
      </c>
      <c r="C36" s="250" t="s">
        <v>43</v>
      </c>
      <c r="D36" s="250" t="s">
        <v>476</v>
      </c>
      <c r="E36" s="232" t="s">
        <v>543</v>
      </c>
      <c r="F36" s="224">
        <f>IF(G36='Priority Ratings'!$C$21,'Priority Ratings'!$B$21,IF(G36='Priority Ratings'!$C$22,'Priority Ratings'!$B$22,IF(G36='Priority Ratings'!$C$23,'Priority Ratings'!$B$23,IF(G36='Priority Ratings'!$C$24,'Priority Ratings'!$B$24,IF(G36='Priority Ratings'!$C$25,'Priority Ratings'!$B$25,IF(G36='Priority Ratings'!$C$26,'Priority Ratings'!$B$26,IF(G36='Priority Ratings'!$C$27,'Priority Ratings'!$B$27,"No Rating")))))))</f>
        <v>6</v>
      </c>
      <c r="G36" s="262" t="s">
        <v>116</v>
      </c>
      <c r="H36" s="251">
        <f t="shared" si="1"/>
        <v>2.4691358024691357E-2</v>
      </c>
      <c r="I36" s="225" t="s">
        <v>377</v>
      </c>
      <c r="J36" s="252"/>
      <c r="K36" s="253">
        <f t="shared" si="2"/>
        <v>0</v>
      </c>
      <c r="L36" s="254"/>
    </row>
    <row r="37" spans="1:12" ht="47.25" x14ac:dyDescent="0.25">
      <c r="A37" s="250" t="s">
        <v>544</v>
      </c>
      <c r="B37" s="250" t="s">
        <v>67</v>
      </c>
      <c r="C37" s="250" t="s">
        <v>43</v>
      </c>
      <c r="D37" s="250" t="s">
        <v>476</v>
      </c>
      <c r="E37" s="194" t="s">
        <v>545</v>
      </c>
      <c r="F37" s="224">
        <f>IF(G37='Priority Ratings'!$C$21,'Priority Ratings'!$B$21,IF(G37='Priority Ratings'!$C$22,'Priority Ratings'!$B$22,IF(G37='Priority Ratings'!$C$23,'Priority Ratings'!$B$23,IF(G37='Priority Ratings'!$C$24,'Priority Ratings'!$B$24,IF(G37='Priority Ratings'!$C$25,'Priority Ratings'!$B$25,IF(G37='Priority Ratings'!$C$26,'Priority Ratings'!$B$26,IF(G37='Priority Ratings'!$C$27,'Priority Ratings'!$B$27,"No Rating")))))))</f>
        <v>6</v>
      </c>
      <c r="G37" s="262" t="s">
        <v>116</v>
      </c>
      <c r="H37" s="251">
        <f t="shared" si="1"/>
        <v>2.4691358024691357E-2</v>
      </c>
      <c r="I37" s="225" t="s">
        <v>546</v>
      </c>
      <c r="J37" s="252"/>
      <c r="K37" s="253">
        <f t="shared" si="2"/>
        <v>0</v>
      </c>
      <c r="L37" s="254"/>
    </row>
    <row r="38" spans="1:12" ht="47.25" x14ac:dyDescent="0.25">
      <c r="A38" s="250" t="s">
        <v>547</v>
      </c>
      <c r="B38" s="250" t="s">
        <v>67</v>
      </c>
      <c r="C38" s="250" t="s">
        <v>43</v>
      </c>
      <c r="D38" s="250" t="s">
        <v>476</v>
      </c>
      <c r="E38" s="194" t="s">
        <v>548</v>
      </c>
      <c r="F38" s="224">
        <f>IF(G38='Priority Ratings'!$C$21,'Priority Ratings'!$B$21,IF(G38='Priority Ratings'!$C$22,'Priority Ratings'!$B$22,IF(G38='Priority Ratings'!$C$23,'Priority Ratings'!$B$23,IF(G38='Priority Ratings'!$C$24,'Priority Ratings'!$B$24,IF(G38='Priority Ratings'!$C$25,'Priority Ratings'!$B$25,IF(G38='Priority Ratings'!$C$26,'Priority Ratings'!$B$26,IF(G38='Priority Ratings'!$C$27,'Priority Ratings'!$B$27,"No Rating")))))))</f>
        <v>5</v>
      </c>
      <c r="G38" s="262" t="s">
        <v>79</v>
      </c>
      <c r="H38" s="251">
        <f t="shared" si="1"/>
        <v>2.0576131687242798E-2</v>
      </c>
      <c r="I38" s="225" t="s">
        <v>549</v>
      </c>
      <c r="J38" s="252"/>
      <c r="K38" s="253">
        <f t="shared" si="2"/>
        <v>0</v>
      </c>
      <c r="L38" s="254"/>
    </row>
    <row r="39" spans="1:12" ht="47.25" x14ac:dyDescent="0.25">
      <c r="A39" s="250" t="s">
        <v>550</v>
      </c>
      <c r="B39" s="250" t="s">
        <v>67</v>
      </c>
      <c r="C39" s="250" t="s">
        <v>43</v>
      </c>
      <c r="D39" s="250" t="s">
        <v>476</v>
      </c>
      <c r="E39" s="194" t="s">
        <v>551</v>
      </c>
      <c r="F39" s="224">
        <f>IF(G39='Priority Ratings'!$C$21,'Priority Ratings'!$B$21,IF(G39='Priority Ratings'!$C$22,'Priority Ratings'!$B$22,IF(G39='Priority Ratings'!$C$23,'Priority Ratings'!$B$23,IF(G39='Priority Ratings'!$C$24,'Priority Ratings'!$B$24,IF(G39='Priority Ratings'!$C$25,'Priority Ratings'!$B$25,IF(G39='Priority Ratings'!$C$26,'Priority Ratings'!$B$26,IF(G39='Priority Ratings'!$C$27,'Priority Ratings'!$B$27,"No Rating")))))))</f>
        <v>5</v>
      </c>
      <c r="G39" s="262" t="s">
        <v>79</v>
      </c>
      <c r="H39" s="251">
        <f t="shared" si="1"/>
        <v>2.0576131687242798E-2</v>
      </c>
      <c r="I39" s="225" t="s">
        <v>188</v>
      </c>
      <c r="J39" s="252"/>
      <c r="K39" s="253">
        <f t="shared" si="2"/>
        <v>0</v>
      </c>
      <c r="L39" s="254"/>
    </row>
    <row r="40" spans="1:12" ht="47.25" x14ac:dyDescent="0.25">
      <c r="A40" s="250" t="s">
        <v>552</v>
      </c>
      <c r="B40" s="250" t="s">
        <v>67</v>
      </c>
      <c r="C40" s="250" t="s">
        <v>43</v>
      </c>
      <c r="D40" s="250" t="s">
        <v>476</v>
      </c>
      <c r="E40" s="194" t="s">
        <v>553</v>
      </c>
      <c r="F40" s="224">
        <f>IF(G40='Priority Ratings'!$C$21,'Priority Ratings'!$B$21,IF(G40='Priority Ratings'!$C$22,'Priority Ratings'!$B$22,IF(G40='Priority Ratings'!$C$23,'Priority Ratings'!$B$23,IF(G40='Priority Ratings'!$C$24,'Priority Ratings'!$B$24,IF(G40='Priority Ratings'!$C$25,'Priority Ratings'!$B$25,IF(G40='Priority Ratings'!$C$26,'Priority Ratings'!$B$26,IF(G40='Priority Ratings'!$C$27,'Priority Ratings'!$B$27,"No Rating")))))))</f>
        <v>6</v>
      </c>
      <c r="G40" s="262" t="s">
        <v>116</v>
      </c>
      <c r="H40" s="251">
        <f t="shared" si="1"/>
        <v>2.4691358024691357E-2</v>
      </c>
      <c r="I40" s="225" t="s">
        <v>377</v>
      </c>
      <c r="J40" s="252"/>
      <c r="K40" s="253">
        <f t="shared" si="2"/>
        <v>0</v>
      </c>
      <c r="L40" s="254"/>
    </row>
    <row r="41" spans="1:12" ht="47.25" x14ac:dyDescent="0.25">
      <c r="A41" s="250" t="s">
        <v>554</v>
      </c>
      <c r="B41" s="250" t="s">
        <v>67</v>
      </c>
      <c r="C41" s="250" t="s">
        <v>43</v>
      </c>
      <c r="D41" s="250" t="s">
        <v>476</v>
      </c>
      <c r="E41" s="194" t="s">
        <v>555</v>
      </c>
      <c r="F41" s="224">
        <f>IF(G41='Priority Ratings'!$C$21,'Priority Ratings'!$B$21,IF(G41='Priority Ratings'!$C$22,'Priority Ratings'!$B$22,IF(G41='Priority Ratings'!$C$23,'Priority Ratings'!$B$23,IF(G41='Priority Ratings'!$C$24,'Priority Ratings'!$B$24,IF(G41='Priority Ratings'!$C$25,'Priority Ratings'!$B$25,IF(G41='Priority Ratings'!$C$26,'Priority Ratings'!$B$26,IF(G41='Priority Ratings'!$C$27,'Priority Ratings'!$B$27,"No Rating")))))))</f>
        <v>5</v>
      </c>
      <c r="G41" s="262" t="s">
        <v>79</v>
      </c>
      <c r="H41" s="251">
        <f t="shared" si="1"/>
        <v>2.0576131687242798E-2</v>
      </c>
      <c r="I41" s="225" t="s">
        <v>188</v>
      </c>
      <c r="J41" s="252"/>
      <c r="K41" s="253">
        <f t="shared" si="2"/>
        <v>0</v>
      </c>
      <c r="L41" s="254"/>
    </row>
    <row r="42" spans="1:12" ht="47.25" x14ac:dyDescent="0.25">
      <c r="A42" s="250" t="s">
        <v>556</v>
      </c>
      <c r="B42" s="250" t="s">
        <v>67</v>
      </c>
      <c r="C42" s="250" t="s">
        <v>43</v>
      </c>
      <c r="D42" s="250" t="s">
        <v>476</v>
      </c>
      <c r="E42" s="194" t="s">
        <v>557</v>
      </c>
      <c r="F42" s="224">
        <f>IF(G42='Priority Ratings'!$C$21,'Priority Ratings'!$B$21,IF(G42='Priority Ratings'!$C$22,'Priority Ratings'!$B$22,IF(G42='Priority Ratings'!$C$23,'Priority Ratings'!$B$23,IF(G42='Priority Ratings'!$C$24,'Priority Ratings'!$B$24,IF(G42='Priority Ratings'!$C$25,'Priority Ratings'!$B$25,IF(G42='Priority Ratings'!$C$26,'Priority Ratings'!$B$26,IF(G42='Priority Ratings'!$C$27,'Priority Ratings'!$B$27,"No Rating")))))))</f>
        <v>3</v>
      </c>
      <c r="G42" s="262" t="s">
        <v>75</v>
      </c>
      <c r="H42" s="251">
        <f t="shared" si="1"/>
        <v>1.2345679012345678E-2</v>
      </c>
      <c r="I42" s="225" t="s">
        <v>377</v>
      </c>
      <c r="J42" s="252"/>
      <c r="K42" s="253">
        <f t="shared" si="2"/>
        <v>0</v>
      </c>
      <c r="L42" s="254"/>
    </row>
    <row r="43" spans="1:12" ht="47.25" x14ac:dyDescent="0.25">
      <c r="A43" s="250" t="s">
        <v>558</v>
      </c>
      <c r="B43" s="250" t="s">
        <v>67</v>
      </c>
      <c r="C43" s="250" t="s">
        <v>43</v>
      </c>
      <c r="D43" s="250" t="s">
        <v>476</v>
      </c>
      <c r="E43" s="194" t="s">
        <v>559</v>
      </c>
      <c r="F43" s="224">
        <f>IF(G43='Priority Ratings'!$C$21,'Priority Ratings'!$B$21,IF(G43='Priority Ratings'!$C$22,'Priority Ratings'!$B$22,IF(G43='Priority Ratings'!$C$23,'Priority Ratings'!$B$23,IF(G43='Priority Ratings'!$C$24,'Priority Ratings'!$B$24,IF(G43='Priority Ratings'!$C$25,'Priority Ratings'!$B$25,IF(G43='Priority Ratings'!$C$26,'Priority Ratings'!$B$26,IF(G43='Priority Ratings'!$C$27,'Priority Ratings'!$B$27,"No Rating")))))))</f>
        <v>6</v>
      </c>
      <c r="G43" s="262" t="s">
        <v>116</v>
      </c>
      <c r="H43" s="251">
        <f t="shared" si="1"/>
        <v>2.4691358024691357E-2</v>
      </c>
      <c r="I43" s="225" t="s">
        <v>377</v>
      </c>
      <c r="J43" s="252"/>
      <c r="K43" s="253">
        <f t="shared" si="2"/>
        <v>0</v>
      </c>
      <c r="L43" s="254"/>
    </row>
    <row r="44" spans="1:12" ht="63" x14ac:dyDescent="0.25">
      <c r="A44" s="250" t="s">
        <v>560</v>
      </c>
      <c r="B44" s="250" t="s">
        <v>67</v>
      </c>
      <c r="C44" s="250" t="s">
        <v>43</v>
      </c>
      <c r="D44" s="250" t="s">
        <v>476</v>
      </c>
      <c r="E44" s="194" t="s">
        <v>561</v>
      </c>
      <c r="F44" s="224">
        <f>IF(G44='Priority Ratings'!$C$21,'Priority Ratings'!$B$21,IF(G44='Priority Ratings'!$C$22,'Priority Ratings'!$B$22,IF(G44='Priority Ratings'!$C$23,'Priority Ratings'!$B$23,IF(G44='Priority Ratings'!$C$24,'Priority Ratings'!$B$24,IF(G44='Priority Ratings'!$C$25,'Priority Ratings'!$B$25,IF(G44='Priority Ratings'!$C$26,'Priority Ratings'!$B$26,IF(G44='Priority Ratings'!$C$27,'Priority Ratings'!$B$27,"No Rating")))))))</f>
        <v>5</v>
      </c>
      <c r="G44" s="262" t="s">
        <v>79</v>
      </c>
      <c r="H44" s="251">
        <f t="shared" si="1"/>
        <v>2.0576131687242798E-2</v>
      </c>
      <c r="I44" s="225" t="s">
        <v>188</v>
      </c>
      <c r="J44" s="252"/>
      <c r="K44" s="253">
        <f t="shared" si="2"/>
        <v>0</v>
      </c>
      <c r="L44" s="254"/>
    </row>
    <row r="45" spans="1:12" ht="31.5" x14ac:dyDescent="0.25">
      <c r="A45" s="250" t="s">
        <v>562</v>
      </c>
      <c r="B45" s="250" t="s">
        <v>67</v>
      </c>
      <c r="C45" s="250" t="s">
        <v>43</v>
      </c>
      <c r="D45" s="250" t="s">
        <v>476</v>
      </c>
      <c r="E45" s="194" t="s">
        <v>563</v>
      </c>
      <c r="F45" s="224">
        <f>IF(G45='Priority Ratings'!$C$21,'Priority Ratings'!$B$21,IF(G45='Priority Ratings'!$C$22,'Priority Ratings'!$B$22,IF(G45='Priority Ratings'!$C$23,'Priority Ratings'!$B$23,IF(G45='Priority Ratings'!$C$24,'Priority Ratings'!$B$24,IF(G45='Priority Ratings'!$C$25,'Priority Ratings'!$B$25,IF(G45='Priority Ratings'!$C$26,'Priority Ratings'!$B$26,IF(G45='Priority Ratings'!$C$27,'Priority Ratings'!$B$27,"No Rating")))))))</f>
        <v>3</v>
      </c>
      <c r="G45" s="262" t="s">
        <v>75</v>
      </c>
      <c r="H45" s="251">
        <f t="shared" si="1"/>
        <v>1.2345679012345678E-2</v>
      </c>
      <c r="I45" s="225" t="s">
        <v>481</v>
      </c>
      <c r="J45" s="252"/>
      <c r="K45" s="253">
        <f t="shared" si="2"/>
        <v>0</v>
      </c>
      <c r="L45" s="254"/>
    </row>
    <row r="46" spans="1:12" ht="47.25" x14ac:dyDescent="0.25">
      <c r="A46" s="250" t="s">
        <v>564</v>
      </c>
      <c r="B46" s="250" t="s">
        <v>67</v>
      </c>
      <c r="C46" s="250" t="s">
        <v>43</v>
      </c>
      <c r="D46" s="250" t="s">
        <v>476</v>
      </c>
      <c r="E46" s="194" t="s">
        <v>565</v>
      </c>
      <c r="F46" s="224">
        <f>IF(G46='Priority Ratings'!$C$21,'Priority Ratings'!$B$21,IF(G46='Priority Ratings'!$C$22,'Priority Ratings'!$B$22,IF(G46='Priority Ratings'!$C$23,'Priority Ratings'!$B$23,IF(G46='Priority Ratings'!$C$24,'Priority Ratings'!$B$24,IF(G46='Priority Ratings'!$C$25,'Priority Ratings'!$B$25,IF(G46='Priority Ratings'!$C$26,'Priority Ratings'!$B$26,IF(G46='Priority Ratings'!$C$27,'Priority Ratings'!$B$27,"No Rating")))))))</f>
        <v>3</v>
      </c>
      <c r="G46" s="262" t="s">
        <v>75</v>
      </c>
      <c r="H46" s="251">
        <f t="shared" si="1"/>
        <v>1.2345679012345678E-2</v>
      </c>
      <c r="I46" s="225" t="s">
        <v>377</v>
      </c>
      <c r="J46" s="252"/>
      <c r="K46" s="253">
        <f t="shared" si="2"/>
        <v>0</v>
      </c>
      <c r="L46" s="254"/>
    </row>
    <row r="47" spans="1:12" ht="63" x14ac:dyDescent="0.25">
      <c r="A47" s="250" t="s">
        <v>566</v>
      </c>
      <c r="B47" s="250" t="s">
        <v>67</v>
      </c>
      <c r="C47" s="250" t="s">
        <v>43</v>
      </c>
      <c r="D47" s="250" t="s">
        <v>476</v>
      </c>
      <c r="E47" s="194" t="s">
        <v>567</v>
      </c>
      <c r="F47" s="224">
        <f>IF(G47='Priority Ratings'!$C$21,'Priority Ratings'!$B$21,IF(G47='Priority Ratings'!$C$22,'Priority Ratings'!$B$22,IF(G47='Priority Ratings'!$C$23,'Priority Ratings'!$B$23,IF(G47='Priority Ratings'!$C$24,'Priority Ratings'!$B$24,IF(G47='Priority Ratings'!$C$25,'Priority Ratings'!$B$25,IF(G47='Priority Ratings'!$C$26,'Priority Ratings'!$B$26,IF(G47='Priority Ratings'!$C$27,'Priority Ratings'!$B$27,"No Rating")))))))</f>
        <v>5</v>
      </c>
      <c r="G47" s="262" t="s">
        <v>79</v>
      </c>
      <c r="H47" s="251">
        <f t="shared" si="1"/>
        <v>2.0576131687242798E-2</v>
      </c>
      <c r="I47" s="225" t="s">
        <v>348</v>
      </c>
      <c r="J47" s="252"/>
      <c r="K47" s="253">
        <f t="shared" si="2"/>
        <v>0</v>
      </c>
      <c r="L47" s="254"/>
    </row>
    <row r="48" spans="1:12" ht="63" x14ac:dyDescent="0.25">
      <c r="A48" s="250" t="s">
        <v>568</v>
      </c>
      <c r="B48" s="250" t="s">
        <v>67</v>
      </c>
      <c r="C48" s="250" t="s">
        <v>43</v>
      </c>
      <c r="D48" s="250" t="s">
        <v>476</v>
      </c>
      <c r="E48" s="194" t="s">
        <v>569</v>
      </c>
      <c r="F48" s="224">
        <f>IF(G48='Priority Ratings'!$C$21,'Priority Ratings'!$B$21,IF(G48='Priority Ratings'!$C$22,'Priority Ratings'!$B$22,IF(G48='Priority Ratings'!$C$23,'Priority Ratings'!$B$23,IF(G48='Priority Ratings'!$C$24,'Priority Ratings'!$B$24,IF(G48='Priority Ratings'!$C$25,'Priority Ratings'!$B$25,IF(G48='Priority Ratings'!$C$26,'Priority Ratings'!$B$26,IF(G48='Priority Ratings'!$C$27,'Priority Ratings'!$B$27,"No Rating")))))))</f>
        <v>5</v>
      </c>
      <c r="G48" s="262" t="s">
        <v>79</v>
      </c>
      <c r="H48" s="251">
        <f t="shared" si="1"/>
        <v>2.0576131687242798E-2</v>
      </c>
      <c r="I48" s="225" t="s">
        <v>570</v>
      </c>
      <c r="J48" s="252"/>
      <c r="K48" s="253">
        <f t="shared" si="2"/>
        <v>0</v>
      </c>
      <c r="L48" s="254"/>
    </row>
    <row r="49" spans="1:12" ht="47.25" x14ac:dyDescent="0.25">
      <c r="A49" s="250" t="s">
        <v>571</v>
      </c>
      <c r="B49" s="250" t="s">
        <v>67</v>
      </c>
      <c r="C49" s="250" t="s">
        <v>43</v>
      </c>
      <c r="D49" s="250" t="s">
        <v>476</v>
      </c>
      <c r="E49" s="194" t="s">
        <v>572</v>
      </c>
      <c r="F49" s="224">
        <f>IF(G49='Priority Ratings'!$C$21,'Priority Ratings'!$B$21,IF(G49='Priority Ratings'!$C$22,'Priority Ratings'!$B$22,IF(G49='Priority Ratings'!$C$23,'Priority Ratings'!$B$23,IF(G49='Priority Ratings'!$C$24,'Priority Ratings'!$B$24,IF(G49='Priority Ratings'!$C$25,'Priority Ratings'!$B$25,IF(G49='Priority Ratings'!$C$26,'Priority Ratings'!$B$26,IF(G49='Priority Ratings'!$C$27,'Priority Ratings'!$B$27,"No Rating")))))))</f>
        <v>4</v>
      </c>
      <c r="G49" s="262" t="s">
        <v>222</v>
      </c>
      <c r="H49" s="251">
        <f t="shared" si="1"/>
        <v>1.646090534979424E-2</v>
      </c>
      <c r="I49" s="225" t="s">
        <v>570</v>
      </c>
      <c r="J49" s="252"/>
      <c r="K49" s="253">
        <f t="shared" si="2"/>
        <v>0</v>
      </c>
      <c r="L49" s="254"/>
    </row>
    <row r="50" spans="1:12" ht="47.25" x14ac:dyDescent="0.25">
      <c r="A50" s="250" t="s">
        <v>573</v>
      </c>
      <c r="B50" s="250" t="s">
        <v>67</v>
      </c>
      <c r="C50" s="250" t="s">
        <v>43</v>
      </c>
      <c r="D50" s="250" t="s">
        <v>476</v>
      </c>
      <c r="E50" s="194" t="s">
        <v>574</v>
      </c>
      <c r="F50" s="224">
        <f>IF(G50='Priority Ratings'!$C$21,'Priority Ratings'!$B$21,IF(G50='Priority Ratings'!$C$22,'Priority Ratings'!$B$22,IF(G50='Priority Ratings'!$C$23,'Priority Ratings'!$B$23,IF(G50='Priority Ratings'!$C$24,'Priority Ratings'!$B$24,IF(G50='Priority Ratings'!$C$25,'Priority Ratings'!$B$25,IF(G50='Priority Ratings'!$C$26,'Priority Ratings'!$B$26,IF(G50='Priority Ratings'!$C$27,'Priority Ratings'!$B$27,"No Rating")))))))</f>
        <v>5</v>
      </c>
      <c r="G50" s="262" t="s">
        <v>79</v>
      </c>
      <c r="H50" s="251">
        <f t="shared" si="1"/>
        <v>2.0576131687242798E-2</v>
      </c>
      <c r="I50" s="225" t="s">
        <v>377</v>
      </c>
      <c r="J50" s="252"/>
      <c r="K50" s="253">
        <f t="shared" si="2"/>
        <v>0</v>
      </c>
      <c r="L50" s="254"/>
    </row>
    <row r="51" spans="1:12" ht="47.25" x14ac:dyDescent="0.25">
      <c r="A51" s="250" t="s">
        <v>575</v>
      </c>
      <c r="B51" s="250" t="s">
        <v>67</v>
      </c>
      <c r="C51" s="250" t="s">
        <v>43</v>
      </c>
      <c r="D51" s="250" t="s">
        <v>476</v>
      </c>
      <c r="E51" s="194" t="s">
        <v>576</v>
      </c>
      <c r="F51" s="224">
        <f>IF(G51='Priority Ratings'!$C$21,'Priority Ratings'!$B$21,IF(G51='Priority Ratings'!$C$22,'Priority Ratings'!$B$22,IF(G51='Priority Ratings'!$C$23,'Priority Ratings'!$B$23,IF(G51='Priority Ratings'!$C$24,'Priority Ratings'!$B$24,IF(G51='Priority Ratings'!$C$25,'Priority Ratings'!$B$25,IF(G51='Priority Ratings'!$C$26,'Priority Ratings'!$B$26,IF(G51='Priority Ratings'!$C$27,'Priority Ratings'!$B$27,"No Rating")))))))</f>
        <v>5</v>
      </c>
      <c r="G51" s="262" t="s">
        <v>79</v>
      </c>
      <c r="H51" s="251">
        <f t="shared" si="1"/>
        <v>2.0576131687242798E-2</v>
      </c>
      <c r="I51" s="225" t="s">
        <v>377</v>
      </c>
      <c r="J51" s="252"/>
      <c r="K51" s="253">
        <f t="shared" si="2"/>
        <v>0</v>
      </c>
      <c r="L51" s="254"/>
    </row>
    <row r="52" spans="1:12" ht="31.5" x14ac:dyDescent="0.25">
      <c r="A52" s="250" t="s">
        <v>577</v>
      </c>
      <c r="B52" s="250" t="s">
        <v>67</v>
      </c>
      <c r="C52" s="250" t="s">
        <v>43</v>
      </c>
      <c r="D52" s="250" t="s">
        <v>476</v>
      </c>
      <c r="E52" s="194" t="s">
        <v>578</v>
      </c>
      <c r="F52" s="224">
        <f>IF(G52='Priority Ratings'!$C$21,'Priority Ratings'!$B$21,IF(G52='Priority Ratings'!$C$22,'Priority Ratings'!$B$22,IF(G52='Priority Ratings'!$C$23,'Priority Ratings'!$B$23,IF(G52='Priority Ratings'!$C$24,'Priority Ratings'!$B$24,IF(G52='Priority Ratings'!$C$25,'Priority Ratings'!$B$25,IF(G52='Priority Ratings'!$C$26,'Priority Ratings'!$B$26,IF(G52='Priority Ratings'!$C$27,'Priority Ratings'!$B$27,"No Rating")))))))</f>
        <v>5</v>
      </c>
      <c r="G52" s="262" t="s">
        <v>79</v>
      </c>
      <c r="H52" s="251">
        <f t="shared" si="1"/>
        <v>2.0576131687242798E-2</v>
      </c>
      <c r="I52" s="225" t="s">
        <v>377</v>
      </c>
      <c r="J52" s="252"/>
      <c r="K52" s="253">
        <f t="shared" ref="K52:K53" si="3">J52*H52</f>
        <v>0</v>
      </c>
      <c r="L52" s="254"/>
    </row>
    <row r="53" spans="1:12" ht="31.5" x14ac:dyDescent="0.25">
      <c r="A53" s="250" t="s">
        <v>579</v>
      </c>
      <c r="B53" s="250" t="s">
        <v>67</v>
      </c>
      <c r="C53" s="250" t="s">
        <v>43</v>
      </c>
      <c r="D53" s="250" t="s">
        <v>476</v>
      </c>
      <c r="E53" s="194" t="s">
        <v>580</v>
      </c>
      <c r="F53" s="224">
        <f>IF(G53='Priority Ratings'!$C$21,'Priority Ratings'!$B$21,IF(G53='Priority Ratings'!$C$22,'Priority Ratings'!$B$22,IF(G53='Priority Ratings'!$C$23,'Priority Ratings'!$B$23,IF(G53='Priority Ratings'!$C$24,'Priority Ratings'!$B$24,IF(G53='Priority Ratings'!$C$25,'Priority Ratings'!$B$25,IF(G53='Priority Ratings'!$C$26,'Priority Ratings'!$B$26,IF(G53='Priority Ratings'!$C$27,'Priority Ratings'!$B$27,"No Rating")))))))</f>
        <v>5</v>
      </c>
      <c r="G53" s="262" t="s">
        <v>79</v>
      </c>
      <c r="H53" s="251">
        <f t="shared" si="1"/>
        <v>2.0576131687242798E-2</v>
      </c>
      <c r="I53" s="225" t="s">
        <v>377</v>
      </c>
      <c r="J53" s="252"/>
      <c r="K53" s="253">
        <f t="shared" si="3"/>
        <v>0</v>
      </c>
      <c r="L53" s="254"/>
    </row>
    <row r="54" spans="1:12" ht="15.75" x14ac:dyDescent="0.25">
      <c r="A54" s="180"/>
      <c r="B54" s="180"/>
      <c r="C54" s="180"/>
      <c r="D54" s="180"/>
      <c r="E54" s="180"/>
      <c r="F54" s="258">
        <f>SUM(F7:F53)</f>
        <v>243</v>
      </c>
      <c r="G54" s="259"/>
      <c r="H54" s="265">
        <f>SUM(H7:H53)</f>
        <v>1.0000000000000002</v>
      </c>
      <c r="I54" s="180"/>
      <c r="J54" s="246" t="s">
        <v>127</v>
      </c>
      <c r="K54" s="261">
        <f>SUM(K7:K53)</f>
        <v>0</v>
      </c>
      <c r="L54" s="180"/>
    </row>
    <row r="57" spans="1:12" hidden="1" x14ac:dyDescent="0.15">
      <c r="A57" s="2" t="s">
        <v>314</v>
      </c>
      <c r="B57" s="2"/>
      <c r="C57" s="2"/>
      <c r="D57" s="2"/>
    </row>
    <row r="58" spans="1:12" hidden="1" x14ac:dyDescent="0.15">
      <c r="A58" s="2" t="s">
        <v>315</v>
      </c>
      <c r="B58" s="2"/>
      <c r="C58" s="2"/>
      <c r="D58" s="2"/>
    </row>
    <row r="59" spans="1:12" hidden="1" x14ac:dyDescent="0.15">
      <c r="A59" s="2" t="s">
        <v>316</v>
      </c>
      <c r="B59" s="2"/>
      <c r="C59" s="2"/>
      <c r="D59" s="2"/>
    </row>
    <row r="60" spans="1:12" hidden="1" x14ac:dyDescent="0.15">
      <c r="A60" s="2" t="s">
        <v>317</v>
      </c>
      <c r="B60" s="2"/>
      <c r="C60" s="2"/>
      <c r="D60" s="2"/>
    </row>
    <row r="61" spans="1:12" hidden="1" x14ac:dyDescent="0.15">
      <c r="A61" s="2" t="s">
        <v>318</v>
      </c>
      <c r="B61" s="2"/>
      <c r="C61" s="2"/>
      <c r="D61" s="2"/>
    </row>
    <row r="62" spans="1:12" hidden="1" x14ac:dyDescent="0.15">
      <c r="A62" s="2" t="s">
        <v>319</v>
      </c>
      <c r="B62" s="2"/>
      <c r="C62" s="2"/>
      <c r="D62" s="2"/>
    </row>
  </sheetData>
  <autoFilter ref="A6:L54" xr:uid="{E2DCC509-C097-454D-9590-4B961AF95B10}"/>
  <mergeCells count="2">
    <mergeCell ref="B2:L3"/>
    <mergeCell ref="F5:H5"/>
  </mergeCells>
  <phoneticPr fontId="40" type="noConversion"/>
  <dataValidations count="3">
    <dataValidation type="list" allowBlank="1" showInputMessage="1" showErrorMessage="1" sqref="J8 J42:J43 J16:J25 J28:J31 J33:J36 J40 J38 J10:J13 J45:J53" xr:uid="{2E4CD320-54B3-4397-A7B1-AFDC95E9DB01}">
      <formula1>"0%, 100%"</formula1>
    </dataValidation>
    <dataValidation type="list" allowBlank="1" showInputMessage="1" showErrorMessage="1" sqref="C7:C54" xr:uid="{78D092B3-C646-4257-BA9E-874D98864716}">
      <formula1>Solution</formula1>
    </dataValidation>
    <dataValidation type="list" allowBlank="1" showInputMessage="1" showErrorMessage="1" sqref="J15" xr:uid="{66ADCF0F-1D25-4C8D-8994-433CBB6355AE}">
      <formula1>"50%, 100%"</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BE2B3A3-38E6-450B-8669-EFA042309823}">
          <x14:formula1>
            <xm:f>'Priority Ratings'!$H$21:$H$23</xm:f>
          </x14:formula1>
          <xm:sqref>J7 J44 J41 J14 J9 J26:J27 J32 J37 J39</xm:sqref>
        </x14:dataValidation>
        <x14:dataValidation type="list" allowBlank="1" showInputMessage="1" showErrorMessage="1" xr:uid="{EB8B5436-D40D-49C3-881D-7243C87B038E}">
          <x14:formula1>
            <xm:f>'Priority Ratings'!$C$21:$C$27</xm:f>
          </x14:formula1>
          <xm:sqref>G7:G53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dimension ref="B20:L32"/>
  <sheetViews>
    <sheetView topLeftCell="A13" zoomScale="120" zoomScaleNormal="120" workbookViewId="0">
      <selection activeCell="B20" sqref="B20"/>
    </sheetView>
  </sheetViews>
  <sheetFormatPr defaultColWidth="9.28515625" defaultRowHeight="12.75" x14ac:dyDescent="0.2"/>
  <cols>
    <col min="1" max="1" width="9.28515625" style="20"/>
    <col min="2" max="2" width="13.42578125" style="20" bestFit="1" customWidth="1"/>
    <col min="3" max="3" width="18.42578125" style="20" bestFit="1" customWidth="1"/>
    <col min="4" max="4" width="9.28515625" style="20"/>
    <col min="5" max="5" width="12.5703125" style="20" bestFit="1" customWidth="1"/>
    <col min="6" max="6" width="16.5703125" style="20" bestFit="1" customWidth="1"/>
    <col min="7" max="7" width="9.28515625" style="20"/>
    <col min="8" max="8" width="13" style="20" customWidth="1"/>
    <col min="9" max="9" width="28.28515625" style="20" customWidth="1"/>
    <col min="10" max="10" width="9.28515625" style="20"/>
    <col min="11" max="11" width="16" style="20" customWidth="1"/>
    <col min="12" max="12" width="26.42578125" style="20" bestFit="1" customWidth="1"/>
    <col min="13" max="16384" width="9.28515625" style="20"/>
  </cols>
  <sheetData>
    <row r="20" spans="2:12" x14ac:dyDescent="0.2">
      <c r="B20" s="20" t="s">
        <v>581</v>
      </c>
      <c r="C20" s="20" t="s">
        <v>130</v>
      </c>
      <c r="E20" s="269" t="s">
        <v>582</v>
      </c>
      <c r="F20" s="269" t="s">
        <v>583</v>
      </c>
      <c r="H20" s="269" t="s">
        <v>582</v>
      </c>
      <c r="I20" s="269" t="s">
        <v>584</v>
      </c>
      <c r="K20" s="269" t="s">
        <v>582</v>
      </c>
      <c r="L20" s="269" t="s">
        <v>584</v>
      </c>
    </row>
    <row r="21" spans="2:12" x14ac:dyDescent="0.2">
      <c r="B21" s="269">
        <v>0</v>
      </c>
      <c r="C21" s="269" t="s">
        <v>585</v>
      </c>
      <c r="E21" s="270">
        <v>0</v>
      </c>
      <c r="F21" s="269" t="s">
        <v>586</v>
      </c>
      <c r="H21" s="270">
        <v>1</v>
      </c>
      <c r="I21" s="269" t="s">
        <v>587</v>
      </c>
      <c r="K21" s="270">
        <v>1</v>
      </c>
      <c r="L21" s="269" t="s">
        <v>587</v>
      </c>
    </row>
    <row r="22" spans="2:12" x14ac:dyDescent="0.2">
      <c r="B22" s="269">
        <v>1</v>
      </c>
      <c r="C22" s="269" t="s">
        <v>588</v>
      </c>
      <c r="E22" s="270">
        <v>0.25</v>
      </c>
      <c r="F22" s="269" t="s">
        <v>589</v>
      </c>
      <c r="H22" s="270">
        <v>0.5</v>
      </c>
      <c r="I22" s="269" t="s">
        <v>590</v>
      </c>
      <c r="K22" s="270">
        <v>0</v>
      </c>
      <c r="L22" s="269" t="s">
        <v>591</v>
      </c>
    </row>
    <row r="23" spans="2:12" x14ac:dyDescent="0.2">
      <c r="B23" s="269">
        <v>2</v>
      </c>
      <c r="C23" s="269" t="s">
        <v>95</v>
      </c>
      <c r="E23" s="270">
        <v>0.5</v>
      </c>
      <c r="F23" s="269" t="s">
        <v>592</v>
      </c>
      <c r="H23" s="270">
        <v>0</v>
      </c>
      <c r="I23" s="269" t="s">
        <v>591</v>
      </c>
      <c r="K23" s="270"/>
      <c r="L23" s="269"/>
    </row>
    <row r="24" spans="2:12" x14ac:dyDescent="0.2">
      <c r="B24" s="269">
        <v>3</v>
      </c>
      <c r="C24" s="269" t="s">
        <v>75</v>
      </c>
      <c r="E24" s="270">
        <v>0.75</v>
      </c>
      <c r="F24" s="269" t="s">
        <v>593</v>
      </c>
    </row>
    <row r="25" spans="2:12" x14ac:dyDescent="0.2">
      <c r="B25" s="269">
        <v>4</v>
      </c>
      <c r="C25" s="269" t="s">
        <v>70</v>
      </c>
      <c r="E25" s="270">
        <v>1</v>
      </c>
      <c r="F25" s="269" t="s">
        <v>594</v>
      </c>
    </row>
    <row r="26" spans="2:12" x14ac:dyDescent="0.2">
      <c r="B26" s="269">
        <v>5</v>
      </c>
      <c r="C26" s="269" t="s">
        <v>79</v>
      </c>
      <c r="E26" s="21"/>
    </row>
    <row r="27" spans="2:12" x14ac:dyDescent="0.2">
      <c r="B27" s="269">
        <v>6</v>
      </c>
      <c r="C27" s="269" t="s">
        <v>116</v>
      </c>
    </row>
    <row r="29" spans="2:12" x14ac:dyDescent="0.2">
      <c r="B29" s="22" t="s">
        <v>595</v>
      </c>
    </row>
    <row r="32" spans="2:12" x14ac:dyDescent="0.2">
      <c r="J32" s="23"/>
    </row>
  </sheetData>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B8"/>
  <sheetViews>
    <sheetView topLeftCell="B1" workbookViewId="0">
      <selection activeCell="B19" sqref="B19"/>
    </sheetView>
  </sheetViews>
  <sheetFormatPr defaultRowHeight="12.75" x14ac:dyDescent="0.2"/>
  <cols>
    <col min="1" max="1" width="28.42578125" style="4" customWidth="1"/>
    <col min="2" max="2" width="35.5703125" style="4" bestFit="1" customWidth="1"/>
  </cols>
  <sheetData>
    <row r="3" spans="1:2" x14ac:dyDescent="0.2">
      <c r="A3" s="5" t="s">
        <v>596</v>
      </c>
      <c r="B3" s="5" t="s">
        <v>597</v>
      </c>
    </row>
    <row r="4" spans="1:2" x14ac:dyDescent="0.2">
      <c r="A4" s="3" t="s">
        <v>598</v>
      </c>
      <c r="B4" s="3" t="s">
        <v>599</v>
      </c>
    </row>
    <row r="5" spans="1:2" ht="28.5" customHeight="1" x14ac:dyDescent="0.2">
      <c r="A5" s="3" t="s">
        <v>600</v>
      </c>
      <c r="B5" s="3" t="s">
        <v>601</v>
      </c>
    </row>
    <row r="6" spans="1:2" x14ac:dyDescent="0.2">
      <c r="A6" s="3" t="s">
        <v>602</v>
      </c>
      <c r="B6" s="3" t="s">
        <v>603</v>
      </c>
    </row>
    <row r="7" spans="1:2" ht="25.5" x14ac:dyDescent="0.2">
      <c r="A7" s="3" t="s">
        <v>604</v>
      </c>
      <c r="B7" s="3" t="s">
        <v>605</v>
      </c>
    </row>
    <row r="8" spans="1:2" x14ac:dyDescent="0.2">
      <c r="A8" s="3" t="s">
        <v>606</v>
      </c>
      <c r="B8" s="3" t="s">
        <v>607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18EBA-04B4-4D6B-8202-588C6D4A4382}">
  <sheetPr>
    <pageSetUpPr fitToPage="1"/>
  </sheetPr>
  <dimension ref="A1:N100"/>
  <sheetViews>
    <sheetView zoomScale="86" zoomScaleNormal="86" workbookViewId="0">
      <selection activeCell="B32" sqref="B32:K32"/>
    </sheetView>
  </sheetViews>
  <sheetFormatPr defaultColWidth="9.42578125" defaultRowHeight="15.75" x14ac:dyDescent="0.25"/>
  <cols>
    <col min="1" max="1" width="9.42578125" style="44"/>
    <col min="2" max="2" width="47" style="44" customWidth="1"/>
    <col min="3" max="3" width="16.7109375" style="44" customWidth="1"/>
    <col min="4" max="4" width="37.28515625" style="44" customWidth="1"/>
    <col min="5" max="5" width="26.7109375" style="44" customWidth="1"/>
    <col min="6" max="6" width="35.7109375" style="44" customWidth="1"/>
    <col min="7" max="7" width="28.7109375" style="45" customWidth="1"/>
    <col min="8" max="8" width="27.42578125" style="45" customWidth="1"/>
    <col min="9" max="9" width="16.42578125" style="44" bestFit="1" customWidth="1"/>
    <col min="10" max="10" width="4.42578125" style="44" customWidth="1"/>
    <col min="11" max="11" width="35" style="44" customWidth="1"/>
    <col min="12" max="12" width="12" style="44" bestFit="1" customWidth="1"/>
    <col min="13" max="16384" width="9.42578125" style="44"/>
  </cols>
  <sheetData>
    <row r="1" spans="1:14" x14ac:dyDescent="0.25">
      <c r="A1" s="117"/>
      <c r="B1" s="117"/>
      <c r="C1" s="117"/>
      <c r="D1" s="117"/>
      <c r="E1" s="117"/>
      <c r="F1" s="117"/>
      <c r="G1" s="131"/>
      <c r="H1" s="131"/>
      <c r="I1" s="117"/>
      <c r="J1" s="117"/>
      <c r="K1" s="117"/>
      <c r="L1" s="117"/>
      <c r="M1" s="117"/>
      <c r="N1" s="117"/>
    </row>
    <row r="2" spans="1:14" ht="16.5" thickBot="1" x14ac:dyDescent="0.3">
      <c r="A2" s="117"/>
      <c r="B2" s="117"/>
      <c r="C2" s="117"/>
      <c r="D2" s="117"/>
      <c r="E2" s="117"/>
      <c r="F2" s="117"/>
      <c r="G2" s="131"/>
      <c r="H2" s="131"/>
      <c r="I2" s="117"/>
      <c r="J2" s="117"/>
      <c r="K2" s="117"/>
      <c r="L2" s="117"/>
      <c r="M2" s="117"/>
      <c r="N2" s="117"/>
    </row>
    <row r="3" spans="1:14" ht="13.35" customHeight="1" x14ac:dyDescent="0.25">
      <c r="A3" s="117"/>
      <c r="B3" s="41" t="s">
        <v>1</v>
      </c>
      <c r="C3" s="42"/>
      <c r="D3" s="42"/>
      <c r="E3" s="43"/>
      <c r="F3" s="117"/>
      <c r="G3" s="131"/>
      <c r="H3" s="131"/>
      <c r="I3" s="117"/>
      <c r="J3" s="117"/>
      <c r="K3" s="117"/>
      <c r="L3" s="117"/>
      <c r="M3" s="117"/>
      <c r="N3" s="117"/>
    </row>
    <row r="4" spans="1:14" ht="13.35" customHeight="1" x14ac:dyDescent="0.25">
      <c r="A4" s="117"/>
      <c r="B4" s="46" t="s">
        <v>2</v>
      </c>
      <c r="C4" s="47"/>
      <c r="D4" s="47"/>
      <c r="E4" s="48"/>
      <c r="F4" s="117"/>
      <c r="G4" s="131"/>
      <c r="H4" s="131"/>
      <c r="I4" s="117"/>
      <c r="J4" s="117"/>
      <c r="K4" s="117"/>
      <c r="L4" s="117"/>
      <c r="M4" s="117"/>
      <c r="N4" s="117"/>
    </row>
    <row r="5" spans="1:14" ht="13.35" customHeight="1" x14ac:dyDescent="0.25">
      <c r="A5" s="117"/>
      <c r="B5" s="46" t="s">
        <v>3</v>
      </c>
      <c r="C5" s="47"/>
      <c r="D5" s="47"/>
      <c r="E5" s="48"/>
      <c r="F5" s="117"/>
      <c r="G5" s="131"/>
      <c r="H5" s="131"/>
      <c r="I5" s="117"/>
      <c r="J5" s="117"/>
      <c r="K5" s="117"/>
      <c r="L5" s="117"/>
      <c r="M5" s="117"/>
      <c r="N5" s="117"/>
    </row>
    <row r="6" spans="1:14" ht="13.35" customHeight="1" thickBot="1" x14ac:dyDescent="0.3">
      <c r="A6" s="117"/>
      <c r="B6" s="49" t="s">
        <v>4</v>
      </c>
      <c r="C6" s="50"/>
      <c r="D6" s="50"/>
      <c r="E6" s="51"/>
      <c r="F6" s="135"/>
      <c r="G6" s="135"/>
      <c r="H6" s="135"/>
      <c r="I6" s="125"/>
      <c r="J6" s="125"/>
      <c r="K6" s="125"/>
      <c r="L6" s="125"/>
      <c r="M6" s="125"/>
      <c r="N6" s="125"/>
    </row>
    <row r="7" spans="1:14" ht="13.35" customHeight="1" thickBot="1" x14ac:dyDescent="0.3">
      <c r="A7" s="117"/>
      <c r="B7" s="136"/>
      <c r="C7" s="136"/>
      <c r="D7" s="136"/>
      <c r="E7" s="136"/>
      <c r="F7" s="135"/>
      <c r="G7" s="135"/>
      <c r="H7" s="135"/>
      <c r="I7" s="125"/>
      <c r="J7" s="125"/>
      <c r="K7" s="125"/>
      <c r="L7" s="125"/>
      <c r="M7" s="125"/>
      <c r="N7" s="125"/>
    </row>
    <row r="8" spans="1:14" ht="16.5" thickBot="1" x14ac:dyDescent="0.3">
      <c r="A8" s="117"/>
      <c r="B8" s="52" t="s">
        <v>5</v>
      </c>
      <c r="C8" s="53"/>
      <c r="D8" s="53"/>
      <c r="E8" s="54"/>
      <c r="F8" s="135"/>
      <c r="G8" s="135"/>
      <c r="H8" s="135"/>
      <c r="I8" s="125"/>
      <c r="J8" s="125"/>
      <c r="K8" s="125"/>
      <c r="L8" s="125"/>
      <c r="M8" s="125"/>
      <c r="N8" s="125"/>
    </row>
    <row r="9" spans="1:14" ht="13.35" customHeight="1" x14ac:dyDescent="0.25">
      <c r="A9" s="117"/>
      <c r="B9" s="133"/>
      <c r="C9" s="133"/>
      <c r="D9" s="133"/>
      <c r="E9" s="134"/>
      <c r="F9" s="135"/>
      <c r="G9" s="135"/>
      <c r="H9" s="135"/>
      <c r="I9" s="125"/>
      <c r="J9" s="125"/>
      <c r="K9" s="125"/>
      <c r="L9" s="125"/>
      <c r="M9" s="125"/>
      <c r="N9" s="125"/>
    </row>
    <row r="10" spans="1:14" ht="16.5" thickBot="1" x14ac:dyDescent="0.3">
      <c r="A10" s="117"/>
      <c r="B10" s="136"/>
      <c r="C10" s="136"/>
      <c r="D10" s="136"/>
      <c r="E10" s="136"/>
      <c r="F10" s="136"/>
      <c r="G10" s="137"/>
      <c r="H10" s="137"/>
      <c r="I10" s="127"/>
      <c r="J10" s="127"/>
      <c r="K10" s="127"/>
      <c r="L10" s="127"/>
      <c r="M10" s="117"/>
      <c r="N10" s="117"/>
    </row>
    <row r="11" spans="1:14" ht="20.25" customHeight="1" x14ac:dyDescent="0.25">
      <c r="A11" s="117"/>
      <c r="B11" s="305" t="s">
        <v>6</v>
      </c>
      <c r="C11" s="306"/>
      <c r="D11" s="306"/>
      <c r="E11" s="306"/>
      <c r="F11" s="306"/>
      <c r="G11" s="306"/>
      <c r="H11" s="306"/>
      <c r="I11" s="306"/>
      <c r="J11" s="306"/>
      <c r="K11" s="307"/>
      <c r="L11" s="127"/>
      <c r="M11" s="117"/>
      <c r="N11" s="117"/>
    </row>
    <row r="12" spans="1:14" ht="20.25" customHeight="1" x14ac:dyDescent="0.25">
      <c r="A12" s="117"/>
      <c r="B12" s="99" t="s">
        <v>7</v>
      </c>
      <c r="C12" s="100"/>
      <c r="D12" s="100"/>
      <c r="E12" s="100"/>
      <c r="F12" s="100"/>
      <c r="G12" s="100"/>
      <c r="H12" s="100"/>
      <c r="I12" s="100"/>
      <c r="J12" s="100"/>
      <c r="K12" s="101"/>
      <c r="L12" s="127"/>
      <c r="M12" s="117"/>
      <c r="N12" s="117"/>
    </row>
    <row r="13" spans="1:14" ht="20.25" customHeight="1" x14ac:dyDescent="0.25">
      <c r="A13" s="117"/>
      <c r="B13" s="99" t="s">
        <v>8</v>
      </c>
      <c r="C13" s="100"/>
      <c r="D13" s="100"/>
      <c r="E13" s="100"/>
      <c r="F13" s="100"/>
      <c r="G13" s="100"/>
      <c r="H13" s="100"/>
      <c r="I13" s="100"/>
      <c r="J13" s="100"/>
      <c r="K13" s="101"/>
      <c r="L13" s="127"/>
      <c r="M13" s="117"/>
      <c r="N13" s="117"/>
    </row>
    <row r="14" spans="1:14" ht="21" customHeight="1" x14ac:dyDescent="0.25">
      <c r="A14" s="117"/>
      <c r="B14" s="308" t="s">
        <v>9</v>
      </c>
      <c r="C14" s="309"/>
      <c r="D14" s="309"/>
      <c r="E14" s="309"/>
      <c r="F14" s="309"/>
      <c r="G14" s="309"/>
      <c r="H14" s="309"/>
      <c r="I14" s="309"/>
      <c r="J14" s="309"/>
      <c r="K14" s="310"/>
      <c r="L14" s="127"/>
      <c r="M14" s="117"/>
      <c r="N14" s="117"/>
    </row>
    <row r="15" spans="1:14" ht="21" customHeight="1" x14ac:dyDescent="0.25">
      <c r="A15" s="117"/>
      <c r="B15" s="308" t="s">
        <v>10</v>
      </c>
      <c r="C15" s="309"/>
      <c r="D15" s="309"/>
      <c r="E15" s="309"/>
      <c r="F15" s="309"/>
      <c r="G15" s="309"/>
      <c r="H15" s="309"/>
      <c r="I15" s="309"/>
      <c r="J15" s="309"/>
      <c r="K15" s="310"/>
      <c r="L15" s="127"/>
      <c r="M15" s="117"/>
      <c r="N15" s="117"/>
    </row>
    <row r="16" spans="1:14" ht="21" customHeight="1" x14ac:dyDescent="0.25">
      <c r="A16" s="117"/>
      <c r="B16" s="308" t="s">
        <v>11</v>
      </c>
      <c r="C16" s="309"/>
      <c r="D16" s="309"/>
      <c r="E16" s="309"/>
      <c r="F16" s="309"/>
      <c r="G16" s="309"/>
      <c r="H16" s="309"/>
      <c r="I16" s="309"/>
      <c r="J16" s="309"/>
      <c r="K16" s="310"/>
      <c r="L16" s="127"/>
      <c r="M16" s="117"/>
      <c r="N16" s="117"/>
    </row>
    <row r="17" spans="1:14" ht="21" customHeight="1" x14ac:dyDescent="0.25">
      <c r="A17" s="117"/>
      <c r="B17" s="311" t="s">
        <v>12</v>
      </c>
      <c r="C17" s="312"/>
      <c r="D17" s="312"/>
      <c r="E17" s="312"/>
      <c r="F17" s="312"/>
      <c r="G17" s="312"/>
      <c r="H17" s="312"/>
      <c r="I17" s="312"/>
      <c r="J17" s="312"/>
      <c r="K17" s="313"/>
      <c r="L17" s="127"/>
      <c r="M17" s="117"/>
      <c r="N17" s="117"/>
    </row>
    <row r="18" spans="1:14" ht="21" customHeight="1" thickBot="1" x14ac:dyDescent="0.3">
      <c r="A18" s="117"/>
      <c r="B18" s="302" t="s">
        <v>13</v>
      </c>
      <c r="C18" s="303"/>
      <c r="D18" s="303"/>
      <c r="E18" s="303"/>
      <c r="F18" s="303"/>
      <c r="G18" s="303"/>
      <c r="H18" s="303"/>
      <c r="I18" s="303"/>
      <c r="J18" s="303"/>
      <c r="K18" s="304"/>
      <c r="L18" s="127"/>
      <c r="M18" s="117"/>
      <c r="N18" s="117"/>
    </row>
    <row r="19" spans="1:14" ht="21" customHeight="1" thickBot="1" x14ac:dyDescent="0.3">
      <c r="A19" s="117"/>
      <c r="B19" s="138"/>
      <c r="C19" s="138"/>
      <c r="D19" s="138"/>
      <c r="E19" s="138"/>
      <c r="F19" s="138"/>
      <c r="G19" s="138"/>
      <c r="H19" s="138"/>
      <c r="I19" s="138"/>
      <c r="J19" s="138"/>
      <c r="K19" s="138"/>
      <c r="L19" s="132"/>
      <c r="M19" s="117"/>
      <c r="N19" s="117"/>
    </row>
    <row r="20" spans="1:14" ht="21" customHeight="1" x14ac:dyDescent="0.35">
      <c r="A20" s="117"/>
      <c r="B20" s="317" t="s">
        <v>14</v>
      </c>
      <c r="C20" s="318"/>
      <c r="D20" s="318"/>
      <c r="E20" s="318"/>
      <c r="F20" s="318"/>
      <c r="G20" s="318"/>
      <c r="H20" s="318"/>
      <c r="I20" s="318"/>
      <c r="J20" s="318"/>
      <c r="K20" s="319"/>
      <c r="L20" s="127"/>
      <c r="M20" s="117"/>
      <c r="N20" s="117"/>
    </row>
    <row r="21" spans="1:14" ht="21" customHeight="1" x14ac:dyDescent="0.3">
      <c r="A21" s="117"/>
      <c r="B21" s="197"/>
      <c r="C21" s="198"/>
      <c r="D21" s="198"/>
      <c r="E21" s="198"/>
      <c r="F21" s="198"/>
      <c r="G21" s="198"/>
      <c r="H21" s="198"/>
      <c r="I21" s="198"/>
      <c r="J21" s="198"/>
      <c r="K21" s="199"/>
      <c r="L21" s="127"/>
      <c r="M21" s="117"/>
      <c r="N21" s="117"/>
    </row>
    <row r="22" spans="1:14" ht="21" customHeight="1" x14ac:dyDescent="0.35">
      <c r="A22" s="117"/>
      <c r="B22" s="299" t="s">
        <v>15</v>
      </c>
      <c r="C22" s="300"/>
      <c r="D22" s="300"/>
      <c r="E22" s="300"/>
      <c r="F22" s="300"/>
      <c r="G22" s="300"/>
      <c r="H22" s="300"/>
      <c r="I22" s="300"/>
      <c r="J22" s="300"/>
      <c r="K22" s="301"/>
      <c r="L22" s="127"/>
      <c r="M22" s="117"/>
      <c r="N22" s="117"/>
    </row>
    <row r="23" spans="1:14" ht="21" customHeight="1" x14ac:dyDescent="0.3">
      <c r="A23" s="117"/>
      <c r="B23" s="296" t="s">
        <v>16</v>
      </c>
      <c r="C23" s="297"/>
      <c r="D23" s="297"/>
      <c r="E23" s="297"/>
      <c r="F23" s="297"/>
      <c r="G23" s="297"/>
      <c r="H23" s="297"/>
      <c r="I23" s="297"/>
      <c r="J23" s="297"/>
      <c r="K23" s="298"/>
      <c r="L23" s="127"/>
      <c r="M23" s="117"/>
      <c r="N23" s="117"/>
    </row>
    <row r="24" spans="1:14" ht="21" customHeight="1" x14ac:dyDescent="0.3">
      <c r="A24" s="117"/>
      <c r="B24" s="296" t="s">
        <v>621</v>
      </c>
      <c r="C24" s="297"/>
      <c r="D24" s="297"/>
      <c r="E24" s="297"/>
      <c r="F24" s="297"/>
      <c r="G24" s="297"/>
      <c r="H24" s="297"/>
      <c r="I24" s="297"/>
      <c r="J24" s="297"/>
      <c r="K24" s="298"/>
      <c r="L24" s="127"/>
      <c r="M24" s="117"/>
      <c r="N24" s="117"/>
    </row>
    <row r="25" spans="1:14" ht="18.75" x14ac:dyDescent="0.3">
      <c r="A25" s="117"/>
      <c r="B25" s="162" t="s">
        <v>17</v>
      </c>
      <c r="C25" s="141"/>
      <c r="D25" s="141"/>
      <c r="E25" s="141"/>
      <c r="F25" s="141"/>
      <c r="G25" s="141"/>
      <c r="H25" s="141"/>
      <c r="I25" s="141"/>
      <c r="J25" s="141"/>
      <c r="K25" s="142"/>
      <c r="L25" s="127"/>
      <c r="M25" s="117"/>
      <c r="N25" s="117"/>
    </row>
    <row r="26" spans="1:14" ht="18.75" x14ac:dyDescent="0.3">
      <c r="A26" s="117"/>
      <c r="B26" s="162"/>
      <c r="C26" s="141"/>
      <c r="D26" s="141"/>
      <c r="E26" s="141"/>
      <c r="F26" s="141"/>
      <c r="G26" s="141"/>
      <c r="H26" s="141"/>
      <c r="I26" s="141"/>
      <c r="J26" s="141"/>
      <c r="K26" s="142"/>
      <c r="L26" s="127"/>
      <c r="M26" s="117"/>
      <c r="N26" s="117"/>
    </row>
    <row r="27" spans="1:14" ht="21" customHeight="1" x14ac:dyDescent="0.35">
      <c r="A27" s="117"/>
      <c r="B27" s="299" t="s">
        <v>18</v>
      </c>
      <c r="C27" s="300"/>
      <c r="D27" s="300"/>
      <c r="E27" s="300"/>
      <c r="F27" s="300"/>
      <c r="G27" s="300"/>
      <c r="H27" s="300"/>
      <c r="I27" s="300"/>
      <c r="J27" s="300"/>
      <c r="K27" s="301"/>
      <c r="L27" s="127"/>
      <c r="M27" s="117"/>
      <c r="N27" s="117"/>
    </row>
    <row r="28" spans="1:14" ht="21" customHeight="1" x14ac:dyDescent="0.3">
      <c r="A28" s="117"/>
      <c r="B28" s="296" t="s">
        <v>19</v>
      </c>
      <c r="C28" s="297"/>
      <c r="D28" s="297"/>
      <c r="E28" s="297"/>
      <c r="F28" s="297"/>
      <c r="G28" s="297"/>
      <c r="H28" s="297"/>
      <c r="I28" s="297"/>
      <c r="J28" s="297"/>
      <c r="K28" s="298"/>
      <c r="L28" s="127"/>
      <c r="M28" s="117"/>
      <c r="N28" s="117"/>
    </row>
    <row r="29" spans="1:14" ht="21" customHeight="1" x14ac:dyDescent="0.3">
      <c r="A29" s="117"/>
      <c r="B29" s="296" t="s">
        <v>622</v>
      </c>
      <c r="C29" s="297"/>
      <c r="D29" s="297"/>
      <c r="E29" s="297"/>
      <c r="F29" s="297"/>
      <c r="G29" s="297"/>
      <c r="H29" s="297"/>
      <c r="I29" s="297"/>
      <c r="J29" s="297"/>
      <c r="K29" s="298"/>
      <c r="L29" s="127"/>
      <c r="M29" s="117"/>
      <c r="N29" s="117"/>
    </row>
    <row r="30" spans="1:14" ht="21" customHeight="1" x14ac:dyDescent="0.3">
      <c r="A30" s="117"/>
      <c r="B30" s="162" t="s">
        <v>20</v>
      </c>
      <c r="C30" s="141"/>
      <c r="D30" s="141"/>
      <c r="E30" s="141"/>
      <c r="F30" s="141"/>
      <c r="G30" s="141"/>
      <c r="H30" s="141"/>
      <c r="I30" s="141"/>
      <c r="J30" s="141"/>
      <c r="K30" s="142"/>
      <c r="L30" s="127"/>
      <c r="M30" s="117"/>
      <c r="N30" s="117"/>
    </row>
    <row r="31" spans="1:14" ht="21" customHeight="1" x14ac:dyDescent="0.3">
      <c r="A31" s="117"/>
      <c r="B31" s="162"/>
      <c r="C31" s="141"/>
      <c r="D31" s="141"/>
      <c r="E31" s="141"/>
      <c r="F31" s="141"/>
      <c r="G31" s="141"/>
      <c r="H31" s="141"/>
      <c r="I31" s="141"/>
      <c r="J31" s="141"/>
      <c r="K31" s="142"/>
      <c r="L31" s="127"/>
      <c r="M31" s="117"/>
      <c r="N31" s="117"/>
    </row>
    <row r="32" spans="1:14" ht="21" customHeight="1" x14ac:dyDescent="0.35">
      <c r="A32" s="117"/>
      <c r="B32" s="299" t="s">
        <v>21</v>
      </c>
      <c r="C32" s="300"/>
      <c r="D32" s="300"/>
      <c r="E32" s="300"/>
      <c r="F32" s="300"/>
      <c r="G32" s="300"/>
      <c r="H32" s="300"/>
      <c r="I32" s="300"/>
      <c r="J32" s="300"/>
      <c r="K32" s="301"/>
      <c r="L32" s="127"/>
      <c r="M32" s="117"/>
      <c r="N32" s="117"/>
    </row>
    <row r="33" spans="1:14" ht="23.25" customHeight="1" x14ac:dyDescent="0.3">
      <c r="A33" s="117"/>
      <c r="B33" s="296" t="s">
        <v>22</v>
      </c>
      <c r="C33" s="297"/>
      <c r="D33" s="297"/>
      <c r="E33" s="297"/>
      <c r="F33" s="297"/>
      <c r="G33" s="297"/>
      <c r="H33" s="297"/>
      <c r="I33" s="297"/>
      <c r="J33" s="297"/>
      <c r="K33" s="298"/>
      <c r="L33" s="127"/>
      <c r="M33" s="117"/>
      <c r="N33" s="117"/>
    </row>
    <row r="34" spans="1:14" ht="15.6" customHeight="1" x14ac:dyDescent="0.3">
      <c r="A34" s="117"/>
      <c r="B34" s="296" t="s">
        <v>623</v>
      </c>
      <c r="C34" s="297"/>
      <c r="D34" s="297"/>
      <c r="E34" s="297"/>
      <c r="F34" s="297"/>
      <c r="G34" s="297"/>
      <c r="H34" s="297"/>
      <c r="I34" s="297"/>
      <c r="J34" s="297"/>
      <c r="K34" s="298"/>
      <c r="L34" s="117"/>
      <c r="M34" s="117"/>
      <c r="N34" s="117"/>
    </row>
    <row r="35" spans="1:14" ht="15.6" customHeight="1" x14ac:dyDescent="0.3">
      <c r="A35" s="117"/>
      <c r="B35" s="163"/>
      <c r="C35" s="164"/>
      <c r="D35" s="164"/>
      <c r="E35" s="164"/>
      <c r="F35" s="164"/>
      <c r="G35" s="164"/>
      <c r="H35" s="164"/>
      <c r="I35" s="164"/>
      <c r="J35" s="164"/>
      <c r="K35" s="165"/>
      <c r="L35" s="117"/>
      <c r="M35" s="117"/>
      <c r="N35" s="117"/>
    </row>
    <row r="36" spans="1:14" ht="15.6" customHeight="1" thickBot="1" x14ac:dyDescent="0.4">
      <c r="A36" s="117"/>
      <c r="B36" s="166" t="s">
        <v>624</v>
      </c>
      <c r="C36" s="113"/>
      <c r="D36" s="114"/>
      <c r="E36" s="114"/>
      <c r="F36" s="114"/>
      <c r="G36" s="115"/>
      <c r="H36" s="115"/>
      <c r="I36" s="113"/>
      <c r="J36" s="113"/>
      <c r="K36" s="116"/>
      <c r="L36" s="117"/>
      <c r="M36" s="117"/>
      <c r="N36" s="117"/>
    </row>
    <row r="37" spans="1:14" s="117" customFormat="1" ht="16.5" thickBot="1" x14ac:dyDescent="0.3">
      <c r="D37" s="120"/>
      <c r="E37" s="120"/>
      <c r="F37" s="120"/>
      <c r="G37" s="121"/>
      <c r="H37" s="121"/>
    </row>
    <row r="38" spans="1:14" ht="95.25" thickBot="1" x14ac:dyDescent="0.3">
      <c r="A38" s="117"/>
      <c r="B38" s="117"/>
      <c r="C38" s="117"/>
      <c r="D38" s="117"/>
      <c r="E38" s="117"/>
      <c r="F38" s="117"/>
      <c r="G38" s="55" t="s">
        <v>23</v>
      </c>
      <c r="H38" s="122"/>
      <c r="I38" s="117"/>
      <c r="J38" s="123"/>
      <c r="K38" s="117"/>
      <c r="L38" s="117"/>
      <c r="M38" s="117"/>
      <c r="N38" s="117"/>
    </row>
    <row r="39" spans="1:14" ht="21.75" thickBot="1" x14ac:dyDescent="0.4">
      <c r="A39" s="117"/>
      <c r="B39" s="117"/>
      <c r="C39" s="117"/>
      <c r="D39" s="320" t="s">
        <v>24</v>
      </c>
      <c r="E39" s="321"/>
      <c r="F39" s="75" t="s">
        <v>25</v>
      </c>
      <c r="G39" s="77" t="s">
        <v>26</v>
      </c>
      <c r="H39" s="76" t="s">
        <v>27</v>
      </c>
      <c r="I39" s="98" t="s">
        <v>28</v>
      </c>
      <c r="J39" s="117"/>
      <c r="K39" s="124"/>
      <c r="L39" s="117"/>
      <c r="M39" s="117"/>
      <c r="N39" s="117"/>
    </row>
    <row r="40" spans="1:14" ht="16.5" customHeight="1" x14ac:dyDescent="0.25">
      <c r="A40" s="117"/>
      <c r="B40" s="322" t="s">
        <v>29</v>
      </c>
      <c r="C40" s="60"/>
      <c r="D40" s="59" t="s">
        <v>30</v>
      </c>
      <c r="E40" s="326">
        <v>0.6</v>
      </c>
      <c r="F40" s="78">
        <f>C51</f>
        <v>0</v>
      </c>
      <c r="G40" s="324">
        <f>(F40+F41)*E40</f>
        <v>0</v>
      </c>
      <c r="H40" s="328" t="str">
        <f>IF(G40&gt;=45%,"QUALIFY", "DO NOT QUALIFY")</f>
        <v>DO NOT QUALIFY</v>
      </c>
      <c r="I40" s="314">
        <f>G40+G42+G43</f>
        <v>0</v>
      </c>
      <c r="J40" s="117"/>
      <c r="K40" s="125"/>
      <c r="L40" s="117"/>
      <c r="M40" s="117"/>
      <c r="N40" s="117"/>
    </row>
    <row r="41" spans="1:14" ht="16.5" customHeight="1" thickBot="1" x14ac:dyDescent="0.3">
      <c r="A41" s="117"/>
      <c r="B41" s="323"/>
      <c r="C41" s="60"/>
      <c r="D41" s="74" t="s">
        <v>31</v>
      </c>
      <c r="E41" s="327"/>
      <c r="F41" s="79">
        <f>C53</f>
        <v>0</v>
      </c>
      <c r="G41" s="325"/>
      <c r="H41" s="329"/>
      <c r="I41" s="315"/>
      <c r="J41" s="117"/>
      <c r="K41" s="117"/>
      <c r="L41" s="117"/>
      <c r="M41" s="117"/>
      <c r="N41" s="117"/>
    </row>
    <row r="42" spans="1:14" ht="19.5" customHeight="1" thickBot="1" x14ac:dyDescent="0.3">
      <c r="A42" s="117"/>
      <c r="B42" s="102" t="s">
        <v>32</v>
      </c>
      <c r="C42" s="103"/>
      <c r="D42" s="104" t="s">
        <v>33</v>
      </c>
      <c r="E42" s="222">
        <v>0.25</v>
      </c>
      <c r="F42" s="223">
        <f>C49</f>
        <v>0</v>
      </c>
      <c r="G42" s="105">
        <f>(F42*E42)</f>
        <v>0</v>
      </c>
      <c r="H42" s="106" t="str">
        <f>IF(G42&gt;=15%, "QUALIFY","DO NOT QUALIFY")</f>
        <v>DO NOT QUALIFY</v>
      </c>
      <c r="I42" s="315"/>
      <c r="J42" s="117"/>
      <c r="K42" s="117"/>
      <c r="L42" s="117"/>
      <c r="M42" s="117"/>
      <c r="N42" s="117"/>
    </row>
    <row r="43" spans="1:14" ht="19.5" customHeight="1" thickBot="1" x14ac:dyDescent="0.3">
      <c r="A43" s="117"/>
      <c r="B43" s="61" t="s">
        <v>34</v>
      </c>
      <c r="C43" s="58"/>
      <c r="D43" s="200" t="s">
        <v>34</v>
      </c>
      <c r="E43" s="201">
        <v>0.15</v>
      </c>
      <c r="F43" s="80">
        <f>C59</f>
        <v>0</v>
      </c>
      <c r="G43" s="81">
        <f>F43*E43</f>
        <v>0</v>
      </c>
      <c r="H43" s="82" t="str">
        <f>IF(G43&gt;=15%, "QUALIFY", "DO NO QUALIFY")</f>
        <v>DO NO QUALIFY</v>
      </c>
      <c r="I43" s="316"/>
      <c r="J43" s="117"/>
      <c r="K43" s="117"/>
      <c r="L43" s="117"/>
      <c r="M43" s="117"/>
      <c r="N43" s="117"/>
    </row>
    <row r="44" spans="1:14" s="117" customFormat="1" ht="17.25" customHeight="1" thickBot="1" x14ac:dyDescent="0.3">
      <c r="D44" s="202" t="s">
        <v>35</v>
      </c>
      <c r="E44" s="203">
        <f>SUM(E40:E43)</f>
        <v>1</v>
      </c>
      <c r="F44" s="118"/>
      <c r="G44" s="118"/>
      <c r="H44" s="118"/>
      <c r="I44" s="119"/>
    </row>
    <row r="45" spans="1:14" s="117" customFormat="1" ht="17.25" customHeight="1" x14ac:dyDescent="0.25">
      <c r="D45" s="118"/>
      <c r="E45" s="118"/>
      <c r="F45" s="118"/>
      <c r="G45" s="118"/>
      <c r="H45" s="118"/>
      <c r="I45" s="119"/>
    </row>
    <row r="46" spans="1:14" s="117" customFormat="1" ht="17.25" customHeight="1" x14ac:dyDescent="0.25">
      <c r="D46" s="118"/>
      <c r="E46" s="118"/>
      <c r="F46" s="118"/>
      <c r="G46" s="118"/>
      <c r="H46" s="118"/>
      <c r="I46" s="119"/>
    </row>
    <row r="47" spans="1:14" s="117" customFormat="1" ht="16.5" thickBot="1" x14ac:dyDescent="0.3">
      <c r="B47" s="120"/>
      <c r="C47" s="120"/>
      <c r="D47" s="120"/>
      <c r="E47" s="120"/>
      <c r="F47" s="120"/>
      <c r="G47" s="121"/>
      <c r="H47" s="121"/>
    </row>
    <row r="48" spans="1:14" ht="32.25" thickBot="1" x14ac:dyDescent="0.3">
      <c r="A48" s="117"/>
      <c r="B48" s="28"/>
      <c r="C48" s="34" t="s">
        <v>36</v>
      </c>
      <c r="D48" s="63" t="s">
        <v>37</v>
      </c>
      <c r="E48" s="67" t="s">
        <v>38</v>
      </c>
      <c r="F48" s="62" t="s">
        <v>39</v>
      </c>
      <c r="G48" s="121"/>
      <c r="H48" s="121"/>
      <c r="I48" s="117"/>
      <c r="J48" s="118"/>
      <c r="K48" s="118"/>
      <c r="L48" s="119"/>
      <c r="M48" s="117"/>
      <c r="N48" s="117"/>
    </row>
    <row r="49" spans="1:14" ht="31.5" x14ac:dyDescent="0.25">
      <c r="A49" s="117"/>
      <c r="B49" s="107" t="s">
        <v>40</v>
      </c>
      <c r="C49" s="108">
        <f>C50</f>
        <v>0</v>
      </c>
      <c r="D49" s="109"/>
      <c r="E49" s="110">
        <v>1</v>
      </c>
      <c r="F49" s="111"/>
      <c r="G49" s="121"/>
      <c r="H49" s="121"/>
      <c r="I49" s="117"/>
      <c r="J49" s="118"/>
      <c r="K49" s="118"/>
      <c r="L49" s="119"/>
      <c r="M49" s="117"/>
      <c r="N49" s="117"/>
    </row>
    <row r="50" spans="1:14" ht="16.5" thickBot="1" x14ac:dyDescent="0.3">
      <c r="A50" s="117"/>
      <c r="B50" s="57" t="s">
        <v>41</v>
      </c>
      <c r="C50" s="83">
        <f>D50*E50</f>
        <v>0</v>
      </c>
      <c r="D50" s="84">
        <f>'Bidder Evaluation Requirements'!L21</f>
        <v>0</v>
      </c>
      <c r="E50" s="85">
        <v>1</v>
      </c>
      <c r="F50" s="139">
        <v>14</v>
      </c>
      <c r="G50" s="121"/>
      <c r="H50" s="121"/>
      <c r="I50" s="117"/>
      <c r="J50" s="118"/>
      <c r="K50" s="118"/>
      <c r="L50" s="119"/>
      <c r="M50" s="117"/>
      <c r="N50" s="117"/>
    </row>
    <row r="51" spans="1:14" ht="31.5" x14ac:dyDescent="0.25">
      <c r="A51" s="117"/>
      <c r="B51" s="31" t="s">
        <v>42</v>
      </c>
      <c r="C51" s="86">
        <f>SUM(C52:C52)</f>
        <v>0</v>
      </c>
      <c r="D51" s="69"/>
      <c r="E51" s="87">
        <f>SUM(E52:E52)</f>
        <v>0.5</v>
      </c>
      <c r="F51" s="70">
        <f>SUM(F52:F52)</f>
        <v>14</v>
      </c>
      <c r="G51" s="128"/>
      <c r="H51" s="128"/>
      <c r="I51" s="117"/>
      <c r="J51" s="118"/>
      <c r="K51" s="118"/>
      <c r="L51" s="119"/>
      <c r="M51" s="117"/>
      <c r="N51" s="117"/>
    </row>
    <row r="52" spans="1:14" ht="16.5" thickBot="1" x14ac:dyDescent="0.3">
      <c r="A52" s="117"/>
      <c r="B52" s="32" t="s">
        <v>43</v>
      </c>
      <c r="C52" s="88">
        <f>D52*E52</f>
        <v>0</v>
      </c>
      <c r="D52" s="29">
        <f>'Insurance management functional'!L19</f>
        <v>0</v>
      </c>
      <c r="E52" s="30">
        <v>0.5</v>
      </c>
      <c r="F52" s="112">
        <v>14</v>
      </c>
      <c r="G52" s="129"/>
      <c r="H52" s="129"/>
      <c r="I52" s="130"/>
      <c r="J52" s="118"/>
      <c r="K52" s="118"/>
      <c r="L52" s="119"/>
      <c r="M52" s="117"/>
      <c r="N52" s="117"/>
    </row>
    <row r="53" spans="1:14" ht="32.25" thickBot="1" x14ac:dyDescent="0.3">
      <c r="A53" s="117"/>
      <c r="B53" s="35" t="s">
        <v>44</v>
      </c>
      <c r="C53" s="89">
        <f>SUM(C54:C58)*'Cloud Hosting Conditions'!E7</f>
        <v>0</v>
      </c>
      <c r="D53" s="38"/>
      <c r="E53" s="68">
        <f>SUM(E54:E58)</f>
        <v>0.5</v>
      </c>
      <c r="F53" s="64">
        <f>SUM(F54:F58)</f>
        <v>205</v>
      </c>
      <c r="G53" s="129"/>
      <c r="H53" s="129"/>
      <c r="I53" s="117"/>
      <c r="J53" s="118"/>
      <c r="K53" s="118"/>
      <c r="L53" s="119"/>
      <c r="M53" s="117"/>
      <c r="N53" s="117"/>
    </row>
    <row r="54" spans="1:14" x14ac:dyDescent="0.25">
      <c r="A54" s="117"/>
      <c r="B54" s="36" t="s">
        <v>45</v>
      </c>
      <c r="C54" s="90">
        <f>(D54*E54)</f>
        <v>0</v>
      </c>
      <c r="D54" s="39">
        <f>'Architecture Requirements'!K55</f>
        <v>0</v>
      </c>
      <c r="E54" s="91">
        <v>0.1</v>
      </c>
      <c r="F54" s="65">
        <v>66</v>
      </c>
      <c r="G54" s="129"/>
      <c r="H54" s="129"/>
      <c r="I54" s="117"/>
      <c r="J54" s="117"/>
      <c r="K54" s="117"/>
      <c r="L54" s="117"/>
      <c r="M54" s="117"/>
      <c r="N54" s="117"/>
    </row>
    <row r="55" spans="1:14" x14ac:dyDescent="0.25">
      <c r="A55" s="117"/>
      <c r="B55" s="37" t="s">
        <v>46</v>
      </c>
      <c r="C55" s="92">
        <f t="shared" ref="C55:C58" si="0">(D55*E55)</f>
        <v>0</v>
      </c>
      <c r="D55" s="40">
        <f>'Data Migration'!K31</f>
        <v>0</v>
      </c>
      <c r="E55" s="93">
        <v>0.05</v>
      </c>
      <c r="F55" s="66">
        <v>24</v>
      </c>
      <c r="G55" s="129"/>
      <c r="H55" s="129"/>
      <c r="I55" s="117"/>
      <c r="J55" s="117"/>
      <c r="K55" s="117"/>
      <c r="L55" s="117"/>
      <c r="M55" s="117"/>
      <c r="N55" s="117"/>
    </row>
    <row r="56" spans="1:14" x14ac:dyDescent="0.25">
      <c r="A56" s="117"/>
      <c r="B56" s="37" t="s">
        <v>47</v>
      </c>
      <c r="C56" s="92">
        <f t="shared" si="0"/>
        <v>0</v>
      </c>
      <c r="D56" s="40">
        <f>'Data Privacy Requirements'!K20</f>
        <v>0</v>
      </c>
      <c r="E56" s="93">
        <v>0.05</v>
      </c>
      <c r="F56" s="66">
        <v>13</v>
      </c>
      <c r="G56" s="129"/>
      <c r="H56" s="129"/>
      <c r="I56" s="117"/>
      <c r="J56" s="117"/>
      <c r="K56" s="117"/>
      <c r="L56" s="117"/>
      <c r="M56" s="117"/>
      <c r="N56" s="117"/>
    </row>
    <row r="57" spans="1:14" x14ac:dyDescent="0.25">
      <c r="A57" s="117"/>
      <c r="B57" s="37" t="s">
        <v>48</v>
      </c>
      <c r="C57" s="92">
        <f t="shared" si="0"/>
        <v>0</v>
      </c>
      <c r="D57" s="40">
        <f>'Security Requirements'!K29</f>
        <v>0</v>
      </c>
      <c r="E57" s="93">
        <v>0.05</v>
      </c>
      <c r="F57" s="66">
        <v>55</v>
      </c>
      <c r="G57" s="129"/>
      <c r="H57" s="129"/>
      <c r="I57" s="117"/>
      <c r="J57" s="117"/>
      <c r="K57" s="117"/>
      <c r="L57" s="117"/>
      <c r="M57" s="117"/>
      <c r="N57" s="117"/>
    </row>
    <row r="58" spans="1:14" ht="16.5" thickBot="1" x14ac:dyDescent="0.3">
      <c r="A58" s="117"/>
      <c r="B58" s="37" t="s">
        <v>49</v>
      </c>
      <c r="C58" s="94">
        <f t="shared" si="0"/>
        <v>0</v>
      </c>
      <c r="D58" s="40">
        <f>'Cloud Requirements'!K54</f>
        <v>0</v>
      </c>
      <c r="E58" s="93">
        <v>0.25</v>
      </c>
      <c r="F58" s="66">
        <v>47</v>
      </c>
      <c r="G58" s="129"/>
      <c r="H58" s="129"/>
      <c r="I58" s="117"/>
      <c r="J58" s="117"/>
      <c r="K58" s="117"/>
      <c r="L58" s="117"/>
      <c r="M58" s="117"/>
      <c r="N58" s="117"/>
    </row>
    <row r="59" spans="1:14" ht="31.5" x14ac:dyDescent="0.25">
      <c r="A59" s="117"/>
      <c r="B59" s="71" t="s">
        <v>40</v>
      </c>
      <c r="C59" s="95">
        <f>C60</f>
        <v>0</v>
      </c>
      <c r="D59" s="96">
        <v>1</v>
      </c>
      <c r="E59" s="97">
        <v>1</v>
      </c>
      <c r="F59" s="72"/>
      <c r="G59" s="126"/>
      <c r="H59" s="126"/>
      <c r="I59" s="126"/>
      <c r="J59" s="126"/>
      <c r="K59" s="126"/>
      <c r="L59" s="126"/>
      <c r="M59" s="117"/>
      <c r="N59" s="117"/>
    </row>
    <row r="60" spans="1:14" ht="16.5" thickBot="1" x14ac:dyDescent="0.3">
      <c r="A60" s="117"/>
      <c r="B60" s="73" t="s">
        <v>50</v>
      </c>
      <c r="C60" s="186">
        <f>D60*E60</f>
        <v>0</v>
      </c>
      <c r="D60" s="33">
        <f>DEMO!L25</f>
        <v>0</v>
      </c>
      <c r="E60" s="33">
        <v>1</v>
      </c>
      <c r="F60" s="204">
        <v>19</v>
      </c>
      <c r="G60" s="126"/>
      <c r="H60" s="126"/>
      <c r="I60" s="126"/>
      <c r="J60" s="126"/>
      <c r="K60" s="126"/>
      <c r="L60" s="126"/>
      <c r="M60" s="117"/>
      <c r="N60" s="117"/>
    </row>
    <row r="61" spans="1:14" x14ac:dyDescent="0.25">
      <c r="A61" s="117"/>
      <c r="B61" s="126"/>
      <c r="C61" s="126"/>
      <c r="D61" s="126"/>
      <c r="E61" s="126"/>
      <c r="F61" s="126"/>
      <c r="G61" s="126"/>
      <c r="H61" s="126"/>
      <c r="I61" s="126"/>
      <c r="J61" s="126"/>
      <c r="K61" s="126"/>
      <c r="L61" s="126"/>
      <c r="M61" s="117"/>
      <c r="N61" s="117"/>
    </row>
    <row r="62" spans="1:14" x14ac:dyDescent="0.25">
      <c r="A62" s="117"/>
      <c r="B62" s="126"/>
      <c r="C62" s="126"/>
      <c r="D62" s="126"/>
      <c r="E62" s="126"/>
      <c r="F62" s="126"/>
      <c r="G62" s="126"/>
      <c r="H62" s="126"/>
      <c r="I62" s="126"/>
      <c r="J62" s="126"/>
      <c r="K62" s="126"/>
      <c r="L62" s="126"/>
      <c r="M62" s="117"/>
      <c r="N62" s="117"/>
    </row>
    <row r="63" spans="1:14" x14ac:dyDescent="0.25">
      <c r="A63" s="117"/>
      <c r="B63" s="126"/>
      <c r="C63" s="126"/>
      <c r="D63" s="126"/>
      <c r="E63" s="117"/>
      <c r="F63" s="126"/>
      <c r="G63" s="126"/>
      <c r="H63" s="126"/>
      <c r="I63" s="126"/>
      <c r="J63" s="126"/>
      <c r="K63" s="126"/>
      <c r="L63" s="126"/>
      <c r="M63" s="117"/>
      <c r="N63" s="117"/>
    </row>
    <row r="64" spans="1:14" x14ac:dyDescent="0.25">
      <c r="A64" s="117"/>
      <c r="B64" s="117"/>
      <c r="C64" s="117"/>
      <c r="D64" s="117"/>
      <c r="E64" s="126"/>
      <c r="F64" s="117"/>
      <c r="G64" s="131"/>
      <c r="H64" s="131"/>
      <c r="I64" s="126"/>
      <c r="J64" s="126"/>
      <c r="K64" s="126"/>
      <c r="L64" s="126"/>
      <c r="M64" s="117"/>
      <c r="N64" s="117"/>
    </row>
    <row r="65" spans="1:14" x14ac:dyDescent="0.25">
      <c r="A65" s="117"/>
      <c r="B65" s="126"/>
      <c r="C65" s="126"/>
      <c r="D65" s="126"/>
      <c r="E65" s="126"/>
      <c r="F65" s="126"/>
      <c r="G65" s="126"/>
      <c r="H65" s="126"/>
      <c r="I65" s="126"/>
      <c r="J65" s="126"/>
      <c r="K65" s="126"/>
      <c r="L65" s="126"/>
      <c r="M65" s="117"/>
      <c r="N65" s="117"/>
    </row>
    <row r="66" spans="1:14" x14ac:dyDescent="0.25">
      <c r="A66" s="117"/>
      <c r="B66" s="126"/>
      <c r="C66" s="126"/>
      <c r="D66" s="126"/>
      <c r="E66" s="126"/>
      <c r="F66" s="126"/>
      <c r="G66" s="126"/>
      <c r="H66" s="126"/>
      <c r="I66" s="126"/>
      <c r="J66" s="126"/>
      <c r="K66" s="126"/>
      <c r="L66" s="117"/>
      <c r="M66" s="117"/>
      <c r="N66" s="117"/>
    </row>
    <row r="67" spans="1:14" x14ac:dyDescent="0.25">
      <c r="A67" s="117"/>
      <c r="B67" s="126"/>
      <c r="C67" s="126"/>
      <c r="D67" s="126"/>
      <c r="E67" s="126"/>
      <c r="F67" s="126"/>
      <c r="G67" s="126"/>
      <c r="H67" s="126"/>
      <c r="I67" s="126"/>
      <c r="J67" s="126"/>
      <c r="K67" s="126"/>
      <c r="L67" s="117"/>
      <c r="M67" s="117"/>
      <c r="N67" s="117"/>
    </row>
    <row r="68" spans="1:14" x14ac:dyDescent="0.25">
      <c r="A68" s="117"/>
      <c r="B68" s="126"/>
      <c r="C68" s="126"/>
      <c r="D68" s="126"/>
      <c r="E68" s="117"/>
      <c r="F68" s="126"/>
      <c r="G68" s="126"/>
      <c r="H68" s="126"/>
      <c r="I68" s="126"/>
      <c r="J68" s="126"/>
      <c r="K68" s="126"/>
      <c r="L68" s="117"/>
      <c r="M68" s="117"/>
      <c r="N68" s="117"/>
    </row>
    <row r="69" spans="1:14" x14ac:dyDescent="0.25">
      <c r="A69" s="117"/>
      <c r="B69" s="117"/>
      <c r="C69" s="117"/>
      <c r="D69" s="117"/>
      <c r="E69" s="126"/>
      <c r="F69" s="117"/>
      <c r="G69" s="131"/>
      <c r="H69" s="131"/>
      <c r="I69" s="117"/>
      <c r="J69" s="117"/>
      <c r="K69" s="117"/>
      <c r="L69" s="117"/>
      <c r="M69" s="117"/>
      <c r="N69" s="117"/>
    </row>
    <row r="70" spans="1:14" x14ac:dyDescent="0.25">
      <c r="A70" s="117"/>
      <c r="B70" s="126"/>
      <c r="C70" s="126"/>
      <c r="D70" s="126"/>
      <c r="E70" s="126"/>
      <c r="F70" s="126"/>
      <c r="G70" s="126"/>
      <c r="H70" s="126"/>
      <c r="I70" s="126"/>
      <c r="J70" s="117"/>
      <c r="K70" s="117"/>
      <c r="L70" s="117"/>
      <c r="M70" s="117"/>
      <c r="N70" s="117"/>
    </row>
    <row r="71" spans="1:14" x14ac:dyDescent="0.25">
      <c r="A71" s="117"/>
      <c r="B71" s="126"/>
      <c r="C71" s="126"/>
      <c r="D71" s="126"/>
      <c r="E71" s="126"/>
      <c r="F71" s="126"/>
      <c r="G71" s="126"/>
      <c r="H71" s="126"/>
      <c r="I71" s="126"/>
      <c r="J71" s="117"/>
      <c r="K71" s="117"/>
      <c r="L71" s="117"/>
      <c r="M71" s="117"/>
      <c r="N71" s="117"/>
    </row>
    <row r="72" spans="1:14" x14ac:dyDescent="0.25">
      <c r="A72" s="117"/>
      <c r="B72" s="126"/>
      <c r="C72" s="126"/>
      <c r="D72" s="126"/>
      <c r="E72" s="126"/>
      <c r="F72" s="126"/>
      <c r="G72" s="126"/>
      <c r="H72" s="126"/>
      <c r="I72" s="126"/>
      <c r="J72" s="117"/>
      <c r="K72" s="117"/>
      <c r="L72" s="117"/>
      <c r="M72" s="117"/>
      <c r="N72" s="117"/>
    </row>
    <row r="73" spans="1:14" x14ac:dyDescent="0.25">
      <c r="A73" s="117"/>
      <c r="B73" s="126"/>
      <c r="C73" s="126"/>
      <c r="D73" s="126"/>
      <c r="E73" s="126"/>
      <c r="F73" s="126"/>
      <c r="G73" s="126"/>
      <c r="H73" s="126"/>
      <c r="I73" s="126"/>
      <c r="J73" s="117"/>
      <c r="K73" s="117"/>
      <c r="L73" s="117"/>
      <c r="M73" s="117"/>
      <c r="N73" s="117"/>
    </row>
    <row r="74" spans="1:14" x14ac:dyDescent="0.25">
      <c r="A74" s="117"/>
      <c r="B74" s="126"/>
      <c r="C74" s="126"/>
      <c r="D74" s="126"/>
      <c r="E74" s="126"/>
      <c r="F74" s="126"/>
      <c r="G74" s="126"/>
      <c r="H74" s="126"/>
      <c r="I74" s="126"/>
      <c r="J74" s="117"/>
      <c r="K74" s="117"/>
      <c r="L74" s="117"/>
      <c r="M74" s="117"/>
      <c r="N74" s="117"/>
    </row>
    <row r="75" spans="1:14" x14ac:dyDescent="0.25">
      <c r="A75" s="117"/>
      <c r="B75" s="126"/>
      <c r="C75" s="126"/>
      <c r="D75" s="126"/>
      <c r="E75" s="126"/>
      <c r="F75" s="126"/>
      <c r="G75" s="126"/>
      <c r="H75" s="126"/>
      <c r="I75" s="126"/>
      <c r="J75" s="117"/>
      <c r="K75" s="117"/>
      <c r="L75" s="117"/>
      <c r="M75" s="117"/>
      <c r="N75" s="117"/>
    </row>
    <row r="76" spans="1:14" x14ac:dyDescent="0.25">
      <c r="A76" s="117"/>
      <c r="B76" s="126"/>
      <c r="C76" s="126"/>
      <c r="D76" s="126"/>
      <c r="E76" s="126"/>
      <c r="F76" s="126"/>
      <c r="G76" s="126"/>
      <c r="H76" s="126"/>
      <c r="I76" s="126"/>
      <c r="J76" s="117"/>
      <c r="K76" s="117"/>
      <c r="L76" s="117"/>
      <c r="M76" s="117"/>
      <c r="N76" s="117"/>
    </row>
    <row r="77" spans="1:14" x14ac:dyDescent="0.25">
      <c r="A77" s="117"/>
      <c r="B77" s="126"/>
      <c r="C77" s="126"/>
      <c r="D77" s="126"/>
      <c r="E77" s="126"/>
      <c r="F77" s="126"/>
      <c r="G77" s="126"/>
      <c r="H77" s="126"/>
      <c r="I77" s="126"/>
      <c r="J77" s="117"/>
      <c r="K77" s="117"/>
      <c r="L77" s="117"/>
      <c r="M77" s="117"/>
      <c r="N77" s="117"/>
    </row>
    <row r="78" spans="1:14" x14ac:dyDescent="0.25">
      <c r="A78" s="117"/>
      <c r="B78" s="126"/>
      <c r="C78" s="126"/>
      <c r="D78" s="126"/>
      <c r="E78" s="126"/>
      <c r="F78" s="126"/>
      <c r="G78" s="126"/>
      <c r="H78" s="126"/>
      <c r="I78" s="126"/>
      <c r="J78" s="117"/>
      <c r="K78" s="117"/>
      <c r="L78" s="117"/>
      <c r="M78" s="117"/>
      <c r="N78" s="117"/>
    </row>
    <row r="79" spans="1:14" x14ac:dyDescent="0.25">
      <c r="A79" s="117"/>
      <c r="B79" s="126"/>
      <c r="C79" s="126"/>
      <c r="D79" s="126"/>
      <c r="E79" s="126"/>
      <c r="F79" s="126"/>
      <c r="G79" s="126"/>
      <c r="H79" s="126"/>
      <c r="I79" s="126"/>
      <c r="J79" s="117"/>
      <c r="K79" s="117"/>
      <c r="L79" s="117"/>
      <c r="M79" s="117"/>
      <c r="N79" s="117"/>
    </row>
    <row r="80" spans="1:14" x14ac:dyDescent="0.25">
      <c r="A80" s="117"/>
      <c r="B80" s="126"/>
      <c r="C80" s="126"/>
      <c r="D80" s="126"/>
      <c r="E80" s="126"/>
      <c r="F80" s="126"/>
      <c r="G80" s="126"/>
      <c r="H80" s="126"/>
      <c r="I80" s="126"/>
      <c r="J80" s="117"/>
      <c r="K80" s="117"/>
      <c r="L80" s="117"/>
      <c r="M80" s="117"/>
      <c r="N80" s="117"/>
    </row>
    <row r="81" spans="1:14" x14ac:dyDescent="0.25">
      <c r="A81" s="117"/>
      <c r="B81" s="126"/>
      <c r="C81" s="126"/>
      <c r="D81" s="126"/>
      <c r="E81" s="126"/>
      <c r="F81" s="126"/>
      <c r="G81" s="126"/>
      <c r="H81" s="126"/>
      <c r="I81" s="126"/>
      <c r="J81" s="117"/>
      <c r="K81" s="117"/>
      <c r="L81" s="117"/>
      <c r="M81" s="117"/>
      <c r="N81" s="117"/>
    </row>
    <row r="82" spans="1:14" x14ac:dyDescent="0.25">
      <c r="A82" s="117"/>
      <c r="B82" s="126"/>
      <c r="C82" s="126"/>
      <c r="D82" s="126"/>
      <c r="E82" s="126"/>
      <c r="F82" s="126"/>
      <c r="G82" s="126"/>
      <c r="H82" s="126"/>
      <c r="I82" s="126"/>
      <c r="J82" s="117"/>
      <c r="K82" s="117"/>
      <c r="L82" s="117"/>
      <c r="M82" s="117"/>
      <c r="N82" s="117"/>
    </row>
    <row r="83" spans="1:14" x14ac:dyDescent="0.25">
      <c r="A83" s="117"/>
      <c r="B83" s="126"/>
      <c r="C83" s="126"/>
      <c r="D83" s="126"/>
      <c r="E83" s="126"/>
      <c r="F83" s="126"/>
      <c r="G83" s="126"/>
      <c r="H83" s="126"/>
      <c r="I83" s="126"/>
      <c r="J83" s="117"/>
      <c r="K83" s="117"/>
      <c r="L83" s="117"/>
      <c r="M83" s="117"/>
      <c r="N83" s="117"/>
    </row>
    <row r="84" spans="1:14" x14ac:dyDescent="0.25">
      <c r="A84" s="117"/>
      <c r="B84" s="126"/>
      <c r="C84" s="126"/>
      <c r="D84" s="126"/>
      <c r="E84" s="126"/>
      <c r="F84" s="126"/>
      <c r="G84" s="126"/>
      <c r="H84" s="126"/>
      <c r="I84" s="126"/>
      <c r="J84" s="117"/>
      <c r="K84" s="117"/>
      <c r="L84" s="117"/>
      <c r="M84" s="117"/>
      <c r="N84" s="117"/>
    </row>
    <row r="85" spans="1:14" x14ac:dyDescent="0.25">
      <c r="A85" s="117"/>
      <c r="B85" s="126"/>
      <c r="C85" s="126"/>
      <c r="D85" s="126"/>
      <c r="E85" s="126"/>
      <c r="F85" s="126"/>
      <c r="G85" s="126"/>
      <c r="H85" s="126"/>
      <c r="I85" s="126"/>
      <c r="J85" s="117"/>
      <c r="K85" s="117"/>
      <c r="L85" s="117"/>
      <c r="M85" s="117"/>
      <c r="N85" s="117"/>
    </row>
    <row r="86" spans="1:14" x14ac:dyDescent="0.25">
      <c r="A86" s="117"/>
      <c r="B86" s="126"/>
      <c r="C86" s="126"/>
      <c r="D86" s="126"/>
      <c r="E86" s="126"/>
      <c r="F86" s="126"/>
      <c r="G86" s="126"/>
      <c r="H86" s="126"/>
      <c r="I86" s="126"/>
      <c r="J86" s="117"/>
      <c r="K86" s="117"/>
      <c r="L86" s="117"/>
      <c r="M86" s="117"/>
      <c r="N86" s="117"/>
    </row>
    <row r="87" spans="1:14" x14ac:dyDescent="0.25">
      <c r="A87" s="117"/>
      <c r="B87" s="126"/>
      <c r="C87" s="126"/>
      <c r="D87" s="126"/>
      <c r="E87" s="126"/>
      <c r="F87" s="126"/>
      <c r="G87" s="126"/>
      <c r="H87" s="126"/>
      <c r="I87" s="126"/>
      <c r="J87" s="117"/>
      <c r="K87" s="117"/>
      <c r="L87" s="117"/>
      <c r="M87" s="117"/>
      <c r="N87" s="117"/>
    </row>
    <row r="88" spans="1:14" x14ac:dyDescent="0.25">
      <c r="A88" s="117"/>
      <c r="B88" s="56"/>
      <c r="C88" s="56"/>
      <c r="D88" s="56"/>
      <c r="E88" s="56"/>
      <c r="F88" s="56"/>
      <c r="G88" s="56"/>
      <c r="H88" s="56"/>
      <c r="I88" s="56"/>
    </row>
    <row r="89" spans="1:14" x14ac:dyDescent="0.25">
      <c r="B89" s="56"/>
      <c r="C89" s="56"/>
      <c r="D89" s="56"/>
      <c r="E89" s="56"/>
      <c r="F89" s="56"/>
      <c r="G89" s="56"/>
      <c r="H89" s="56"/>
      <c r="I89" s="56"/>
    </row>
    <row r="90" spans="1:14" x14ac:dyDescent="0.25">
      <c r="B90" s="56"/>
      <c r="C90" s="56"/>
      <c r="D90" s="56"/>
      <c r="E90" s="56"/>
      <c r="F90" s="56"/>
      <c r="G90" s="56"/>
      <c r="H90" s="56"/>
      <c r="I90" s="56"/>
    </row>
    <row r="91" spans="1:14" x14ac:dyDescent="0.25">
      <c r="B91" s="56"/>
      <c r="C91" s="56"/>
      <c r="D91" s="56"/>
      <c r="E91" s="56"/>
      <c r="F91" s="56"/>
      <c r="G91" s="56"/>
      <c r="H91" s="56"/>
      <c r="I91" s="56"/>
    </row>
    <row r="92" spans="1:14" x14ac:dyDescent="0.25">
      <c r="B92" s="56"/>
      <c r="C92" s="56"/>
      <c r="D92" s="56"/>
      <c r="E92" s="56"/>
      <c r="F92" s="56"/>
      <c r="G92" s="56"/>
      <c r="H92" s="56"/>
      <c r="I92" s="56"/>
    </row>
    <row r="93" spans="1:14" x14ac:dyDescent="0.25">
      <c r="B93" s="56"/>
      <c r="C93" s="56"/>
      <c r="D93" s="56"/>
      <c r="E93" s="56"/>
      <c r="F93" s="56"/>
      <c r="G93" s="56"/>
      <c r="H93" s="56"/>
      <c r="I93" s="56"/>
    </row>
    <row r="94" spans="1:14" x14ac:dyDescent="0.25">
      <c r="B94" s="56"/>
      <c r="C94" s="56"/>
      <c r="D94" s="56"/>
      <c r="E94" s="56"/>
      <c r="F94" s="56"/>
      <c r="G94" s="56"/>
      <c r="H94" s="56"/>
      <c r="I94" s="56"/>
    </row>
    <row r="95" spans="1:14" x14ac:dyDescent="0.25">
      <c r="B95" s="56"/>
      <c r="C95" s="56"/>
      <c r="D95" s="56"/>
      <c r="E95" s="56"/>
      <c r="F95" s="56"/>
      <c r="G95" s="56"/>
      <c r="H95" s="56"/>
      <c r="I95" s="56"/>
    </row>
    <row r="96" spans="1:14" x14ac:dyDescent="0.25">
      <c r="B96" s="56"/>
      <c r="C96" s="56"/>
      <c r="D96" s="56"/>
      <c r="E96" s="56"/>
      <c r="F96" s="56"/>
      <c r="G96" s="56"/>
      <c r="H96" s="56"/>
      <c r="I96" s="56"/>
    </row>
    <row r="97" spans="2:9" x14ac:dyDescent="0.25">
      <c r="B97" s="56"/>
      <c r="C97" s="56"/>
      <c r="D97" s="56"/>
      <c r="E97" s="56"/>
      <c r="F97" s="56"/>
      <c r="G97" s="56"/>
      <c r="H97" s="56"/>
      <c r="I97" s="56"/>
    </row>
    <row r="98" spans="2:9" x14ac:dyDescent="0.25">
      <c r="B98" s="56"/>
      <c r="C98" s="56"/>
      <c r="D98" s="56"/>
      <c r="E98" s="56"/>
      <c r="F98" s="56"/>
      <c r="G98" s="56"/>
      <c r="H98" s="56"/>
      <c r="I98" s="56"/>
    </row>
    <row r="99" spans="2:9" x14ac:dyDescent="0.25">
      <c r="B99" s="56"/>
      <c r="C99" s="56"/>
      <c r="D99" s="56"/>
      <c r="E99" s="56"/>
      <c r="F99" s="56"/>
      <c r="G99" s="56"/>
      <c r="H99" s="56"/>
      <c r="I99" s="56"/>
    </row>
    <row r="100" spans="2:9" x14ac:dyDescent="0.25">
      <c r="B100" s="56"/>
      <c r="C100" s="56"/>
      <c r="D100" s="56"/>
      <c r="E100" s="56"/>
      <c r="F100" s="56"/>
      <c r="G100" s="56"/>
      <c r="H100" s="56"/>
      <c r="I100" s="56"/>
    </row>
  </sheetData>
  <mergeCells count="22">
    <mergeCell ref="B33:K33"/>
    <mergeCell ref="B34:K34"/>
    <mergeCell ref="I40:I43"/>
    <mergeCell ref="B20:K20"/>
    <mergeCell ref="B22:K22"/>
    <mergeCell ref="B23:K23"/>
    <mergeCell ref="B24:K24"/>
    <mergeCell ref="B27:K27"/>
    <mergeCell ref="B28:K28"/>
    <mergeCell ref="D39:E39"/>
    <mergeCell ref="B40:B41"/>
    <mergeCell ref="G40:G41"/>
    <mergeCell ref="E40:E41"/>
    <mergeCell ref="H40:H41"/>
    <mergeCell ref="B29:K29"/>
    <mergeCell ref="B32:K32"/>
    <mergeCell ref="B18:K18"/>
    <mergeCell ref="B11:K11"/>
    <mergeCell ref="B14:K14"/>
    <mergeCell ref="B15:K15"/>
    <mergeCell ref="B16:K16"/>
    <mergeCell ref="B17:K17"/>
  </mergeCells>
  <pageMargins left="0.7" right="0.7" top="0.75" bottom="0.75" header="0.3" footer="0.3"/>
  <pageSetup paperSize="9" scale="3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BA3E7-7F94-4C5A-A049-E4FF05F34231}">
  <sheetPr>
    <pageSetUpPr fitToPage="1"/>
  </sheetPr>
  <dimension ref="A1:M29"/>
  <sheetViews>
    <sheetView showGridLines="0" topLeftCell="E1" zoomScale="89" zoomScaleNormal="89" workbookViewId="0">
      <pane ySplit="5" topLeftCell="A11" activePane="bottomLeft" state="frozen"/>
      <selection pane="bottomLeft" activeCell="K11" sqref="K11"/>
    </sheetView>
  </sheetViews>
  <sheetFormatPr defaultColWidth="9.28515625" defaultRowHeight="12.75" x14ac:dyDescent="0.2"/>
  <cols>
    <col min="1" max="1" width="12.7109375" style="7" customWidth="1"/>
    <col min="2" max="2" width="16.42578125" style="7" customWidth="1"/>
    <col min="3" max="3" width="21.85546875" style="7" customWidth="1"/>
    <col min="4" max="4" width="15.5703125" style="7" customWidth="1"/>
    <col min="5" max="5" width="52.7109375" style="7" customWidth="1"/>
    <col min="6" max="6" width="25.7109375" style="8" customWidth="1"/>
    <col min="7" max="7" width="12.7109375" style="11" bestFit="1" customWidth="1"/>
    <col min="8" max="8" width="12.5703125" style="12" customWidth="1"/>
    <col min="9" max="9" width="13.7109375" style="7" customWidth="1"/>
    <col min="10" max="10" width="37" style="7" customWidth="1"/>
    <col min="11" max="11" width="20" style="7" customWidth="1"/>
    <col min="12" max="12" width="13.7109375" style="7" customWidth="1"/>
    <col min="13" max="13" width="30.28515625" style="7" customWidth="1"/>
    <col min="14" max="16384" width="9.28515625" style="7"/>
  </cols>
  <sheetData>
    <row r="1" spans="1:13" s="6" customFormat="1" ht="19.5" customHeight="1" x14ac:dyDescent="0.2">
      <c r="A1" s="330" t="s">
        <v>51</v>
      </c>
      <c r="B1" s="330"/>
      <c r="C1" s="330"/>
      <c r="D1" s="330"/>
      <c r="E1" s="330"/>
      <c r="F1" s="330"/>
      <c r="G1" s="330"/>
      <c r="H1" s="330"/>
      <c r="I1" s="330"/>
      <c r="J1" s="330"/>
      <c r="K1" s="330"/>
      <c r="L1" s="330"/>
      <c r="M1" s="330"/>
    </row>
    <row r="2" spans="1:13" s="6" customFormat="1" ht="12.75" customHeight="1" x14ac:dyDescent="0.2">
      <c r="A2" s="330"/>
      <c r="B2" s="330"/>
      <c r="C2" s="330"/>
      <c r="D2" s="330"/>
      <c r="E2" s="330"/>
      <c r="F2" s="330"/>
      <c r="G2" s="330"/>
      <c r="H2" s="330"/>
      <c r="I2" s="330"/>
      <c r="J2" s="330"/>
      <c r="K2" s="330"/>
      <c r="L2" s="330"/>
      <c r="M2" s="330"/>
    </row>
    <row r="3" spans="1:13" s="6" customFormat="1" ht="12.75" customHeight="1" x14ac:dyDescent="0.25">
      <c r="A3" s="24"/>
      <c r="B3" s="24"/>
      <c r="C3" s="24"/>
      <c r="D3" s="24"/>
      <c r="E3" s="24"/>
      <c r="F3" s="24"/>
      <c r="G3" s="13"/>
      <c r="H3" s="24"/>
      <c r="I3" s="24"/>
      <c r="J3" s="140"/>
      <c r="K3" s="24"/>
      <c r="L3" s="24"/>
      <c r="M3" s="24"/>
    </row>
    <row r="4" spans="1:13" s="6" customFormat="1" ht="15.75" x14ac:dyDescent="0.2">
      <c r="A4" s="167"/>
      <c r="B4" s="167"/>
      <c r="C4" s="167"/>
      <c r="D4" s="167"/>
      <c r="E4" s="167"/>
      <c r="F4" s="167"/>
      <c r="G4" s="331" t="s">
        <v>52</v>
      </c>
      <c r="H4" s="331"/>
      <c r="I4" s="331"/>
      <c r="J4" s="331"/>
      <c r="K4" s="331"/>
      <c r="L4" s="331"/>
      <c r="M4" s="168"/>
    </row>
    <row r="5" spans="1:13" ht="37.5" customHeight="1" x14ac:dyDescent="0.2">
      <c r="A5" s="169" t="s">
        <v>53</v>
      </c>
      <c r="B5" s="169" t="s">
        <v>54</v>
      </c>
      <c r="C5" s="169" t="s">
        <v>55</v>
      </c>
      <c r="D5" s="169" t="s">
        <v>56</v>
      </c>
      <c r="E5" s="169" t="s">
        <v>57</v>
      </c>
      <c r="F5" s="169" t="s">
        <v>58</v>
      </c>
      <c r="G5" s="170" t="s">
        <v>59</v>
      </c>
      <c r="H5" s="170" t="s">
        <v>60</v>
      </c>
      <c r="I5" s="171" t="s">
        <v>61</v>
      </c>
      <c r="J5" s="172" t="s">
        <v>62</v>
      </c>
      <c r="K5" s="173" t="s">
        <v>63</v>
      </c>
      <c r="L5" s="173" t="s">
        <v>64</v>
      </c>
      <c r="M5" s="169" t="s">
        <v>65</v>
      </c>
    </row>
    <row r="6" spans="1:13" ht="255" x14ac:dyDescent="0.25">
      <c r="A6" s="174" t="s">
        <v>66</v>
      </c>
      <c r="B6" s="174" t="s">
        <v>67</v>
      </c>
      <c r="C6" s="174" t="s">
        <v>43</v>
      </c>
      <c r="D6" s="213" t="s">
        <v>68</v>
      </c>
      <c r="E6" s="214" t="s">
        <v>69</v>
      </c>
      <c r="F6" s="175"/>
      <c r="G6" s="176">
        <f>IF(H6='Priority Ratings'!$C$21, 'Priority Ratings'!$B$21,IF(H6='Priority Ratings'!$C$22, 'Priority Ratings'!$B$22,IF(H6='Priority Ratings'!$C$23, 'Priority Ratings'!$B$23,IF(H6='Priority Ratings'!$C$24, 'Priority Ratings'!$B$24,IF(H6='Priority Ratings'!$C$25, 'Priority Ratings'!$B$25,IF(H6='Priority Ratings'!$C$26, 'Priority Ratings'!$B$26, IF(H6='Priority Ratings'!$C$27, 'Priority Ratings'!$B$27,"No Rating")))))))</f>
        <v>4</v>
      </c>
      <c r="H6" s="224" t="s">
        <v>70</v>
      </c>
      <c r="I6" s="177">
        <f t="shared" ref="I6:I25" si="0">G6/$G$25</f>
        <v>5.4054054054054057E-2</v>
      </c>
      <c r="J6" s="225" t="s">
        <v>71</v>
      </c>
      <c r="K6" s="178"/>
      <c r="L6" s="177">
        <f>I6*K6</f>
        <v>0</v>
      </c>
      <c r="M6" s="179"/>
    </row>
    <row r="7" spans="1:13" ht="144.75" customHeight="1" x14ac:dyDescent="0.25">
      <c r="A7" s="174" t="s">
        <v>72</v>
      </c>
      <c r="B7" s="174" t="s">
        <v>67</v>
      </c>
      <c r="C7" s="174" t="s">
        <v>43</v>
      </c>
      <c r="D7" s="215" t="s">
        <v>73</v>
      </c>
      <c r="E7" s="216" t="s">
        <v>74</v>
      </c>
      <c r="F7" s="175"/>
      <c r="G7" s="176">
        <f>IF(H7='Priority Ratings'!$C$21, 'Priority Ratings'!$B$21,IF(H7='Priority Ratings'!$C$22, 'Priority Ratings'!$B$22,IF(H7='Priority Ratings'!$C$23, 'Priority Ratings'!$B$23,IF(H7='Priority Ratings'!$C$24, 'Priority Ratings'!$B$24,IF(H7='Priority Ratings'!$C$25, 'Priority Ratings'!$B$25,IF(H7='Priority Ratings'!$C$26, 'Priority Ratings'!$B$26, IF(H7='Priority Ratings'!$C$27, 'Priority Ratings'!$B$27,"No Rating")))))))</f>
        <v>3</v>
      </c>
      <c r="H7" s="224" t="s">
        <v>75</v>
      </c>
      <c r="I7" s="177">
        <f t="shared" si="0"/>
        <v>4.0540540540540543E-2</v>
      </c>
      <c r="J7" s="225" t="s">
        <v>71</v>
      </c>
      <c r="K7" s="178"/>
      <c r="L7" s="177">
        <f t="shared" ref="L7:L24" si="1">I7*K7</f>
        <v>0</v>
      </c>
      <c r="M7" s="179"/>
    </row>
    <row r="8" spans="1:13" ht="369.75" x14ac:dyDescent="0.25">
      <c r="A8" s="174" t="s">
        <v>76</v>
      </c>
      <c r="B8" s="174" t="s">
        <v>67</v>
      </c>
      <c r="C8" s="174" t="s">
        <v>43</v>
      </c>
      <c r="D8" s="216" t="s">
        <v>77</v>
      </c>
      <c r="E8" s="216" t="s">
        <v>78</v>
      </c>
      <c r="F8" s="175"/>
      <c r="G8" s="176">
        <f>IF(H8='Priority Ratings'!$C$21, 'Priority Ratings'!$B$21,IF(H8='Priority Ratings'!$C$22, 'Priority Ratings'!$B$22,IF(H8='Priority Ratings'!$C$23, 'Priority Ratings'!$B$23,IF(H8='Priority Ratings'!$C$24, 'Priority Ratings'!$B$24,IF(H8='Priority Ratings'!$C$25, 'Priority Ratings'!$B$25,IF(H8='Priority Ratings'!$C$26, 'Priority Ratings'!$B$26, IF(H8='Priority Ratings'!$C$27, 'Priority Ratings'!$B$27,"No Rating")))))))</f>
        <v>5</v>
      </c>
      <c r="H8" s="224" t="s">
        <v>79</v>
      </c>
      <c r="I8" s="177">
        <f t="shared" si="0"/>
        <v>6.7567567567567571E-2</v>
      </c>
      <c r="J8" s="225" t="s">
        <v>71</v>
      </c>
      <c r="K8" s="178"/>
      <c r="L8" s="177">
        <f t="shared" si="1"/>
        <v>0</v>
      </c>
      <c r="M8" s="179"/>
    </row>
    <row r="9" spans="1:13" ht="102" x14ac:dyDescent="0.25">
      <c r="A9" s="174" t="s">
        <v>80</v>
      </c>
      <c r="B9" s="174" t="s">
        <v>67</v>
      </c>
      <c r="C9" s="174" t="s">
        <v>43</v>
      </c>
      <c r="D9" s="216" t="s">
        <v>81</v>
      </c>
      <c r="E9" s="217" t="s">
        <v>82</v>
      </c>
      <c r="F9" s="175"/>
      <c r="G9" s="176">
        <f>IF(H9='Priority Ratings'!$C$21, 'Priority Ratings'!$B$21,IF(H9='Priority Ratings'!$C$22, 'Priority Ratings'!$B$22,IF(H9='Priority Ratings'!$C$23, 'Priority Ratings'!$B$23,IF(H9='Priority Ratings'!$C$24, 'Priority Ratings'!$B$24,IF(H9='Priority Ratings'!$C$25, 'Priority Ratings'!$B$25,IF(H9='Priority Ratings'!$C$26, 'Priority Ratings'!$B$26, IF(H9='Priority Ratings'!$C$27, 'Priority Ratings'!$B$27,"No Rating")))))))</f>
        <v>4</v>
      </c>
      <c r="H9" s="224" t="s">
        <v>70</v>
      </c>
      <c r="I9" s="177">
        <f t="shared" si="0"/>
        <v>5.4054054054054057E-2</v>
      </c>
      <c r="J9" s="225" t="s">
        <v>71</v>
      </c>
      <c r="K9" s="178"/>
      <c r="L9" s="177">
        <f t="shared" si="1"/>
        <v>0</v>
      </c>
      <c r="M9" s="179"/>
    </row>
    <row r="10" spans="1:13" ht="178.5" x14ac:dyDescent="0.25">
      <c r="A10" s="174" t="s">
        <v>83</v>
      </c>
      <c r="B10" s="174" t="s">
        <v>67</v>
      </c>
      <c r="C10" s="174" t="s">
        <v>43</v>
      </c>
      <c r="D10" s="216" t="s">
        <v>84</v>
      </c>
      <c r="E10" s="217" t="s">
        <v>85</v>
      </c>
      <c r="F10" s="175"/>
      <c r="G10" s="176">
        <f>IF(H10='Priority Ratings'!$C$21, 'Priority Ratings'!$B$21,IF(H10='Priority Ratings'!$C$22, 'Priority Ratings'!$B$22,IF(H10='Priority Ratings'!$C$23, 'Priority Ratings'!$B$23,IF(H10='Priority Ratings'!$C$24, 'Priority Ratings'!$B$24,IF(H10='Priority Ratings'!$C$25, 'Priority Ratings'!$B$25,IF(H10='Priority Ratings'!$C$26, 'Priority Ratings'!$B$26, IF(H10='Priority Ratings'!$C$27, 'Priority Ratings'!$B$27,"No Rating")))))))</f>
        <v>3</v>
      </c>
      <c r="H10" s="224" t="s">
        <v>75</v>
      </c>
      <c r="I10" s="177">
        <f t="shared" si="0"/>
        <v>4.0540540540540543E-2</v>
      </c>
      <c r="J10" s="225" t="s">
        <v>71</v>
      </c>
      <c r="K10" s="178"/>
      <c r="L10" s="177">
        <f t="shared" si="1"/>
        <v>0</v>
      </c>
      <c r="M10" s="179"/>
    </row>
    <row r="11" spans="1:13" ht="94.5" x14ac:dyDescent="0.25">
      <c r="A11" s="174" t="s">
        <v>86</v>
      </c>
      <c r="B11" s="174" t="s">
        <v>67</v>
      </c>
      <c r="C11" s="174" t="s">
        <v>43</v>
      </c>
      <c r="D11" s="216" t="s">
        <v>87</v>
      </c>
      <c r="E11" s="216" t="s">
        <v>88</v>
      </c>
      <c r="F11" s="175"/>
      <c r="G11" s="176">
        <f>IF(H11='Priority Ratings'!$C$21, 'Priority Ratings'!$B$21,IF(H11='Priority Ratings'!$C$22, 'Priority Ratings'!$B$22,IF(H11='Priority Ratings'!$C$23, 'Priority Ratings'!$B$23,IF(H11='Priority Ratings'!$C$24, 'Priority Ratings'!$B$24,IF(H11='Priority Ratings'!$C$25, 'Priority Ratings'!$B$25,IF(H11='Priority Ratings'!$C$26, 'Priority Ratings'!$B$26, IF(H11='Priority Ratings'!$C$27, 'Priority Ratings'!$B$27,"No Rating")))))))</f>
        <v>4</v>
      </c>
      <c r="H11" s="224" t="s">
        <v>70</v>
      </c>
      <c r="I11" s="177">
        <f t="shared" si="0"/>
        <v>5.4054054054054057E-2</v>
      </c>
      <c r="J11" s="225" t="s">
        <v>71</v>
      </c>
      <c r="K11" s="178"/>
      <c r="L11" s="177">
        <f t="shared" si="1"/>
        <v>0</v>
      </c>
      <c r="M11" s="179"/>
    </row>
    <row r="12" spans="1:13" ht="191.25" x14ac:dyDescent="0.25">
      <c r="A12" s="174" t="s">
        <v>89</v>
      </c>
      <c r="B12" s="174" t="s">
        <v>67</v>
      </c>
      <c r="C12" s="174" t="s">
        <v>43</v>
      </c>
      <c r="D12" s="216" t="s">
        <v>90</v>
      </c>
      <c r="E12" s="217" t="s">
        <v>91</v>
      </c>
      <c r="F12" s="175"/>
      <c r="G12" s="176">
        <f>IF(H12='Priority Ratings'!$C$21, 'Priority Ratings'!$B$21,IF(H12='Priority Ratings'!$C$22, 'Priority Ratings'!$B$22,IF(H12='Priority Ratings'!$C$23, 'Priority Ratings'!$B$23,IF(H12='Priority Ratings'!$C$24, 'Priority Ratings'!$B$24,IF(H12='Priority Ratings'!$C$25, 'Priority Ratings'!$B$25,IF(H12='Priority Ratings'!$C$26, 'Priority Ratings'!$B$26, IF(H12='Priority Ratings'!$C$27, 'Priority Ratings'!$B$27,"No Rating")))))))</f>
        <v>4</v>
      </c>
      <c r="H12" s="224" t="s">
        <v>70</v>
      </c>
      <c r="I12" s="177">
        <f t="shared" si="0"/>
        <v>5.4054054054054057E-2</v>
      </c>
      <c r="J12" s="225" t="s">
        <v>71</v>
      </c>
      <c r="K12" s="178"/>
      <c r="L12" s="177">
        <f t="shared" si="1"/>
        <v>0</v>
      </c>
      <c r="M12" s="179"/>
    </row>
    <row r="13" spans="1:13" ht="229.5" x14ac:dyDescent="0.25">
      <c r="A13" s="174" t="s">
        <v>92</v>
      </c>
      <c r="B13" s="174" t="s">
        <v>67</v>
      </c>
      <c r="C13" s="174" t="s">
        <v>43</v>
      </c>
      <c r="D13" s="218" t="s">
        <v>93</v>
      </c>
      <c r="E13" s="216" t="s">
        <v>94</v>
      </c>
      <c r="F13" s="175"/>
      <c r="G13" s="176">
        <f>IF(H13='Priority Ratings'!$C$21, 'Priority Ratings'!$B$21,IF(H13='Priority Ratings'!$C$22, 'Priority Ratings'!$B$22,IF(H13='Priority Ratings'!$C$23, 'Priority Ratings'!$B$23,IF(H13='Priority Ratings'!$C$24, 'Priority Ratings'!$B$24,IF(H13='Priority Ratings'!$C$25, 'Priority Ratings'!$B$25,IF(H13='Priority Ratings'!$C$26, 'Priority Ratings'!$B$26, IF(H13='Priority Ratings'!$C$27, 'Priority Ratings'!$B$27,"No Rating")))))))</f>
        <v>2</v>
      </c>
      <c r="H13" s="224" t="s">
        <v>95</v>
      </c>
      <c r="I13" s="177">
        <f t="shared" si="0"/>
        <v>2.7027027027027029E-2</v>
      </c>
      <c r="J13" s="225" t="s">
        <v>71</v>
      </c>
      <c r="K13" s="178"/>
      <c r="L13" s="177">
        <f t="shared" si="1"/>
        <v>0</v>
      </c>
      <c r="M13" s="179"/>
    </row>
    <row r="14" spans="1:13" ht="255" x14ac:dyDescent="0.25">
      <c r="A14" s="174" t="s">
        <v>96</v>
      </c>
      <c r="B14" s="174" t="s">
        <v>67</v>
      </c>
      <c r="C14" s="174" t="s">
        <v>43</v>
      </c>
      <c r="D14" s="218" t="s">
        <v>97</v>
      </c>
      <c r="E14" s="216" t="s">
        <v>98</v>
      </c>
      <c r="F14" s="175"/>
      <c r="G14" s="176">
        <f>IF(H14='Priority Ratings'!$C$21, 'Priority Ratings'!$B$21,IF(H14='Priority Ratings'!$C$22, 'Priority Ratings'!$B$22,IF(H14='Priority Ratings'!$C$23, 'Priority Ratings'!$B$23,IF(H14='Priority Ratings'!$C$24, 'Priority Ratings'!$B$24,IF(H14='Priority Ratings'!$C$25, 'Priority Ratings'!$B$25,IF(H14='Priority Ratings'!$C$26, 'Priority Ratings'!$B$26, IF(H14='Priority Ratings'!$C$27, 'Priority Ratings'!$B$27,"No Rating")))))))</f>
        <v>4</v>
      </c>
      <c r="H14" s="224" t="s">
        <v>70</v>
      </c>
      <c r="I14" s="177">
        <f t="shared" si="0"/>
        <v>5.4054054054054057E-2</v>
      </c>
      <c r="J14" s="225" t="s">
        <v>71</v>
      </c>
      <c r="K14" s="178"/>
      <c r="L14" s="177">
        <f t="shared" si="1"/>
        <v>0</v>
      </c>
      <c r="M14" s="179"/>
    </row>
    <row r="15" spans="1:13" ht="94.5" x14ac:dyDescent="0.25">
      <c r="A15" s="174" t="s">
        <v>99</v>
      </c>
      <c r="B15" s="174" t="s">
        <v>67</v>
      </c>
      <c r="C15" s="174" t="s">
        <v>43</v>
      </c>
      <c r="D15" s="218" t="s">
        <v>97</v>
      </c>
      <c r="E15" s="216" t="s">
        <v>100</v>
      </c>
      <c r="F15" s="175"/>
      <c r="G15" s="176">
        <f>IF(H15='Priority Ratings'!$C$21, 'Priority Ratings'!$B$21,IF(H15='Priority Ratings'!$C$22, 'Priority Ratings'!$B$22,IF(H15='Priority Ratings'!$C$23, 'Priority Ratings'!$B$23,IF(H15='Priority Ratings'!$C$24, 'Priority Ratings'!$B$24,IF(H15='Priority Ratings'!$C$25, 'Priority Ratings'!$B$25,IF(H15='Priority Ratings'!$C$26, 'Priority Ratings'!$B$26, IF(H15='Priority Ratings'!$C$27, 'Priority Ratings'!$B$27,"No Rating")))))))</f>
        <v>2</v>
      </c>
      <c r="H15" s="224" t="s">
        <v>95</v>
      </c>
      <c r="I15" s="177">
        <f t="shared" si="0"/>
        <v>2.7027027027027029E-2</v>
      </c>
      <c r="J15" s="225" t="s">
        <v>71</v>
      </c>
      <c r="K15" s="178"/>
      <c r="L15" s="177">
        <f t="shared" si="1"/>
        <v>0</v>
      </c>
      <c r="M15" s="179"/>
    </row>
    <row r="16" spans="1:13" ht="94.5" x14ac:dyDescent="0.25">
      <c r="A16" s="174" t="s">
        <v>101</v>
      </c>
      <c r="B16" s="174" t="s">
        <v>67</v>
      </c>
      <c r="C16" s="174" t="s">
        <v>43</v>
      </c>
      <c r="D16" s="218" t="s">
        <v>102</v>
      </c>
      <c r="E16" s="216" t="s">
        <v>103</v>
      </c>
      <c r="F16" s="175"/>
      <c r="G16" s="176">
        <f>IF(H16='Priority Ratings'!$C$21, 'Priority Ratings'!$B$21,IF(H16='Priority Ratings'!$C$22, 'Priority Ratings'!$B$22,IF(H16='Priority Ratings'!$C$23, 'Priority Ratings'!$B$23,IF(H16='Priority Ratings'!$C$24, 'Priority Ratings'!$B$24,IF(H16='Priority Ratings'!$C$25, 'Priority Ratings'!$B$25,IF(H16='Priority Ratings'!$C$26, 'Priority Ratings'!$B$26, IF(H16='Priority Ratings'!$C$27, 'Priority Ratings'!$B$27,"No Rating")))))))</f>
        <v>3</v>
      </c>
      <c r="H16" s="224" t="s">
        <v>75</v>
      </c>
      <c r="I16" s="177">
        <f t="shared" si="0"/>
        <v>4.0540540540540543E-2</v>
      </c>
      <c r="J16" s="225" t="s">
        <v>71</v>
      </c>
      <c r="K16" s="178"/>
      <c r="L16" s="177">
        <f t="shared" si="1"/>
        <v>0</v>
      </c>
      <c r="M16" s="179"/>
    </row>
    <row r="17" spans="1:13" ht="140.25" x14ac:dyDescent="0.25">
      <c r="A17" s="174" t="s">
        <v>104</v>
      </c>
      <c r="B17" s="174" t="s">
        <v>67</v>
      </c>
      <c r="C17" s="174" t="s">
        <v>43</v>
      </c>
      <c r="D17" s="218" t="s">
        <v>105</v>
      </c>
      <c r="E17" s="216" t="s">
        <v>106</v>
      </c>
      <c r="F17" s="175"/>
      <c r="G17" s="176">
        <f>IF(H17='Priority Ratings'!$C$21, 'Priority Ratings'!$B$21,IF(H17='Priority Ratings'!$C$22, 'Priority Ratings'!$B$22,IF(H17='Priority Ratings'!$C$23, 'Priority Ratings'!$B$23,IF(H17='Priority Ratings'!$C$24, 'Priority Ratings'!$B$24,IF(H17='Priority Ratings'!$C$25, 'Priority Ratings'!$B$25,IF(H17='Priority Ratings'!$C$26, 'Priority Ratings'!$B$26, IF(H17='Priority Ratings'!$C$27, 'Priority Ratings'!$B$27,"No Rating")))))))</f>
        <v>4</v>
      </c>
      <c r="H17" s="224" t="s">
        <v>70</v>
      </c>
      <c r="I17" s="177">
        <f t="shared" si="0"/>
        <v>5.4054054054054057E-2</v>
      </c>
      <c r="J17" s="225" t="s">
        <v>71</v>
      </c>
      <c r="K17" s="178"/>
      <c r="L17" s="177">
        <f t="shared" si="1"/>
        <v>0</v>
      </c>
      <c r="M17" s="179"/>
    </row>
    <row r="18" spans="1:13" ht="191.25" x14ac:dyDescent="0.25">
      <c r="A18" s="174" t="s">
        <v>107</v>
      </c>
      <c r="B18" s="174" t="s">
        <v>67</v>
      </c>
      <c r="C18" s="174" t="s">
        <v>43</v>
      </c>
      <c r="D18" s="218" t="s">
        <v>108</v>
      </c>
      <c r="E18" s="216" t="s">
        <v>109</v>
      </c>
      <c r="F18" s="175"/>
      <c r="G18" s="176">
        <f>IF(H18='Priority Ratings'!$C$21, 'Priority Ratings'!$B$21,IF(H18='Priority Ratings'!$C$22, 'Priority Ratings'!$B$22,IF(H18='Priority Ratings'!$C$23, 'Priority Ratings'!$B$23,IF(H18='Priority Ratings'!$C$24, 'Priority Ratings'!$B$24,IF(H18='Priority Ratings'!$C$25, 'Priority Ratings'!$B$25,IF(H18='Priority Ratings'!$C$26, 'Priority Ratings'!$B$26, IF(H18='Priority Ratings'!$C$27, 'Priority Ratings'!$B$27,"No Rating")))))))</f>
        <v>3</v>
      </c>
      <c r="H18" s="224" t="s">
        <v>75</v>
      </c>
      <c r="I18" s="177">
        <f t="shared" si="0"/>
        <v>4.0540540540540543E-2</v>
      </c>
      <c r="J18" s="225" t="s">
        <v>71</v>
      </c>
      <c r="K18" s="178"/>
      <c r="L18" s="177">
        <f t="shared" si="1"/>
        <v>0</v>
      </c>
      <c r="M18" s="179"/>
    </row>
    <row r="19" spans="1:13" ht="236.25" x14ac:dyDescent="0.25">
      <c r="A19" s="174" t="s">
        <v>110</v>
      </c>
      <c r="B19" s="174" t="s">
        <v>67</v>
      </c>
      <c r="C19" s="174" t="s">
        <v>43</v>
      </c>
      <c r="D19" s="174" t="s">
        <v>111</v>
      </c>
      <c r="E19" s="174" t="s">
        <v>112</v>
      </c>
      <c r="F19" s="175"/>
      <c r="G19" s="176">
        <f>IF(H19='Priority Ratings'!$C$21, 'Priority Ratings'!$B$21,IF(H19='Priority Ratings'!$C$22, 'Priority Ratings'!$B$22,IF(H19='Priority Ratings'!$C$23, 'Priority Ratings'!$B$23,IF(H19='Priority Ratings'!$C$24, 'Priority Ratings'!$B$24,IF(H19='Priority Ratings'!$C$25, 'Priority Ratings'!$B$25,IF(H19='Priority Ratings'!$C$26, 'Priority Ratings'!$B$26, IF(H19='Priority Ratings'!$C$27, 'Priority Ratings'!$B$27,"No Rating")))))))</f>
        <v>3</v>
      </c>
      <c r="H19" s="224" t="s">
        <v>75</v>
      </c>
      <c r="I19" s="177">
        <f t="shared" si="0"/>
        <v>4.0540540540540543E-2</v>
      </c>
      <c r="J19" s="225" t="s">
        <v>71</v>
      </c>
      <c r="K19" s="178"/>
      <c r="L19" s="177">
        <f t="shared" si="1"/>
        <v>0</v>
      </c>
      <c r="M19" s="179"/>
    </row>
    <row r="20" spans="1:13" ht="94.5" x14ac:dyDescent="0.25">
      <c r="A20" s="174" t="s">
        <v>113</v>
      </c>
      <c r="B20" s="174" t="s">
        <v>67</v>
      </c>
      <c r="C20" s="174" t="s">
        <v>43</v>
      </c>
      <c r="D20" s="174" t="s">
        <v>114</v>
      </c>
      <c r="E20" s="174" t="s">
        <v>115</v>
      </c>
      <c r="F20" s="175"/>
      <c r="G20" s="176">
        <f>IF(H20='Priority Ratings'!$C$21, 'Priority Ratings'!$B$21,IF(H20='Priority Ratings'!$C$22, 'Priority Ratings'!$B$22,IF(H20='Priority Ratings'!$C$23, 'Priority Ratings'!$B$23,IF(H20='Priority Ratings'!$C$24, 'Priority Ratings'!$B$24,IF(H20='Priority Ratings'!$C$25, 'Priority Ratings'!$B$25,IF(H20='Priority Ratings'!$C$26, 'Priority Ratings'!$B$26, IF(H20='Priority Ratings'!$C$27, 'Priority Ratings'!$B$27,"No Rating")))))))</f>
        <v>6</v>
      </c>
      <c r="H20" s="224" t="s">
        <v>116</v>
      </c>
      <c r="I20" s="177">
        <f t="shared" si="0"/>
        <v>8.1081081081081086E-2</v>
      </c>
      <c r="J20" s="225" t="s">
        <v>71</v>
      </c>
      <c r="K20" s="178"/>
      <c r="L20" s="177">
        <f t="shared" si="1"/>
        <v>0</v>
      </c>
      <c r="M20" s="179"/>
    </row>
    <row r="21" spans="1:13" ht="94.5" x14ac:dyDescent="0.25">
      <c r="A21" s="174" t="s">
        <v>117</v>
      </c>
      <c r="B21" s="174" t="s">
        <v>67</v>
      </c>
      <c r="C21" s="174" t="s">
        <v>43</v>
      </c>
      <c r="D21" s="218" t="s">
        <v>118</v>
      </c>
      <c r="E21" s="174" t="s">
        <v>119</v>
      </c>
      <c r="F21" s="175"/>
      <c r="G21" s="176">
        <f>IF(H21='Priority Ratings'!$C$21, 'Priority Ratings'!$B$21,IF(H21='Priority Ratings'!$C$22, 'Priority Ratings'!$B$22,IF(H21='Priority Ratings'!$C$23, 'Priority Ratings'!$B$23,IF(H21='Priority Ratings'!$C$24, 'Priority Ratings'!$B$24,IF(H21='Priority Ratings'!$C$25, 'Priority Ratings'!$B$25,IF(H21='Priority Ratings'!$C$26, 'Priority Ratings'!$B$26, IF(H21='Priority Ratings'!$C$27, 'Priority Ratings'!$B$27,"No Rating")))))))</f>
        <v>6</v>
      </c>
      <c r="H21" s="224" t="s">
        <v>116</v>
      </c>
      <c r="I21" s="177">
        <f t="shared" si="0"/>
        <v>8.1081081081081086E-2</v>
      </c>
      <c r="J21" s="225" t="s">
        <v>71</v>
      </c>
      <c r="K21" s="178"/>
      <c r="L21" s="177">
        <f t="shared" si="1"/>
        <v>0</v>
      </c>
      <c r="M21" s="179"/>
    </row>
    <row r="22" spans="1:13" ht="94.5" x14ac:dyDescent="0.25">
      <c r="A22" s="174" t="s">
        <v>120</v>
      </c>
      <c r="B22" s="174" t="s">
        <v>67</v>
      </c>
      <c r="C22" s="174" t="s">
        <v>43</v>
      </c>
      <c r="D22" s="174" t="s">
        <v>121</v>
      </c>
      <c r="E22" s="174" t="s">
        <v>122</v>
      </c>
      <c r="F22" s="175"/>
      <c r="G22" s="176">
        <f>IF(H22='Priority Ratings'!$C$21, 'Priority Ratings'!$B$21,IF(H22='Priority Ratings'!$C$22, 'Priority Ratings'!$B$22,IF(H22='Priority Ratings'!$C$23, 'Priority Ratings'!$B$23,IF(H22='Priority Ratings'!$C$24, 'Priority Ratings'!$B$24,IF(H22='Priority Ratings'!$C$25, 'Priority Ratings'!$B$25,IF(H22='Priority Ratings'!$C$26, 'Priority Ratings'!$B$26, IF(H22='Priority Ratings'!$C$27, 'Priority Ratings'!$B$27,"No Rating")))))))</f>
        <v>5</v>
      </c>
      <c r="H22" s="224" t="s">
        <v>79</v>
      </c>
      <c r="I22" s="177">
        <f t="shared" si="0"/>
        <v>6.7567567567567571E-2</v>
      </c>
      <c r="J22" s="225" t="s">
        <v>71</v>
      </c>
      <c r="K22" s="178"/>
      <c r="L22" s="177">
        <f t="shared" si="1"/>
        <v>0</v>
      </c>
      <c r="M22" s="179"/>
    </row>
    <row r="23" spans="1:13" ht="94.5" x14ac:dyDescent="0.25">
      <c r="A23" s="174" t="s">
        <v>123</v>
      </c>
      <c r="B23" s="174" t="s">
        <v>67</v>
      </c>
      <c r="C23" s="174" t="s">
        <v>43</v>
      </c>
      <c r="D23" s="174" t="s">
        <v>118</v>
      </c>
      <c r="E23" s="174" t="s">
        <v>124</v>
      </c>
      <c r="F23" s="175"/>
      <c r="G23" s="176">
        <f>IF(H23='Priority Ratings'!$C$21, 'Priority Ratings'!$B$21,IF(H23='Priority Ratings'!$C$22, 'Priority Ratings'!$B$22,IF(H23='Priority Ratings'!$C$23, 'Priority Ratings'!$B$23,IF(H23='Priority Ratings'!$C$24, 'Priority Ratings'!$B$24,IF(H23='Priority Ratings'!$C$25, 'Priority Ratings'!$B$25,IF(H23='Priority Ratings'!$C$26, 'Priority Ratings'!$B$26, IF(H23='Priority Ratings'!$C$27, 'Priority Ratings'!$B$27,"No Rating")))))))</f>
        <v>4</v>
      </c>
      <c r="H23" s="224" t="s">
        <v>70</v>
      </c>
      <c r="I23" s="177">
        <f t="shared" si="0"/>
        <v>5.4054054054054057E-2</v>
      </c>
      <c r="J23" s="225" t="s">
        <v>71</v>
      </c>
      <c r="K23" s="178"/>
      <c r="L23" s="177">
        <f t="shared" si="1"/>
        <v>0</v>
      </c>
      <c r="M23" s="179"/>
    </row>
    <row r="24" spans="1:13" ht="94.5" x14ac:dyDescent="0.25">
      <c r="A24" s="174" t="s">
        <v>125</v>
      </c>
      <c r="B24" s="174" t="s">
        <v>67</v>
      </c>
      <c r="C24" s="174" t="s">
        <v>43</v>
      </c>
      <c r="D24" s="218" t="s">
        <v>0</v>
      </c>
      <c r="E24" s="174" t="s">
        <v>126</v>
      </c>
      <c r="F24" s="175"/>
      <c r="G24" s="176">
        <f>IF(H24='Priority Ratings'!$C$21, 'Priority Ratings'!$B$21,IF(H24='Priority Ratings'!$C$22, 'Priority Ratings'!$B$22,IF(H24='Priority Ratings'!$C$23, 'Priority Ratings'!$B$23,IF(H24='Priority Ratings'!$C$24, 'Priority Ratings'!$B$24,IF(H24='Priority Ratings'!$C$25, 'Priority Ratings'!$B$25,IF(H24='Priority Ratings'!$C$26, 'Priority Ratings'!$B$26, IF(H24='Priority Ratings'!$C$27, 'Priority Ratings'!$B$27,"No Rating")))))))</f>
        <v>5</v>
      </c>
      <c r="H24" s="224" t="s">
        <v>79</v>
      </c>
      <c r="I24" s="177">
        <f t="shared" si="0"/>
        <v>6.7567567567567571E-2</v>
      </c>
      <c r="J24" s="225" t="s">
        <v>71</v>
      </c>
      <c r="K24" s="178"/>
      <c r="L24" s="177">
        <f t="shared" si="1"/>
        <v>0</v>
      </c>
      <c r="M24" s="179"/>
    </row>
    <row r="25" spans="1:13" ht="15.75" x14ac:dyDescent="0.25">
      <c r="A25" s="180"/>
      <c r="B25" s="180"/>
      <c r="C25" s="180"/>
      <c r="D25" s="181"/>
      <c r="E25" s="180"/>
      <c r="F25" s="182"/>
      <c r="G25" s="183">
        <f>SUM(G6:G24)</f>
        <v>74</v>
      </c>
      <c r="H25" s="183"/>
      <c r="I25" s="184">
        <f t="shared" si="0"/>
        <v>1</v>
      </c>
      <c r="J25" s="180"/>
      <c r="K25" s="185" t="s">
        <v>127</v>
      </c>
      <c r="L25" s="192">
        <f>SUM(L6:L24)</f>
        <v>0</v>
      </c>
      <c r="M25" s="180"/>
    </row>
    <row r="26" spans="1:13" x14ac:dyDescent="0.2">
      <c r="D26" s="14"/>
    </row>
    <row r="27" spans="1:13" x14ac:dyDescent="0.2">
      <c r="A27" s="6"/>
      <c r="B27" s="14"/>
      <c r="C27" s="14"/>
      <c r="D27" s="6"/>
      <c r="E27" s="17"/>
      <c r="F27" s="15"/>
      <c r="G27" s="16"/>
      <c r="I27" s="27"/>
      <c r="J27" s="18"/>
      <c r="K27" s="26"/>
      <c r="L27" s="25"/>
    </row>
    <row r="29" spans="1:13" s="8" customFormat="1" x14ac:dyDescent="0.2">
      <c r="A29" s="7"/>
      <c r="B29" s="7"/>
      <c r="C29" s="7"/>
      <c r="D29" s="7"/>
      <c r="E29" s="7" t="s">
        <v>128</v>
      </c>
      <c r="G29" s="11"/>
      <c r="H29" s="12"/>
      <c r="I29" s="7"/>
      <c r="J29" s="7"/>
      <c r="K29" s="7"/>
      <c r="L29" s="7"/>
      <c r="M29" s="7"/>
    </row>
  </sheetData>
  <mergeCells count="3">
    <mergeCell ref="A1:M2"/>
    <mergeCell ref="G4:I4"/>
    <mergeCell ref="J4:L4"/>
  </mergeCells>
  <phoneticPr fontId="40" type="noConversion"/>
  <dataValidations count="2">
    <dataValidation type="list" allowBlank="1" showInputMessage="1" showErrorMessage="1" sqref="C27 C6:C24" xr:uid="{933B76CC-31CA-4FA2-A55B-BB3F6CD7EC2F}">
      <formula1>Solution</formula1>
    </dataValidation>
    <dataValidation type="list" allowBlank="1" showInputMessage="1" showErrorMessage="1" sqref="K6:K24" xr:uid="{2101FC14-8BB2-4F26-85F7-F4AB5653CBCD}">
      <formula1>"0%, 50%, 75%, 100%"</formula1>
    </dataValidation>
  </dataValidations>
  <pageMargins left="0.75" right="0.75" top="1" bottom="1" header="0.5" footer="0.5"/>
  <pageSetup paperSize="9" scale="3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C8BCB9F-EB64-4203-9325-E2D7A6BB87B4}">
          <x14:formula1>
            <xm:f>'Priority Ratings'!$C$21:$C$27</xm:f>
          </x14:formula1>
          <xm:sqref>H6:H24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46400-334E-450C-8C63-9008B22CD063}">
  <sheetPr>
    <pageSetUpPr fitToPage="1"/>
  </sheetPr>
  <dimension ref="A1:AS204"/>
  <sheetViews>
    <sheetView zoomScale="60" zoomScaleNormal="60" workbookViewId="0">
      <selection activeCell="F8" sqref="F8"/>
    </sheetView>
  </sheetViews>
  <sheetFormatPr defaultColWidth="8.85546875" defaultRowHeight="15.75" x14ac:dyDescent="0.25"/>
  <cols>
    <col min="1" max="1" width="11" style="188" customWidth="1"/>
    <col min="2" max="2" width="19.5703125" style="188" customWidth="1"/>
    <col min="3" max="3" width="26.140625" style="188" customWidth="1"/>
    <col min="4" max="4" width="26.28515625" style="188" customWidth="1"/>
    <col min="5" max="5" width="44.5703125" style="188" customWidth="1"/>
    <col min="6" max="6" width="29.5703125" style="188" customWidth="1"/>
    <col min="7" max="7" width="11.7109375" style="188" bestFit="1" customWidth="1"/>
    <col min="8" max="8" width="13.85546875" style="188" customWidth="1"/>
    <col min="9" max="9" width="14.5703125" style="188" customWidth="1"/>
    <col min="10" max="10" width="47.7109375" style="188" customWidth="1"/>
    <col min="11" max="11" width="22.140625" style="188" customWidth="1"/>
    <col min="12" max="12" width="13.5703125" style="188" customWidth="1"/>
    <col min="13" max="13" width="34.85546875" style="188" customWidth="1"/>
    <col min="14" max="16384" width="8.85546875" style="188"/>
  </cols>
  <sheetData>
    <row r="1" spans="1:45" x14ac:dyDescent="0.25">
      <c r="A1" s="187"/>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7"/>
      <c r="AR1" s="187"/>
      <c r="AS1" s="187"/>
    </row>
    <row r="2" spans="1:45" x14ac:dyDescent="0.25">
      <c r="A2" s="187"/>
      <c r="B2" s="187"/>
      <c r="C2" s="330" t="s">
        <v>129</v>
      </c>
      <c r="D2" s="330"/>
      <c r="E2" s="330"/>
      <c r="F2" s="330"/>
      <c r="G2" s="330"/>
      <c r="H2" s="330"/>
      <c r="I2" s="330"/>
      <c r="J2" s="330"/>
      <c r="K2" s="330"/>
      <c r="L2" s="330"/>
      <c r="M2" s="330"/>
      <c r="N2" s="330"/>
      <c r="O2" s="330"/>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row>
    <row r="3" spans="1:45" x14ac:dyDescent="0.25">
      <c r="A3" s="187"/>
      <c r="B3" s="187"/>
      <c r="C3" s="330"/>
      <c r="D3" s="330"/>
      <c r="E3" s="330"/>
      <c r="F3" s="330"/>
      <c r="G3" s="330"/>
      <c r="H3" s="330"/>
      <c r="I3" s="330"/>
      <c r="J3" s="330"/>
      <c r="K3" s="330"/>
      <c r="L3" s="330"/>
      <c r="M3" s="330"/>
      <c r="N3" s="330"/>
      <c r="O3" s="330"/>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row>
    <row r="4" spans="1:45" x14ac:dyDescent="0.25">
      <c r="A4" s="187"/>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row>
    <row r="5" spans="1:45" x14ac:dyDescent="0.25">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row>
    <row r="6" spans="1:45" x14ac:dyDescent="0.25">
      <c r="A6" s="167"/>
      <c r="B6" s="167"/>
      <c r="C6" s="167"/>
      <c r="D6" s="167"/>
      <c r="E6" s="167"/>
      <c r="F6" s="167"/>
      <c r="G6" s="331" t="s">
        <v>52</v>
      </c>
      <c r="H6" s="331"/>
      <c r="I6" s="331"/>
      <c r="J6" s="331"/>
      <c r="K6" s="331"/>
      <c r="L6" s="331"/>
      <c r="M6" s="168"/>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7"/>
    </row>
    <row r="7" spans="1:45" ht="31.5" x14ac:dyDescent="0.25">
      <c r="A7" s="169" t="s">
        <v>53</v>
      </c>
      <c r="B7" s="169" t="s">
        <v>54</v>
      </c>
      <c r="C7" s="169" t="s">
        <v>55</v>
      </c>
      <c r="D7" s="169" t="s">
        <v>56</v>
      </c>
      <c r="E7" s="169" t="s">
        <v>57</v>
      </c>
      <c r="F7" s="169" t="s">
        <v>58</v>
      </c>
      <c r="G7" s="226" t="s">
        <v>59</v>
      </c>
      <c r="H7" s="226" t="s">
        <v>130</v>
      </c>
      <c r="I7" s="226" t="s">
        <v>61</v>
      </c>
      <c r="J7" s="172" t="s">
        <v>62</v>
      </c>
      <c r="K7" s="173" t="s">
        <v>131</v>
      </c>
      <c r="L7" s="173" t="s">
        <v>64</v>
      </c>
      <c r="M7" s="169" t="s">
        <v>65</v>
      </c>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row>
    <row r="8" spans="1:45" ht="47.25" x14ac:dyDescent="0.25">
      <c r="A8" s="174" t="s">
        <v>132</v>
      </c>
      <c r="B8" s="174" t="s">
        <v>133</v>
      </c>
      <c r="C8" s="174" t="s">
        <v>134</v>
      </c>
      <c r="D8" s="174" t="s">
        <v>32</v>
      </c>
      <c r="E8" s="174" t="s">
        <v>135</v>
      </c>
      <c r="F8" s="189"/>
      <c r="G8" s="224">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4</v>
      </c>
      <c r="H8" s="224" t="s">
        <v>70</v>
      </c>
      <c r="I8" s="227">
        <f t="shared" ref="I8:I20" si="0">G8/$G$21</f>
        <v>5.7971014492753624E-2</v>
      </c>
      <c r="J8" s="228" t="s">
        <v>136</v>
      </c>
      <c r="K8" s="229"/>
      <c r="L8" s="230">
        <f t="shared" ref="L8:L11" si="1">K8*I8</f>
        <v>0</v>
      </c>
      <c r="M8" s="189"/>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row>
    <row r="9" spans="1:45" ht="47.25" x14ac:dyDescent="0.25">
      <c r="A9" s="174" t="s">
        <v>137</v>
      </c>
      <c r="B9" s="174" t="s">
        <v>133</v>
      </c>
      <c r="C9" s="174" t="s">
        <v>134</v>
      </c>
      <c r="D9" s="174" t="s">
        <v>32</v>
      </c>
      <c r="E9" s="174" t="s">
        <v>138</v>
      </c>
      <c r="F9" s="189"/>
      <c r="G9" s="224">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4</v>
      </c>
      <c r="H9" s="224" t="s">
        <v>70</v>
      </c>
      <c r="I9" s="227">
        <f t="shared" si="0"/>
        <v>5.7971014492753624E-2</v>
      </c>
      <c r="J9" s="228" t="s">
        <v>139</v>
      </c>
      <c r="K9" s="229"/>
      <c r="L9" s="230">
        <f t="shared" si="1"/>
        <v>0</v>
      </c>
      <c r="M9" s="189"/>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row>
    <row r="10" spans="1:45" ht="47.25" x14ac:dyDescent="0.25">
      <c r="A10" s="174" t="s">
        <v>140</v>
      </c>
      <c r="B10" s="174" t="s">
        <v>133</v>
      </c>
      <c r="C10" s="174" t="s">
        <v>134</v>
      </c>
      <c r="D10" s="174" t="s">
        <v>32</v>
      </c>
      <c r="E10" s="174" t="s">
        <v>141</v>
      </c>
      <c r="F10" s="189"/>
      <c r="G10" s="224">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5</v>
      </c>
      <c r="H10" s="224" t="s">
        <v>79</v>
      </c>
      <c r="I10" s="227">
        <f t="shared" si="0"/>
        <v>7.2463768115942032E-2</v>
      </c>
      <c r="J10" s="228" t="s">
        <v>142</v>
      </c>
      <c r="K10" s="229"/>
      <c r="L10" s="230">
        <f t="shared" si="1"/>
        <v>0</v>
      </c>
      <c r="M10" s="189"/>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row>
    <row r="11" spans="1:45" ht="47.25" x14ac:dyDescent="0.25">
      <c r="A11" s="174" t="s">
        <v>143</v>
      </c>
      <c r="B11" s="174" t="s">
        <v>133</v>
      </c>
      <c r="C11" s="174" t="s">
        <v>134</v>
      </c>
      <c r="D11" s="174" t="s">
        <v>32</v>
      </c>
      <c r="E11" s="174" t="s">
        <v>144</v>
      </c>
      <c r="F11" s="189"/>
      <c r="G11" s="224">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H11" s="224" t="s">
        <v>79</v>
      </c>
      <c r="I11" s="227">
        <f t="shared" si="0"/>
        <v>7.2463768115942032E-2</v>
      </c>
      <c r="J11" s="228" t="s">
        <v>142</v>
      </c>
      <c r="K11" s="229"/>
      <c r="L11" s="230">
        <f t="shared" si="1"/>
        <v>0</v>
      </c>
      <c r="M11" s="189"/>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row>
    <row r="12" spans="1:45" ht="78.75" x14ac:dyDescent="0.25">
      <c r="A12" s="174" t="s">
        <v>145</v>
      </c>
      <c r="B12" s="174" t="s">
        <v>133</v>
      </c>
      <c r="C12" s="174" t="s">
        <v>134</v>
      </c>
      <c r="D12" s="174" t="s">
        <v>32</v>
      </c>
      <c r="E12" s="231" t="s">
        <v>146</v>
      </c>
      <c r="F12" s="189"/>
      <c r="G12" s="224">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6</v>
      </c>
      <c r="H12" s="224" t="s">
        <v>116</v>
      </c>
      <c r="I12" s="227">
        <f t="shared" si="0"/>
        <v>8.6956521739130432E-2</v>
      </c>
      <c r="J12" s="228" t="s">
        <v>147</v>
      </c>
      <c r="K12" s="229"/>
      <c r="L12" s="230">
        <f>K12*I12</f>
        <v>0</v>
      </c>
      <c r="M12" s="189"/>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row>
    <row r="13" spans="1:45" ht="157.5" x14ac:dyDescent="0.25">
      <c r="A13" s="174" t="s">
        <v>148</v>
      </c>
      <c r="B13" s="174" t="s">
        <v>133</v>
      </c>
      <c r="C13" s="174" t="s">
        <v>134</v>
      </c>
      <c r="D13" s="174" t="s">
        <v>32</v>
      </c>
      <c r="E13" s="232" t="s">
        <v>149</v>
      </c>
      <c r="F13" s="189"/>
      <c r="G13" s="224">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H13" s="224" t="s">
        <v>79</v>
      </c>
      <c r="I13" s="227">
        <f t="shared" si="0"/>
        <v>7.2463768115942032E-2</v>
      </c>
      <c r="J13" s="228" t="s">
        <v>150</v>
      </c>
      <c r="K13" s="229"/>
      <c r="L13" s="230">
        <f t="shared" ref="L13:L20" si="2">K13*I13</f>
        <v>0</v>
      </c>
      <c r="M13" s="189"/>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row>
    <row r="14" spans="1:45" ht="220.5" x14ac:dyDescent="0.25">
      <c r="A14" s="174" t="s">
        <v>151</v>
      </c>
      <c r="B14" s="174" t="s">
        <v>133</v>
      </c>
      <c r="C14" s="174" t="s">
        <v>134</v>
      </c>
      <c r="D14" s="174" t="s">
        <v>32</v>
      </c>
      <c r="E14" s="231" t="s">
        <v>152</v>
      </c>
      <c r="F14" s="189"/>
      <c r="G14" s="224">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H14" s="224" t="s">
        <v>79</v>
      </c>
      <c r="I14" s="227">
        <f t="shared" si="0"/>
        <v>7.2463768115942032E-2</v>
      </c>
      <c r="J14" s="228" t="s">
        <v>153</v>
      </c>
      <c r="K14" s="229"/>
      <c r="L14" s="230">
        <f t="shared" si="2"/>
        <v>0</v>
      </c>
      <c r="M14" s="189"/>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row>
    <row r="15" spans="1:45" ht="204.75" x14ac:dyDescent="0.25">
      <c r="A15" s="174" t="s">
        <v>154</v>
      </c>
      <c r="B15" s="174" t="s">
        <v>133</v>
      </c>
      <c r="C15" s="174" t="s">
        <v>134</v>
      </c>
      <c r="D15" s="174" t="s">
        <v>32</v>
      </c>
      <c r="E15" s="174" t="s">
        <v>155</v>
      </c>
      <c r="F15" s="189"/>
      <c r="G15" s="224">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6</v>
      </c>
      <c r="H15" s="224" t="s">
        <v>116</v>
      </c>
      <c r="I15" s="227">
        <f t="shared" si="0"/>
        <v>8.6956521739130432E-2</v>
      </c>
      <c r="J15" s="228" t="s">
        <v>156</v>
      </c>
      <c r="K15" s="229"/>
      <c r="L15" s="230">
        <f t="shared" si="2"/>
        <v>0</v>
      </c>
      <c r="M15" s="189"/>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row>
    <row r="16" spans="1:45" ht="220.5" x14ac:dyDescent="0.25">
      <c r="A16" s="174" t="s">
        <v>157</v>
      </c>
      <c r="B16" s="174" t="s">
        <v>133</v>
      </c>
      <c r="C16" s="174" t="s">
        <v>134</v>
      </c>
      <c r="D16" s="174" t="s">
        <v>32</v>
      </c>
      <c r="E16" s="174" t="s">
        <v>158</v>
      </c>
      <c r="F16" s="189"/>
      <c r="G16" s="224">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6</v>
      </c>
      <c r="H16" s="224" t="s">
        <v>116</v>
      </c>
      <c r="I16" s="227">
        <f t="shared" si="0"/>
        <v>8.6956521739130432E-2</v>
      </c>
      <c r="J16" s="228" t="s">
        <v>159</v>
      </c>
      <c r="K16" s="229"/>
      <c r="L16" s="230">
        <f t="shared" si="2"/>
        <v>0</v>
      </c>
      <c r="M16" s="189"/>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row>
    <row r="17" spans="1:45" ht="126" x14ac:dyDescent="0.25">
      <c r="A17" s="174" t="s">
        <v>160</v>
      </c>
      <c r="B17" s="174" t="s">
        <v>133</v>
      </c>
      <c r="C17" s="174" t="s">
        <v>134</v>
      </c>
      <c r="D17" s="174" t="s">
        <v>32</v>
      </c>
      <c r="E17" s="174" t="s">
        <v>161</v>
      </c>
      <c r="F17" s="189"/>
      <c r="G17" s="224">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5</v>
      </c>
      <c r="H17" s="224" t="s">
        <v>79</v>
      </c>
      <c r="I17" s="227">
        <f t="shared" si="0"/>
        <v>7.2463768115942032E-2</v>
      </c>
      <c r="J17" s="228" t="s">
        <v>162</v>
      </c>
      <c r="K17" s="229"/>
      <c r="L17" s="230">
        <f t="shared" si="2"/>
        <v>0</v>
      </c>
      <c r="M17" s="189"/>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row>
    <row r="18" spans="1:45" ht="233.25" customHeight="1" x14ac:dyDescent="0.25">
      <c r="A18" s="174" t="s">
        <v>163</v>
      </c>
      <c r="B18" s="174" t="s">
        <v>133</v>
      </c>
      <c r="C18" s="174" t="s">
        <v>134</v>
      </c>
      <c r="D18" s="174" t="s">
        <v>32</v>
      </c>
      <c r="E18" s="231" t="s">
        <v>164</v>
      </c>
      <c r="F18" s="189"/>
      <c r="G18" s="224">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6</v>
      </c>
      <c r="H18" s="224" t="s">
        <v>116</v>
      </c>
      <c r="I18" s="227">
        <f t="shared" si="0"/>
        <v>8.6956521739130432E-2</v>
      </c>
      <c r="J18" s="228" t="s">
        <v>165</v>
      </c>
      <c r="K18" s="229"/>
      <c r="L18" s="230">
        <f t="shared" si="2"/>
        <v>0</v>
      </c>
      <c r="M18" s="189"/>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row>
    <row r="19" spans="1:45" ht="409.5" x14ac:dyDescent="0.25">
      <c r="A19" s="174" t="s">
        <v>166</v>
      </c>
      <c r="B19" s="174" t="s">
        <v>133</v>
      </c>
      <c r="C19" s="174" t="s">
        <v>134</v>
      </c>
      <c r="D19" s="174" t="s">
        <v>32</v>
      </c>
      <c r="E19" s="231" t="s">
        <v>167</v>
      </c>
      <c r="F19" s="189"/>
      <c r="G19" s="224">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6</v>
      </c>
      <c r="H19" s="224" t="s">
        <v>116</v>
      </c>
      <c r="I19" s="227">
        <f t="shared" si="0"/>
        <v>8.6956521739130432E-2</v>
      </c>
      <c r="J19" s="228" t="s">
        <v>168</v>
      </c>
      <c r="K19" s="229"/>
      <c r="L19" s="230">
        <f t="shared" si="2"/>
        <v>0</v>
      </c>
      <c r="M19" s="189"/>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row>
    <row r="20" spans="1:45" ht="409.5" x14ac:dyDescent="0.25">
      <c r="A20" s="174" t="s">
        <v>169</v>
      </c>
      <c r="B20" s="174" t="s">
        <v>133</v>
      </c>
      <c r="C20" s="174" t="s">
        <v>134</v>
      </c>
      <c r="D20" s="174" t="s">
        <v>32</v>
      </c>
      <c r="E20" s="231" t="s">
        <v>170</v>
      </c>
      <c r="F20" s="189"/>
      <c r="G20" s="224">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6</v>
      </c>
      <c r="H20" s="224" t="s">
        <v>116</v>
      </c>
      <c r="I20" s="227">
        <f t="shared" si="0"/>
        <v>8.6956521739130432E-2</v>
      </c>
      <c r="J20" s="233" t="s">
        <v>171</v>
      </c>
      <c r="K20" s="229"/>
      <c r="L20" s="230">
        <f t="shared" si="2"/>
        <v>0</v>
      </c>
      <c r="M20" s="189"/>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row>
    <row r="21" spans="1:45" x14ac:dyDescent="0.25">
      <c r="A21" s="187"/>
      <c r="B21" s="187"/>
      <c r="C21" s="187"/>
      <c r="D21" s="187"/>
      <c r="E21" s="187"/>
      <c r="F21" s="187"/>
      <c r="G21" s="190">
        <f>SUM(G8:G20)</f>
        <v>69</v>
      </c>
      <c r="H21" s="191"/>
      <c r="I21" s="193">
        <f>SUM(I8:I20)</f>
        <v>0.99999999999999978</v>
      </c>
      <c r="J21" s="187"/>
      <c r="K21" s="234" t="s">
        <v>127</v>
      </c>
      <c r="L21" s="235">
        <f>SUM(L8:L20)</f>
        <v>0</v>
      </c>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row>
    <row r="22" spans="1:45" x14ac:dyDescent="0.25">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row>
    <row r="23" spans="1:4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x14ac:dyDescent="0.25">
      <c r="A24" s="187"/>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row>
    <row r="25" spans="1:45" x14ac:dyDescent="0.25">
      <c r="A25" s="187"/>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row>
    <row r="26" spans="1:45" x14ac:dyDescent="0.25">
      <c r="A26" s="187"/>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row>
    <row r="27" spans="1:45" x14ac:dyDescent="0.25">
      <c r="A27" s="187"/>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row>
    <row r="28" spans="1:45" x14ac:dyDescent="0.25">
      <c r="A28" s="187"/>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7"/>
      <c r="AL28" s="187"/>
      <c r="AM28" s="187"/>
      <c r="AN28" s="187"/>
      <c r="AO28" s="187"/>
      <c r="AP28" s="187"/>
      <c r="AQ28" s="187"/>
      <c r="AR28" s="187"/>
      <c r="AS28" s="187"/>
    </row>
    <row r="29" spans="1:45" x14ac:dyDescent="0.25">
      <c r="A29" s="187"/>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row>
    <row r="30" spans="1:45" x14ac:dyDescent="0.25">
      <c r="A30" s="187"/>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87"/>
      <c r="AR30" s="187"/>
      <c r="AS30" s="187"/>
    </row>
    <row r="31" spans="1:45" x14ac:dyDescent="0.25">
      <c r="A31" s="187"/>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c r="AS31" s="187"/>
    </row>
    <row r="32" spans="1:45" x14ac:dyDescent="0.25">
      <c r="A32" s="187"/>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row>
    <row r="33" spans="1:45" x14ac:dyDescent="0.25">
      <c r="A33" s="187"/>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row>
    <row r="34" spans="1:45" x14ac:dyDescent="0.25">
      <c r="A34" s="187"/>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row>
    <row r="35" spans="1:45" x14ac:dyDescent="0.25">
      <c r="A35" s="187"/>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row>
    <row r="36" spans="1:45" x14ac:dyDescent="0.25">
      <c r="A36" s="187"/>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187"/>
      <c r="AQ36" s="187"/>
      <c r="AR36" s="187"/>
      <c r="AS36" s="187"/>
    </row>
    <row r="37" spans="1:45" x14ac:dyDescent="0.25">
      <c r="A37" s="187"/>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row>
    <row r="38" spans="1:45" x14ac:dyDescent="0.25">
      <c r="A38" s="187"/>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7"/>
      <c r="AL38" s="187"/>
      <c r="AM38" s="187"/>
      <c r="AN38" s="187"/>
      <c r="AO38" s="187"/>
      <c r="AP38" s="187"/>
      <c r="AQ38" s="187"/>
      <c r="AR38" s="187"/>
      <c r="AS38" s="187"/>
    </row>
    <row r="39" spans="1:45" x14ac:dyDescent="0.25">
      <c r="A39" s="187"/>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7"/>
      <c r="AL39" s="187"/>
      <c r="AM39" s="187"/>
      <c r="AN39" s="187"/>
      <c r="AO39" s="187"/>
      <c r="AP39" s="187"/>
      <c r="AQ39" s="187"/>
      <c r="AR39" s="187"/>
      <c r="AS39" s="187"/>
    </row>
    <row r="40" spans="1:45" x14ac:dyDescent="0.25">
      <c r="A40" s="187"/>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row>
    <row r="41" spans="1:45" x14ac:dyDescent="0.25">
      <c r="A41" s="187"/>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row>
    <row r="42" spans="1:45" x14ac:dyDescent="0.25">
      <c r="A42" s="187"/>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row>
    <row r="43" spans="1:45" x14ac:dyDescent="0.25">
      <c r="A43" s="187"/>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row>
    <row r="44" spans="1:45" x14ac:dyDescent="0.25">
      <c r="A44" s="187"/>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7"/>
      <c r="AL44" s="187"/>
      <c r="AM44" s="187"/>
      <c r="AN44" s="187"/>
      <c r="AO44" s="187"/>
      <c r="AP44" s="187"/>
      <c r="AQ44" s="187"/>
      <c r="AR44" s="187"/>
      <c r="AS44" s="187"/>
    </row>
    <row r="45" spans="1:45" x14ac:dyDescent="0.25">
      <c r="A45" s="187"/>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row>
    <row r="46" spans="1:45" x14ac:dyDescent="0.25">
      <c r="A46" s="187"/>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row>
    <row r="47" spans="1:45" x14ac:dyDescent="0.25">
      <c r="A47" s="187"/>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row>
    <row r="48" spans="1:45" x14ac:dyDescent="0.25">
      <c r="A48" s="187"/>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row>
    <row r="49" spans="1:45" x14ac:dyDescent="0.25">
      <c r="A49" s="187"/>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7"/>
      <c r="AM49" s="187"/>
      <c r="AN49" s="187"/>
      <c r="AO49" s="187"/>
      <c r="AP49" s="187"/>
      <c r="AQ49" s="187"/>
      <c r="AR49" s="187"/>
      <c r="AS49" s="187"/>
    </row>
    <row r="50" spans="1:45" x14ac:dyDescent="0.25">
      <c r="A50" s="187"/>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row>
    <row r="51" spans="1:45" x14ac:dyDescent="0.25">
      <c r="A51" s="187"/>
      <c r="B51" s="187"/>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row>
    <row r="52" spans="1:45" x14ac:dyDescent="0.25">
      <c r="A52" s="187"/>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row>
    <row r="53" spans="1:45" x14ac:dyDescent="0.25">
      <c r="A53" s="187"/>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row>
    <row r="54" spans="1:45" x14ac:dyDescent="0.25">
      <c r="A54" s="187"/>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7"/>
      <c r="AL54" s="187"/>
      <c r="AM54" s="187"/>
      <c r="AN54" s="187"/>
      <c r="AO54" s="187"/>
      <c r="AP54" s="187"/>
      <c r="AQ54" s="187"/>
      <c r="AR54" s="187"/>
      <c r="AS54" s="187"/>
    </row>
    <row r="55" spans="1:45" x14ac:dyDescent="0.25">
      <c r="A55" s="187"/>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187"/>
      <c r="AP55" s="187"/>
      <c r="AQ55" s="187"/>
      <c r="AR55" s="187"/>
      <c r="AS55" s="187"/>
    </row>
    <row r="56" spans="1:45" x14ac:dyDescent="0.25">
      <c r="A56" s="187"/>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row>
    <row r="57" spans="1:45" x14ac:dyDescent="0.25">
      <c r="A57" s="187"/>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row>
    <row r="58" spans="1:45" x14ac:dyDescent="0.25">
      <c r="A58" s="187"/>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row>
    <row r="59" spans="1:45" x14ac:dyDescent="0.25">
      <c r="A59" s="187"/>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7"/>
      <c r="AL59" s="187"/>
      <c r="AM59" s="187"/>
      <c r="AN59" s="187"/>
      <c r="AO59" s="187"/>
      <c r="AP59" s="187"/>
      <c r="AQ59" s="187"/>
      <c r="AR59" s="187"/>
      <c r="AS59" s="187"/>
    </row>
    <row r="60" spans="1:45" x14ac:dyDescent="0.25">
      <c r="A60" s="187"/>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7"/>
      <c r="AL60" s="187"/>
      <c r="AM60" s="187"/>
      <c r="AN60" s="187"/>
      <c r="AO60" s="187"/>
      <c r="AP60" s="187"/>
      <c r="AQ60" s="187"/>
      <c r="AR60" s="187"/>
      <c r="AS60" s="187"/>
    </row>
    <row r="61" spans="1:45" x14ac:dyDescent="0.25">
      <c r="A61" s="187"/>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row>
    <row r="62" spans="1:45" x14ac:dyDescent="0.25">
      <c r="A62" s="187"/>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c r="AM62" s="187"/>
      <c r="AN62" s="187"/>
      <c r="AO62" s="187"/>
      <c r="AP62" s="187"/>
      <c r="AQ62" s="187"/>
      <c r="AR62" s="187"/>
      <c r="AS62" s="187"/>
    </row>
    <row r="63" spans="1:45" x14ac:dyDescent="0.25">
      <c r="A63" s="187"/>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7"/>
      <c r="AR63" s="187"/>
      <c r="AS63" s="187"/>
    </row>
    <row r="64" spans="1:45" x14ac:dyDescent="0.25">
      <c r="A64" s="187"/>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7"/>
      <c r="AL64" s="187"/>
      <c r="AM64" s="187"/>
      <c r="AN64" s="187"/>
      <c r="AO64" s="187"/>
      <c r="AP64" s="187"/>
      <c r="AQ64" s="187"/>
      <c r="AR64" s="187"/>
      <c r="AS64" s="187"/>
    </row>
    <row r="65" spans="1:45" x14ac:dyDescent="0.25">
      <c r="A65" s="187"/>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87"/>
      <c r="AS65" s="187"/>
    </row>
    <row r="66" spans="1:45" x14ac:dyDescent="0.25">
      <c r="A66" s="187"/>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row>
    <row r="67" spans="1:45" x14ac:dyDescent="0.25">
      <c r="A67" s="187"/>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7"/>
      <c r="AR67" s="187"/>
      <c r="AS67" s="187"/>
    </row>
    <row r="68" spans="1:45" x14ac:dyDescent="0.25">
      <c r="A68" s="187"/>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7"/>
      <c r="AL68" s="187"/>
      <c r="AM68" s="187"/>
      <c r="AN68" s="187"/>
      <c r="AO68" s="187"/>
      <c r="AP68" s="187"/>
      <c r="AQ68" s="187"/>
      <c r="AR68" s="187"/>
      <c r="AS68" s="187"/>
    </row>
    <row r="69" spans="1:45" x14ac:dyDescent="0.25">
      <c r="A69" s="187"/>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7"/>
      <c r="AL69" s="187"/>
      <c r="AM69" s="187"/>
      <c r="AN69" s="187"/>
      <c r="AO69" s="187"/>
      <c r="AP69" s="187"/>
      <c r="AQ69" s="187"/>
      <c r="AR69" s="187"/>
      <c r="AS69" s="187"/>
    </row>
    <row r="70" spans="1:45" x14ac:dyDescent="0.25">
      <c r="A70" s="187"/>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7"/>
      <c r="AL70" s="187"/>
      <c r="AM70" s="187"/>
      <c r="AN70" s="187"/>
      <c r="AO70" s="187"/>
      <c r="AP70" s="187"/>
      <c r="AQ70" s="187"/>
      <c r="AR70" s="187"/>
      <c r="AS70" s="187"/>
    </row>
    <row r="71" spans="1:45" x14ac:dyDescent="0.25">
      <c r="A71" s="187"/>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7"/>
      <c r="AR71" s="187"/>
      <c r="AS71" s="187"/>
    </row>
    <row r="72" spans="1:45" x14ac:dyDescent="0.25">
      <c r="A72" s="187"/>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87"/>
      <c r="AL72" s="187"/>
      <c r="AM72" s="187"/>
      <c r="AN72" s="187"/>
      <c r="AO72" s="187"/>
      <c r="AP72" s="187"/>
      <c r="AQ72" s="187"/>
      <c r="AR72" s="187"/>
      <c r="AS72" s="187"/>
    </row>
    <row r="73" spans="1:45" x14ac:dyDescent="0.25">
      <c r="A73" s="187"/>
      <c r="B73" s="187"/>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87"/>
    </row>
    <row r="74" spans="1:45" x14ac:dyDescent="0.25">
      <c r="A74" s="187"/>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c r="AR74" s="187"/>
      <c r="AS74" s="187"/>
    </row>
    <row r="75" spans="1:45" x14ac:dyDescent="0.25">
      <c r="A75" s="187"/>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row>
    <row r="76" spans="1:45" x14ac:dyDescent="0.25">
      <c r="A76" s="187"/>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7"/>
      <c r="AR76" s="187"/>
      <c r="AS76" s="187"/>
    </row>
    <row r="77" spans="1:45" x14ac:dyDescent="0.25">
      <c r="A77" s="187"/>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c r="AR77" s="187"/>
      <c r="AS77" s="187"/>
    </row>
    <row r="78" spans="1:45" x14ac:dyDescent="0.25">
      <c r="A78" s="187"/>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7"/>
      <c r="AL78" s="187"/>
      <c r="AM78" s="187"/>
      <c r="AN78" s="187"/>
      <c r="AO78" s="187"/>
      <c r="AP78" s="187"/>
      <c r="AQ78" s="187"/>
      <c r="AR78" s="187"/>
      <c r="AS78" s="187"/>
    </row>
    <row r="79" spans="1:45" x14ac:dyDescent="0.25">
      <c r="A79" s="187"/>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row>
    <row r="80" spans="1:45" x14ac:dyDescent="0.25">
      <c r="A80" s="187"/>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87"/>
      <c r="AS80" s="187"/>
    </row>
    <row r="81" spans="1:45" x14ac:dyDescent="0.25">
      <c r="A81" s="187"/>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7"/>
      <c r="AR81" s="187"/>
      <c r="AS81" s="187"/>
    </row>
    <row r="82" spans="1:45" x14ac:dyDescent="0.25">
      <c r="A82" s="187"/>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7"/>
      <c r="AL82" s="187"/>
      <c r="AM82" s="187"/>
      <c r="AN82" s="187"/>
      <c r="AO82" s="187"/>
      <c r="AP82" s="187"/>
      <c r="AQ82" s="187"/>
      <c r="AR82" s="187"/>
      <c r="AS82" s="187"/>
    </row>
    <row r="83" spans="1:45" x14ac:dyDescent="0.25">
      <c r="A83" s="187"/>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7"/>
      <c r="AL83" s="187"/>
      <c r="AM83" s="187"/>
      <c r="AN83" s="187"/>
      <c r="AO83" s="187"/>
      <c r="AP83" s="187"/>
      <c r="AQ83" s="187"/>
      <c r="AR83" s="187"/>
      <c r="AS83" s="187"/>
    </row>
    <row r="84" spans="1:45" x14ac:dyDescent="0.25">
      <c r="A84" s="187"/>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7"/>
      <c r="AL84" s="187"/>
      <c r="AM84" s="187"/>
      <c r="AN84" s="187"/>
      <c r="AO84" s="187"/>
      <c r="AP84" s="187"/>
      <c r="AQ84" s="187"/>
      <c r="AR84" s="187"/>
      <c r="AS84" s="187"/>
    </row>
    <row r="85" spans="1:45" x14ac:dyDescent="0.25">
      <c r="A85" s="187"/>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7"/>
      <c r="AL85" s="187"/>
      <c r="AM85" s="187"/>
      <c r="AN85" s="187"/>
      <c r="AO85" s="187"/>
      <c r="AP85" s="187"/>
      <c r="AQ85" s="187"/>
      <c r="AR85" s="187"/>
      <c r="AS85" s="187"/>
    </row>
    <row r="86" spans="1:45" x14ac:dyDescent="0.25">
      <c r="A86" s="187"/>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187"/>
      <c r="AM86" s="187"/>
      <c r="AN86" s="187"/>
      <c r="AO86" s="187"/>
      <c r="AP86" s="187"/>
      <c r="AQ86" s="187"/>
      <c r="AR86" s="187"/>
      <c r="AS86" s="187"/>
    </row>
    <row r="87" spans="1:45" x14ac:dyDescent="0.25">
      <c r="A87" s="187"/>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row>
    <row r="88" spans="1:45" x14ac:dyDescent="0.25">
      <c r="A88" s="187"/>
      <c r="B88" s="187"/>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187"/>
      <c r="AM88" s="187"/>
      <c r="AN88" s="187"/>
      <c r="AO88" s="187"/>
      <c r="AP88" s="187"/>
      <c r="AQ88" s="187"/>
      <c r="AR88" s="187"/>
      <c r="AS88" s="187"/>
    </row>
    <row r="89" spans="1:45" x14ac:dyDescent="0.25">
      <c r="A89" s="187"/>
      <c r="B89" s="187"/>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187"/>
      <c r="AL89" s="187"/>
      <c r="AM89" s="187"/>
      <c r="AN89" s="187"/>
      <c r="AO89" s="187"/>
      <c r="AP89" s="187"/>
      <c r="AQ89" s="187"/>
      <c r="AR89" s="187"/>
      <c r="AS89" s="187"/>
    </row>
    <row r="90" spans="1:45" x14ac:dyDescent="0.25">
      <c r="A90" s="187"/>
      <c r="B90" s="187"/>
      <c r="C90" s="187"/>
      <c r="D90" s="187"/>
      <c r="E90" s="187"/>
      <c r="F90" s="187"/>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87"/>
      <c r="AL90" s="187"/>
      <c r="AM90" s="187"/>
      <c r="AN90" s="187"/>
      <c r="AO90" s="187"/>
      <c r="AP90" s="187"/>
      <c r="AQ90" s="187"/>
      <c r="AR90" s="187"/>
      <c r="AS90" s="187"/>
    </row>
    <row r="91" spans="1:45" x14ac:dyDescent="0.25">
      <c r="A91" s="187"/>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7"/>
      <c r="AO91" s="187"/>
      <c r="AP91" s="187"/>
      <c r="AQ91" s="187"/>
      <c r="AR91" s="187"/>
      <c r="AS91" s="187"/>
    </row>
    <row r="92" spans="1:45" x14ac:dyDescent="0.25">
      <c r="A92" s="187"/>
      <c r="B92" s="187"/>
      <c r="C92" s="187"/>
      <c r="D92" s="187"/>
      <c r="E92" s="187"/>
      <c r="F92" s="187"/>
      <c r="G92" s="187"/>
      <c r="H92" s="187"/>
      <c r="I92" s="187"/>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7"/>
      <c r="AI92" s="187"/>
      <c r="AJ92" s="187"/>
      <c r="AK92" s="187"/>
      <c r="AL92" s="187"/>
      <c r="AM92" s="187"/>
      <c r="AN92" s="187"/>
      <c r="AO92" s="187"/>
      <c r="AP92" s="187"/>
      <c r="AQ92" s="187"/>
      <c r="AR92" s="187"/>
      <c r="AS92" s="187"/>
    </row>
    <row r="93" spans="1:45" x14ac:dyDescent="0.25">
      <c r="A93" s="187"/>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7"/>
      <c r="AI93" s="187"/>
      <c r="AJ93" s="187"/>
      <c r="AK93" s="187"/>
      <c r="AL93" s="187"/>
      <c r="AM93" s="187"/>
      <c r="AN93" s="187"/>
      <c r="AO93" s="187"/>
      <c r="AP93" s="187"/>
      <c r="AQ93" s="187"/>
      <c r="AR93" s="187"/>
      <c r="AS93" s="187"/>
    </row>
    <row r="94" spans="1:45" x14ac:dyDescent="0.25">
      <c r="A94" s="187"/>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87"/>
      <c r="AL94" s="187"/>
      <c r="AM94" s="187"/>
      <c r="AN94" s="187"/>
      <c r="AO94" s="187"/>
      <c r="AP94" s="187"/>
      <c r="AQ94" s="187"/>
      <c r="AR94" s="187"/>
      <c r="AS94" s="187"/>
    </row>
    <row r="95" spans="1:45" x14ac:dyDescent="0.25">
      <c r="A95" s="187"/>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187"/>
      <c r="AQ95" s="187"/>
      <c r="AR95" s="187"/>
      <c r="AS95" s="187"/>
    </row>
    <row r="96" spans="1:45" x14ac:dyDescent="0.25">
      <c r="A96" s="187"/>
      <c r="B96" s="187"/>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c r="AH96" s="187"/>
      <c r="AI96" s="187"/>
      <c r="AJ96" s="187"/>
      <c r="AK96" s="187"/>
      <c r="AL96" s="187"/>
      <c r="AM96" s="187"/>
      <c r="AN96" s="187"/>
      <c r="AO96" s="187"/>
      <c r="AP96" s="187"/>
      <c r="AQ96" s="187"/>
      <c r="AR96" s="187"/>
      <c r="AS96" s="187"/>
    </row>
    <row r="97" spans="1:45" x14ac:dyDescent="0.25">
      <c r="A97" s="187"/>
      <c r="B97" s="187"/>
      <c r="C97" s="187"/>
      <c r="D97" s="187"/>
      <c r="E97" s="187"/>
      <c r="F97" s="187"/>
      <c r="G97" s="187"/>
      <c r="H97" s="187"/>
      <c r="I97" s="187"/>
      <c r="J97" s="187"/>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7"/>
      <c r="AO97" s="187"/>
      <c r="AP97" s="187"/>
      <c r="AQ97" s="187"/>
      <c r="AR97" s="187"/>
      <c r="AS97" s="187"/>
    </row>
    <row r="98" spans="1:45" x14ac:dyDescent="0.25">
      <c r="A98" s="187"/>
      <c r="B98" s="187"/>
      <c r="C98" s="187"/>
      <c r="D98" s="187"/>
      <c r="E98" s="187"/>
      <c r="F98" s="187"/>
      <c r="G98" s="187"/>
      <c r="H98" s="187"/>
      <c r="I98" s="187"/>
      <c r="J98" s="187"/>
      <c r="K98" s="187"/>
      <c r="L98" s="187"/>
      <c r="M98" s="187"/>
      <c r="N98" s="187"/>
      <c r="O98" s="187"/>
      <c r="P98" s="187"/>
      <c r="Q98" s="187"/>
      <c r="R98" s="187"/>
      <c r="S98" s="187"/>
      <c r="T98" s="187"/>
      <c r="U98" s="187"/>
      <c r="V98" s="187"/>
      <c r="W98" s="187"/>
      <c r="X98" s="187"/>
      <c r="Y98" s="187"/>
      <c r="Z98" s="187"/>
      <c r="AA98" s="187"/>
      <c r="AB98" s="187"/>
      <c r="AC98" s="187"/>
      <c r="AD98" s="187"/>
      <c r="AE98" s="187"/>
      <c r="AF98" s="187"/>
      <c r="AG98" s="187"/>
      <c r="AH98" s="187"/>
      <c r="AI98" s="187"/>
      <c r="AJ98" s="187"/>
      <c r="AK98" s="187"/>
      <c r="AL98" s="187"/>
      <c r="AM98" s="187"/>
      <c r="AN98" s="187"/>
      <c r="AO98" s="187"/>
      <c r="AP98" s="187"/>
      <c r="AQ98" s="187"/>
      <c r="AR98" s="187"/>
      <c r="AS98" s="187"/>
    </row>
    <row r="99" spans="1:45" x14ac:dyDescent="0.25">
      <c r="A99" s="187"/>
      <c r="B99" s="187"/>
      <c r="C99" s="187"/>
      <c r="D99" s="187"/>
      <c r="E99" s="187"/>
      <c r="F99" s="187"/>
      <c r="G99" s="187"/>
      <c r="H99" s="187"/>
      <c r="I99" s="187"/>
      <c r="J99" s="187"/>
      <c r="K99" s="187"/>
      <c r="L99" s="187"/>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row>
    <row r="100" spans="1:45" x14ac:dyDescent="0.25">
      <c r="A100" s="187"/>
      <c r="B100" s="187"/>
      <c r="C100" s="187"/>
      <c r="D100" s="187"/>
      <c r="E100" s="187"/>
      <c r="F100" s="187"/>
      <c r="G100" s="187"/>
      <c r="H100" s="187"/>
      <c r="I100" s="187"/>
      <c r="J100" s="187"/>
      <c r="K100" s="187"/>
      <c r="L100" s="187"/>
      <c r="M100" s="187"/>
      <c r="N100" s="187"/>
      <c r="O100" s="187"/>
      <c r="P100" s="187"/>
      <c r="Q100" s="187"/>
      <c r="R100" s="187"/>
      <c r="S100" s="187"/>
      <c r="T100" s="187"/>
      <c r="U100" s="187"/>
      <c r="V100" s="187"/>
      <c r="W100" s="187"/>
      <c r="X100" s="187"/>
      <c r="Y100" s="187"/>
      <c r="Z100" s="187"/>
      <c r="AA100" s="187"/>
      <c r="AB100" s="187"/>
      <c r="AC100" s="187"/>
      <c r="AD100" s="187"/>
      <c r="AE100" s="187"/>
      <c r="AF100" s="187"/>
      <c r="AG100" s="187"/>
      <c r="AH100" s="187"/>
      <c r="AI100" s="187"/>
      <c r="AJ100" s="187"/>
      <c r="AK100" s="187"/>
      <c r="AL100" s="187"/>
      <c r="AM100" s="187"/>
      <c r="AN100" s="187"/>
      <c r="AO100" s="187"/>
      <c r="AP100" s="187"/>
      <c r="AQ100" s="187"/>
      <c r="AR100" s="187"/>
      <c r="AS100" s="187"/>
    </row>
    <row r="101" spans="1:45" x14ac:dyDescent="0.25">
      <c r="A101" s="187"/>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row>
    <row r="102" spans="1:45" x14ac:dyDescent="0.25">
      <c r="A102" s="187"/>
      <c r="B102" s="187"/>
      <c r="C102" s="187"/>
      <c r="D102" s="187"/>
      <c r="E102" s="187"/>
      <c r="F102" s="187"/>
      <c r="G102" s="187"/>
      <c r="H102" s="187"/>
      <c r="I102" s="187"/>
      <c r="J102" s="187"/>
      <c r="K102" s="187"/>
      <c r="L102" s="187"/>
      <c r="M102" s="187"/>
      <c r="N102" s="187"/>
      <c r="O102" s="187"/>
      <c r="P102" s="187"/>
      <c r="Q102" s="187"/>
      <c r="R102" s="187"/>
      <c r="S102" s="187"/>
      <c r="T102" s="187"/>
      <c r="U102" s="187"/>
      <c r="V102" s="187"/>
      <c r="W102" s="187"/>
      <c r="X102" s="187"/>
      <c r="Y102" s="187"/>
      <c r="Z102" s="187"/>
      <c r="AA102" s="187"/>
      <c r="AB102" s="187"/>
      <c r="AC102" s="187"/>
      <c r="AD102" s="187"/>
      <c r="AE102" s="187"/>
      <c r="AF102" s="187"/>
      <c r="AG102" s="187"/>
      <c r="AH102" s="187"/>
      <c r="AI102" s="187"/>
      <c r="AJ102" s="187"/>
      <c r="AK102" s="187"/>
      <c r="AL102" s="187"/>
      <c r="AM102" s="187"/>
      <c r="AN102" s="187"/>
      <c r="AO102" s="187"/>
      <c r="AP102" s="187"/>
      <c r="AQ102" s="187"/>
      <c r="AR102" s="187"/>
      <c r="AS102" s="187"/>
    </row>
    <row r="103" spans="1:45" x14ac:dyDescent="0.25">
      <c r="A103" s="187"/>
      <c r="B103" s="187"/>
      <c r="C103" s="187"/>
      <c r="D103" s="187"/>
      <c r="E103" s="187"/>
      <c r="F103" s="187"/>
      <c r="G103" s="187"/>
      <c r="H103" s="187"/>
      <c r="I103" s="187"/>
      <c r="J103" s="187"/>
      <c r="K103" s="187"/>
      <c r="L103" s="187"/>
      <c r="M103" s="187"/>
      <c r="N103" s="187"/>
      <c r="O103" s="187"/>
      <c r="P103" s="187"/>
      <c r="Q103" s="187"/>
      <c r="R103" s="187"/>
      <c r="S103" s="187"/>
      <c r="T103" s="187"/>
      <c r="U103" s="187"/>
      <c r="V103" s="187"/>
      <c r="W103" s="187"/>
      <c r="X103" s="187"/>
      <c r="Y103" s="187"/>
      <c r="Z103" s="187"/>
      <c r="AA103" s="187"/>
      <c r="AB103" s="187"/>
      <c r="AC103" s="187"/>
      <c r="AD103" s="187"/>
      <c r="AE103" s="187"/>
      <c r="AF103" s="187"/>
      <c r="AG103" s="187"/>
      <c r="AH103" s="187"/>
      <c r="AI103" s="187"/>
      <c r="AJ103" s="187"/>
      <c r="AK103" s="187"/>
      <c r="AL103" s="187"/>
      <c r="AM103" s="187"/>
      <c r="AN103" s="187"/>
      <c r="AO103" s="187"/>
      <c r="AP103" s="187"/>
      <c r="AQ103" s="187"/>
      <c r="AR103" s="187"/>
      <c r="AS103" s="187"/>
    </row>
    <row r="104" spans="1:45" x14ac:dyDescent="0.25">
      <c r="A104" s="187"/>
      <c r="B104" s="187"/>
      <c r="C104" s="187"/>
      <c r="D104" s="187"/>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7"/>
      <c r="AR104" s="187"/>
      <c r="AS104" s="187"/>
    </row>
    <row r="105" spans="1:45" x14ac:dyDescent="0.25">
      <c r="A105" s="187"/>
      <c r="B105" s="187"/>
      <c r="C105" s="187"/>
      <c r="D105" s="187"/>
      <c r="E105" s="187"/>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row>
    <row r="106" spans="1:45" x14ac:dyDescent="0.25">
      <c r="A106" s="187"/>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187"/>
      <c r="AR106" s="187"/>
      <c r="AS106" s="187"/>
    </row>
    <row r="107" spans="1:45" x14ac:dyDescent="0.25">
      <c r="A107" s="187"/>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row>
    <row r="108" spans="1:45" x14ac:dyDescent="0.25">
      <c r="A108" s="187"/>
      <c r="B108" s="187"/>
      <c r="C108" s="187"/>
      <c r="D108" s="187"/>
      <c r="E108" s="187"/>
      <c r="F108" s="187"/>
      <c r="G108" s="187"/>
      <c r="H108" s="187"/>
      <c r="I108" s="187"/>
      <c r="J108" s="187"/>
      <c r="K108" s="187"/>
      <c r="L108" s="187"/>
      <c r="M108" s="187"/>
      <c r="N108" s="187"/>
      <c r="O108" s="187"/>
      <c r="P108" s="187"/>
      <c r="Q108" s="187"/>
      <c r="R108" s="187"/>
      <c r="S108" s="187"/>
      <c r="T108" s="187"/>
      <c r="U108" s="187"/>
      <c r="V108" s="187"/>
      <c r="W108" s="187"/>
      <c r="X108" s="187"/>
      <c r="Y108" s="187"/>
      <c r="Z108" s="187"/>
      <c r="AA108" s="187"/>
      <c r="AB108" s="187"/>
      <c r="AC108" s="187"/>
      <c r="AD108" s="187"/>
      <c r="AE108" s="187"/>
      <c r="AF108" s="187"/>
      <c r="AG108" s="187"/>
      <c r="AH108" s="187"/>
      <c r="AI108" s="187"/>
      <c r="AJ108" s="187"/>
      <c r="AK108" s="187"/>
      <c r="AL108" s="187"/>
      <c r="AM108" s="187"/>
      <c r="AN108" s="187"/>
      <c r="AO108" s="187"/>
      <c r="AP108" s="187"/>
      <c r="AQ108" s="187"/>
      <c r="AR108" s="187"/>
      <c r="AS108" s="187"/>
    </row>
    <row r="109" spans="1:45" x14ac:dyDescent="0.25">
      <c r="A109" s="187"/>
      <c r="B109" s="187"/>
      <c r="C109" s="187"/>
      <c r="D109" s="187"/>
      <c r="E109" s="187"/>
      <c r="F109" s="187"/>
      <c r="G109" s="187"/>
      <c r="H109" s="187"/>
      <c r="I109" s="187"/>
      <c r="J109" s="187"/>
      <c r="K109" s="187"/>
      <c r="L109" s="187"/>
      <c r="M109" s="187"/>
      <c r="N109" s="187"/>
      <c r="O109" s="187"/>
      <c r="P109" s="187"/>
      <c r="Q109" s="187"/>
      <c r="R109" s="187"/>
      <c r="S109" s="187"/>
      <c r="T109" s="187"/>
      <c r="U109" s="187"/>
      <c r="V109" s="187"/>
      <c r="W109" s="187"/>
      <c r="X109" s="187"/>
      <c r="Y109" s="187"/>
      <c r="Z109" s="187"/>
      <c r="AA109" s="187"/>
      <c r="AB109" s="187"/>
      <c r="AC109" s="187"/>
      <c r="AD109" s="187"/>
      <c r="AE109" s="187"/>
      <c r="AF109" s="187"/>
      <c r="AG109" s="187"/>
      <c r="AH109" s="187"/>
      <c r="AI109" s="187"/>
      <c r="AJ109" s="187"/>
      <c r="AK109" s="187"/>
      <c r="AL109" s="187"/>
      <c r="AM109" s="187"/>
      <c r="AN109" s="187"/>
      <c r="AO109" s="187"/>
      <c r="AP109" s="187"/>
      <c r="AQ109" s="187"/>
      <c r="AR109" s="187"/>
      <c r="AS109" s="187"/>
    </row>
    <row r="110" spans="1:45" x14ac:dyDescent="0.25">
      <c r="A110" s="187"/>
      <c r="B110" s="187"/>
      <c r="C110" s="187"/>
      <c r="D110" s="187"/>
      <c r="E110" s="187"/>
      <c r="F110" s="187"/>
      <c r="G110" s="187"/>
      <c r="H110" s="187"/>
      <c r="I110" s="187"/>
      <c r="J110" s="187"/>
      <c r="K110" s="187"/>
      <c r="L110" s="187"/>
      <c r="M110" s="187"/>
      <c r="N110" s="187"/>
      <c r="O110" s="187"/>
      <c r="P110" s="187"/>
      <c r="Q110" s="187"/>
      <c r="R110" s="187"/>
      <c r="S110" s="187"/>
      <c r="T110" s="187"/>
      <c r="U110" s="187"/>
      <c r="V110" s="187"/>
      <c r="W110" s="187"/>
      <c r="X110" s="187"/>
      <c r="Y110" s="187"/>
      <c r="Z110" s="187"/>
      <c r="AA110" s="187"/>
      <c r="AB110" s="187"/>
      <c r="AC110" s="187"/>
      <c r="AD110" s="187"/>
      <c r="AE110" s="187"/>
      <c r="AF110" s="187"/>
      <c r="AG110" s="187"/>
      <c r="AH110" s="187"/>
      <c r="AI110" s="187"/>
      <c r="AJ110" s="187"/>
      <c r="AK110" s="187"/>
      <c r="AL110" s="187"/>
      <c r="AM110" s="187"/>
      <c r="AN110" s="187"/>
      <c r="AO110" s="187"/>
      <c r="AP110" s="187"/>
      <c r="AQ110" s="187"/>
      <c r="AR110" s="187"/>
      <c r="AS110" s="187"/>
    </row>
    <row r="111" spans="1:45" x14ac:dyDescent="0.25">
      <c r="A111" s="187"/>
      <c r="B111" s="187"/>
      <c r="C111" s="187"/>
      <c r="D111" s="187"/>
      <c r="E111" s="187"/>
      <c r="F111" s="187"/>
      <c r="G111" s="187"/>
      <c r="H111" s="187"/>
      <c r="I111" s="187"/>
      <c r="J111" s="187"/>
      <c r="K111" s="187"/>
      <c r="L111" s="187"/>
      <c r="M111" s="187"/>
      <c r="N111" s="187"/>
      <c r="O111" s="187"/>
      <c r="P111" s="187"/>
      <c r="Q111" s="187"/>
      <c r="R111" s="187"/>
      <c r="S111" s="187"/>
      <c r="T111" s="187"/>
      <c r="U111" s="187"/>
      <c r="V111" s="187"/>
      <c r="W111" s="187"/>
      <c r="X111" s="187"/>
      <c r="Y111" s="187"/>
      <c r="Z111" s="187"/>
      <c r="AA111" s="187"/>
      <c r="AB111" s="187"/>
      <c r="AC111" s="187"/>
      <c r="AD111" s="187"/>
      <c r="AE111" s="187"/>
      <c r="AF111" s="187"/>
      <c r="AG111" s="187"/>
      <c r="AH111" s="187"/>
      <c r="AI111" s="187"/>
      <c r="AJ111" s="187"/>
      <c r="AK111" s="187"/>
      <c r="AL111" s="187"/>
      <c r="AM111" s="187"/>
      <c r="AN111" s="187"/>
      <c r="AO111" s="187"/>
      <c r="AP111" s="187"/>
      <c r="AQ111" s="187"/>
      <c r="AR111" s="187"/>
      <c r="AS111" s="187"/>
    </row>
    <row r="112" spans="1:45" x14ac:dyDescent="0.25">
      <c r="A112" s="187"/>
      <c r="B112" s="187"/>
      <c r="C112" s="187"/>
      <c r="D112" s="187"/>
      <c r="E112" s="187"/>
      <c r="F112" s="187"/>
      <c r="G112" s="187"/>
      <c r="H112" s="187"/>
      <c r="I112" s="187"/>
      <c r="J112" s="187"/>
      <c r="K112" s="187"/>
      <c r="L112" s="187"/>
      <c r="M112" s="187"/>
      <c r="N112" s="187"/>
      <c r="O112" s="187"/>
      <c r="P112" s="187"/>
      <c r="Q112" s="187"/>
      <c r="R112" s="187"/>
      <c r="S112" s="187"/>
      <c r="T112" s="187"/>
      <c r="U112" s="187"/>
      <c r="V112" s="187"/>
      <c r="W112" s="187"/>
      <c r="X112" s="187"/>
      <c r="Y112" s="187"/>
      <c r="Z112" s="187"/>
      <c r="AA112" s="187"/>
      <c r="AB112" s="187"/>
      <c r="AC112" s="187"/>
      <c r="AD112" s="187"/>
      <c r="AE112" s="187"/>
      <c r="AF112" s="187"/>
      <c r="AG112" s="187"/>
      <c r="AH112" s="187"/>
      <c r="AI112" s="187"/>
      <c r="AJ112" s="187"/>
      <c r="AK112" s="187"/>
      <c r="AL112" s="187"/>
      <c r="AM112" s="187"/>
      <c r="AN112" s="187"/>
      <c r="AO112" s="187"/>
      <c r="AP112" s="187"/>
      <c r="AQ112" s="187"/>
      <c r="AR112" s="187"/>
      <c r="AS112" s="187"/>
    </row>
    <row r="113" spans="1:45" x14ac:dyDescent="0.25">
      <c r="A113" s="187"/>
      <c r="B113" s="187"/>
      <c r="C113" s="187"/>
      <c r="D113" s="187"/>
      <c r="E113" s="187"/>
      <c r="F113" s="187"/>
      <c r="G113" s="187"/>
      <c r="H113" s="187"/>
      <c r="I113" s="187"/>
      <c r="J113" s="187"/>
      <c r="K113" s="187"/>
      <c r="L113" s="187"/>
      <c r="M113" s="187"/>
      <c r="N113" s="187"/>
      <c r="O113" s="187"/>
      <c r="P113" s="187"/>
      <c r="Q113" s="187"/>
      <c r="R113" s="187"/>
      <c r="S113" s="187"/>
      <c r="T113" s="187"/>
      <c r="U113" s="187"/>
      <c r="V113" s="187"/>
      <c r="W113" s="187"/>
      <c r="X113" s="187"/>
      <c r="Y113" s="187"/>
      <c r="Z113" s="187"/>
      <c r="AA113" s="187"/>
      <c r="AB113" s="187"/>
      <c r="AC113" s="187"/>
      <c r="AD113" s="187"/>
      <c r="AE113" s="187"/>
      <c r="AF113" s="187"/>
      <c r="AG113" s="187"/>
      <c r="AH113" s="187"/>
      <c r="AI113" s="187"/>
      <c r="AJ113" s="187"/>
      <c r="AK113" s="187"/>
      <c r="AL113" s="187"/>
      <c r="AM113" s="187"/>
      <c r="AN113" s="187"/>
      <c r="AO113" s="187"/>
      <c r="AP113" s="187"/>
      <c r="AQ113" s="187"/>
      <c r="AR113" s="187"/>
      <c r="AS113" s="187"/>
    </row>
    <row r="114" spans="1:45" x14ac:dyDescent="0.25">
      <c r="A114" s="187"/>
      <c r="B114" s="187"/>
      <c r="C114" s="187"/>
      <c r="D114" s="187"/>
      <c r="E114" s="187"/>
      <c r="F114" s="187"/>
      <c r="G114" s="187"/>
      <c r="H114" s="187"/>
      <c r="I114" s="187"/>
      <c r="J114" s="187"/>
      <c r="K114" s="187"/>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87"/>
      <c r="AL114" s="187"/>
      <c r="AM114" s="187"/>
      <c r="AN114" s="187"/>
      <c r="AO114" s="187"/>
      <c r="AP114" s="187"/>
      <c r="AQ114" s="187"/>
      <c r="AR114" s="187"/>
      <c r="AS114" s="187"/>
    </row>
    <row r="115" spans="1:45" x14ac:dyDescent="0.25">
      <c r="A115" s="187"/>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187"/>
      <c r="AR115" s="187"/>
      <c r="AS115" s="187"/>
    </row>
    <row r="116" spans="1:45" x14ac:dyDescent="0.25">
      <c r="A116" s="187"/>
      <c r="B116" s="187"/>
      <c r="C116" s="187"/>
      <c r="D116" s="187"/>
      <c r="E116" s="187"/>
      <c r="F116" s="187"/>
      <c r="G116" s="187"/>
      <c r="H116" s="187"/>
      <c r="I116" s="187"/>
      <c r="J116" s="187"/>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187"/>
      <c r="AR116" s="187"/>
      <c r="AS116" s="187"/>
    </row>
    <row r="117" spans="1:45" x14ac:dyDescent="0.25">
      <c r="A117" s="187"/>
      <c r="B117" s="187"/>
      <c r="C117" s="187"/>
      <c r="D117" s="187"/>
      <c r="E117" s="187"/>
      <c r="F117" s="187"/>
      <c r="G117" s="187"/>
      <c r="H117" s="187"/>
      <c r="I117" s="187"/>
      <c r="J117" s="187"/>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7"/>
      <c r="AR117" s="187"/>
      <c r="AS117" s="187"/>
    </row>
    <row r="118" spans="1:45" x14ac:dyDescent="0.25">
      <c r="A118" s="187"/>
      <c r="B118" s="187"/>
      <c r="C118" s="187"/>
      <c r="D118" s="187"/>
      <c r="E118" s="187"/>
      <c r="F118" s="187"/>
      <c r="G118" s="187"/>
      <c r="H118" s="187"/>
      <c r="I118" s="187"/>
      <c r="J118" s="187"/>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7"/>
      <c r="AR118" s="187"/>
      <c r="AS118" s="187"/>
    </row>
    <row r="119" spans="1:45" x14ac:dyDescent="0.25">
      <c r="A119" s="187"/>
      <c r="B119" s="187"/>
      <c r="C119" s="187"/>
      <c r="D119" s="187"/>
      <c r="E119" s="187"/>
      <c r="F119" s="187"/>
      <c r="G119" s="187"/>
      <c r="H119" s="187"/>
      <c r="I119" s="187"/>
      <c r="J119" s="187"/>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7"/>
      <c r="AR119" s="187"/>
      <c r="AS119" s="187"/>
    </row>
    <row r="120" spans="1:45" x14ac:dyDescent="0.25">
      <c r="A120" s="187"/>
      <c r="B120" s="187"/>
      <c r="C120" s="187"/>
      <c r="D120" s="187"/>
      <c r="E120" s="187"/>
      <c r="F120" s="187"/>
      <c r="G120" s="187"/>
      <c r="H120" s="187"/>
      <c r="I120" s="187"/>
      <c r="J120" s="187"/>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187"/>
      <c r="AR120" s="187"/>
      <c r="AS120" s="187"/>
    </row>
    <row r="121" spans="1:45" x14ac:dyDescent="0.25">
      <c r="A121" s="187"/>
      <c r="B121" s="187"/>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7"/>
      <c r="AR121" s="187"/>
      <c r="AS121" s="187"/>
    </row>
    <row r="122" spans="1:45" x14ac:dyDescent="0.25">
      <c r="A122" s="187"/>
      <c r="B122" s="187"/>
      <c r="C122" s="187"/>
      <c r="D122" s="187"/>
      <c r="E122" s="187"/>
      <c r="F122" s="187"/>
      <c r="G122" s="187"/>
      <c r="H122" s="187"/>
      <c r="I122" s="187"/>
      <c r="J122" s="187"/>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87"/>
      <c r="AL122" s="187"/>
      <c r="AM122" s="187"/>
      <c r="AN122" s="187"/>
      <c r="AO122" s="187"/>
      <c r="AP122" s="187"/>
      <c r="AQ122" s="187"/>
      <c r="AR122" s="187"/>
      <c r="AS122" s="187"/>
    </row>
    <row r="123" spans="1:45" x14ac:dyDescent="0.25">
      <c r="A123" s="187"/>
      <c r="B123" s="187"/>
      <c r="C123" s="187"/>
      <c r="D123" s="187"/>
      <c r="E123" s="187"/>
      <c r="F123" s="187"/>
      <c r="G123" s="187"/>
      <c r="H123" s="187"/>
      <c r="I123" s="187"/>
      <c r="J123" s="187"/>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7"/>
      <c r="AR123" s="187"/>
      <c r="AS123" s="187"/>
    </row>
    <row r="124" spans="1:45" x14ac:dyDescent="0.25">
      <c r="A124" s="187"/>
      <c r="B124" s="187"/>
      <c r="C124" s="187"/>
      <c r="D124" s="187"/>
      <c r="E124" s="187"/>
      <c r="F124" s="187"/>
      <c r="G124" s="187"/>
      <c r="H124" s="187"/>
      <c r="I124" s="187"/>
      <c r="J124" s="187"/>
      <c r="K124" s="187"/>
      <c r="L124" s="187"/>
      <c r="M124" s="187"/>
      <c r="N124" s="187"/>
      <c r="O124" s="187"/>
      <c r="P124" s="187"/>
      <c r="Q124" s="187"/>
      <c r="R124" s="187"/>
      <c r="S124" s="187"/>
      <c r="T124" s="187"/>
      <c r="U124" s="187"/>
      <c r="V124" s="187"/>
      <c r="W124" s="187"/>
      <c r="X124" s="187"/>
      <c r="Y124" s="187"/>
      <c r="Z124" s="187"/>
      <c r="AA124" s="187"/>
      <c r="AB124" s="187"/>
      <c r="AC124" s="187"/>
      <c r="AD124" s="187"/>
      <c r="AE124" s="187"/>
      <c r="AF124" s="187"/>
      <c r="AG124" s="187"/>
      <c r="AH124" s="187"/>
      <c r="AI124" s="187"/>
      <c r="AJ124" s="187"/>
      <c r="AK124" s="187"/>
      <c r="AL124" s="187"/>
      <c r="AM124" s="187"/>
      <c r="AN124" s="187"/>
      <c r="AO124" s="187"/>
      <c r="AP124" s="187"/>
      <c r="AQ124" s="187"/>
      <c r="AR124" s="187"/>
      <c r="AS124" s="187"/>
    </row>
    <row r="125" spans="1:45" x14ac:dyDescent="0.25">
      <c r="A125" s="187"/>
      <c r="B125" s="187"/>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row>
    <row r="126" spans="1:45" x14ac:dyDescent="0.25">
      <c r="A126" s="187"/>
      <c r="B126" s="187"/>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row>
    <row r="127" spans="1:45" x14ac:dyDescent="0.25">
      <c r="A127" s="187"/>
      <c r="B127" s="187"/>
      <c r="C127" s="187"/>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row>
    <row r="128" spans="1:45" x14ac:dyDescent="0.25">
      <c r="A128" s="187"/>
      <c r="B128" s="187"/>
      <c r="C128" s="187"/>
      <c r="D128" s="187"/>
      <c r="E128" s="187"/>
      <c r="F128" s="187"/>
      <c r="G128" s="187"/>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row>
    <row r="129" spans="1:45" x14ac:dyDescent="0.25">
      <c r="A129" s="187"/>
      <c r="B129" s="187"/>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row>
    <row r="130" spans="1:45" x14ac:dyDescent="0.25">
      <c r="A130" s="187"/>
      <c r="B130" s="187"/>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row>
    <row r="131" spans="1:45" x14ac:dyDescent="0.25">
      <c r="A131" s="187"/>
      <c r="B131" s="187"/>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row>
    <row r="132" spans="1:45" x14ac:dyDescent="0.25">
      <c r="A132" s="187"/>
      <c r="B132" s="187"/>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row>
    <row r="133" spans="1:45" x14ac:dyDescent="0.25">
      <c r="A133" s="187"/>
      <c r="B133" s="187"/>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row>
    <row r="134" spans="1:45" x14ac:dyDescent="0.25">
      <c r="A134" s="187"/>
      <c r="B134" s="187"/>
      <c r="C134" s="187"/>
      <c r="D134" s="187"/>
      <c r="E134" s="187"/>
      <c r="F134" s="187"/>
      <c r="G134" s="187"/>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row>
    <row r="135" spans="1:45" x14ac:dyDescent="0.25">
      <c r="A135" s="187"/>
      <c r="B135" s="187"/>
      <c r="C135" s="187"/>
      <c r="D135" s="187"/>
      <c r="E135" s="187"/>
      <c r="F135" s="187"/>
      <c r="G135" s="187"/>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row>
    <row r="136" spans="1:45" x14ac:dyDescent="0.25">
      <c r="A136" s="187"/>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87"/>
      <c r="AR136" s="187"/>
      <c r="AS136" s="187"/>
    </row>
    <row r="137" spans="1:45" x14ac:dyDescent="0.25">
      <c r="A137" s="187"/>
      <c r="B137" s="187"/>
      <c r="C137" s="187"/>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row>
    <row r="138" spans="1:45" x14ac:dyDescent="0.25">
      <c r="A138" s="187"/>
      <c r="B138" s="187"/>
      <c r="C138" s="187"/>
      <c r="D138" s="187"/>
      <c r="E138" s="187"/>
      <c r="F138" s="187"/>
      <c r="G138" s="187"/>
      <c r="H138" s="187"/>
      <c r="I138" s="187"/>
      <c r="J138" s="187"/>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row>
    <row r="139" spans="1:45" x14ac:dyDescent="0.25">
      <c r="A139" s="187"/>
      <c r="B139" s="187"/>
      <c r="C139" s="187"/>
      <c r="D139" s="187"/>
      <c r="E139" s="187"/>
      <c r="F139" s="187"/>
      <c r="G139" s="187"/>
      <c r="H139" s="187"/>
      <c r="I139" s="187"/>
      <c r="J139" s="187"/>
      <c r="K139" s="187"/>
      <c r="L139" s="187"/>
      <c r="M139" s="187"/>
      <c r="N139" s="187"/>
      <c r="O139" s="187"/>
      <c r="P139" s="187"/>
      <c r="Q139" s="187"/>
      <c r="R139" s="187"/>
      <c r="S139" s="187"/>
      <c r="T139" s="187"/>
      <c r="U139" s="187"/>
      <c r="V139" s="187"/>
      <c r="W139" s="187"/>
      <c r="X139" s="187"/>
      <c r="Y139" s="187"/>
      <c r="Z139" s="187"/>
      <c r="AA139" s="187"/>
      <c r="AB139" s="187"/>
      <c r="AC139" s="187"/>
      <c r="AD139" s="187"/>
      <c r="AE139" s="187"/>
      <c r="AF139" s="187"/>
      <c r="AG139" s="187"/>
      <c r="AH139" s="187"/>
      <c r="AI139" s="187"/>
      <c r="AJ139" s="187"/>
      <c r="AK139" s="187"/>
      <c r="AL139" s="187"/>
      <c r="AM139" s="187"/>
      <c r="AN139" s="187"/>
      <c r="AO139" s="187"/>
      <c r="AP139" s="187"/>
      <c r="AQ139" s="187"/>
      <c r="AR139" s="187"/>
      <c r="AS139" s="187"/>
    </row>
    <row r="140" spans="1:45" x14ac:dyDescent="0.25">
      <c r="A140" s="187"/>
      <c r="B140" s="187"/>
      <c r="C140" s="187"/>
      <c r="D140" s="187"/>
      <c r="E140" s="187"/>
      <c r="F140" s="187"/>
      <c r="G140" s="187"/>
      <c r="H140" s="187"/>
      <c r="I140" s="187"/>
      <c r="J140" s="187"/>
      <c r="K140" s="187"/>
      <c r="L140" s="187"/>
      <c r="M140" s="187"/>
      <c r="N140" s="187"/>
      <c r="O140" s="187"/>
      <c r="P140" s="187"/>
      <c r="Q140" s="187"/>
      <c r="R140" s="187"/>
      <c r="S140" s="187"/>
      <c r="T140" s="187"/>
      <c r="U140" s="187"/>
      <c r="V140" s="187"/>
      <c r="W140" s="187"/>
      <c r="X140" s="187"/>
      <c r="Y140" s="187"/>
      <c r="Z140" s="187"/>
      <c r="AA140" s="187"/>
      <c r="AB140" s="187"/>
      <c r="AC140" s="187"/>
      <c r="AD140" s="187"/>
      <c r="AE140" s="187"/>
      <c r="AF140" s="187"/>
      <c r="AG140" s="187"/>
      <c r="AH140" s="187"/>
      <c r="AI140" s="187"/>
      <c r="AJ140" s="187"/>
      <c r="AK140" s="187"/>
      <c r="AL140" s="187"/>
      <c r="AM140" s="187"/>
      <c r="AN140" s="187"/>
      <c r="AO140" s="187"/>
      <c r="AP140" s="187"/>
      <c r="AQ140" s="187"/>
      <c r="AR140" s="187"/>
      <c r="AS140" s="187"/>
    </row>
    <row r="141" spans="1:45" x14ac:dyDescent="0.25">
      <c r="A141" s="187"/>
      <c r="B141" s="187"/>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187"/>
      <c r="AB141" s="187"/>
      <c r="AC141" s="187"/>
      <c r="AD141" s="187"/>
      <c r="AE141" s="187"/>
      <c r="AF141" s="187"/>
      <c r="AG141" s="187"/>
      <c r="AH141" s="187"/>
      <c r="AI141" s="187"/>
      <c r="AJ141" s="187"/>
      <c r="AK141" s="187"/>
      <c r="AL141" s="187"/>
      <c r="AM141" s="187"/>
      <c r="AN141" s="187"/>
      <c r="AO141" s="187"/>
      <c r="AP141" s="187"/>
      <c r="AQ141" s="187"/>
      <c r="AR141" s="187"/>
      <c r="AS141" s="187"/>
    </row>
    <row r="142" spans="1:45" x14ac:dyDescent="0.25">
      <c r="A142" s="187"/>
      <c r="B142" s="187"/>
      <c r="C142" s="187"/>
      <c r="D142" s="187"/>
      <c r="E142" s="187"/>
      <c r="F142" s="187"/>
      <c r="G142" s="187"/>
      <c r="H142" s="187"/>
      <c r="I142" s="187"/>
      <c r="J142" s="187"/>
      <c r="K142" s="187"/>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87"/>
      <c r="AL142" s="187"/>
      <c r="AM142" s="187"/>
      <c r="AN142" s="187"/>
      <c r="AO142" s="187"/>
      <c r="AP142" s="187"/>
      <c r="AQ142" s="187"/>
      <c r="AR142" s="187"/>
      <c r="AS142" s="187"/>
    </row>
    <row r="143" spans="1:45" x14ac:dyDescent="0.25">
      <c r="A143" s="187"/>
      <c r="B143" s="187"/>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row>
    <row r="144" spans="1:45" x14ac:dyDescent="0.25">
      <c r="A144" s="187"/>
      <c r="B144" s="187"/>
      <c r="C144" s="187"/>
      <c r="D144" s="187"/>
      <c r="E144" s="187"/>
      <c r="F144" s="187"/>
      <c r="G144" s="187"/>
      <c r="H144" s="187"/>
      <c r="I144" s="187"/>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187"/>
      <c r="AQ144" s="187"/>
      <c r="AR144" s="187"/>
      <c r="AS144" s="187"/>
    </row>
    <row r="145" spans="1:45" x14ac:dyDescent="0.25">
      <c r="A145" s="187"/>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row>
    <row r="146" spans="1:45" x14ac:dyDescent="0.25">
      <c r="A146" s="187"/>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row>
    <row r="147" spans="1:45" x14ac:dyDescent="0.25">
      <c r="A147" s="187"/>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row>
    <row r="148" spans="1:45" x14ac:dyDescent="0.25">
      <c r="A148" s="187"/>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row>
    <row r="149" spans="1:45" x14ac:dyDescent="0.25">
      <c r="A149" s="187"/>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row>
    <row r="150" spans="1:45" x14ac:dyDescent="0.25">
      <c r="A150" s="187"/>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row>
    <row r="151" spans="1:45" x14ac:dyDescent="0.25">
      <c r="A151" s="187"/>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row>
    <row r="152" spans="1:45" x14ac:dyDescent="0.25">
      <c r="A152" s="187"/>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row>
    <row r="153" spans="1:45" x14ac:dyDescent="0.25">
      <c r="A153" s="187"/>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row>
    <row r="154" spans="1:45" x14ac:dyDescent="0.25">
      <c r="A154" s="187"/>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row>
    <row r="155" spans="1:45" x14ac:dyDescent="0.25">
      <c r="A155" s="187"/>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row>
    <row r="156" spans="1:45" x14ac:dyDescent="0.25">
      <c r="A156" s="187"/>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row>
    <row r="157" spans="1:45" x14ac:dyDescent="0.25">
      <c r="A157" s="187"/>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row>
    <row r="158" spans="1:45" x14ac:dyDescent="0.25">
      <c r="A158" s="187"/>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row>
    <row r="159" spans="1:45" x14ac:dyDescent="0.25">
      <c r="A159" s="187"/>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7"/>
      <c r="AR159" s="187"/>
      <c r="AS159" s="187"/>
    </row>
    <row r="160" spans="1:45" x14ac:dyDescent="0.25">
      <c r="A160" s="187"/>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7"/>
      <c r="AR160" s="187"/>
      <c r="AS160" s="187"/>
    </row>
    <row r="161" spans="1:45" x14ac:dyDescent="0.25">
      <c r="A161" s="187"/>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7"/>
      <c r="AR161" s="187"/>
      <c r="AS161" s="187"/>
    </row>
    <row r="162" spans="1:45" x14ac:dyDescent="0.25">
      <c r="A162" s="187"/>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7"/>
      <c r="AR162" s="187"/>
      <c r="AS162" s="187"/>
    </row>
    <row r="163" spans="1:45" x14ac:dyDescent="0.25">
      <c r="A163" s="187"/>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7"/>
      <c r="AR163" s="187"/>
      <c r="AS163" s="187"/>
    </row>
    <row r="164" spans="1:45" x14ac:dyDescent="0.25">
      <c r="A164" s="187"/>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7"/>
      <c r="AR164" s="187"/>
      <c r="AS164" s="187"/>
    </row>
    <row r="165" spans="1:45" x14ac:dyDescent="0.25">
      <c r="A165" s="187"/>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7"/>
      <c r="AR165" s="187"/>
      <c r="AS165" s="187"/>
    </row>
    <row r="166" spans="1:45" x14ac:dyDescent="0.25">
      <c r="A166" s="187"/>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7"/>
      <c r="AR166" s="187"/>
      <c r="AS166" s="187"/>
    </row>
    <row r="167" spans="1:45" x14ac:dyDescent="0.25">
      <c r="A167" s="187"/>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7"/>
      <c r="AR167" s="187"/>
      <c r="AS167" s="187"/>
    </row>
    <row r="168" spans="1:45" x14ac:dyDescent="0.25">
      <c r="A168" s="187"/>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row>
    <row r="169" spans="1:45" x14ac:dyDescent="0.25">
      <c r="A169" s="187"/>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7"/>
      <c r="AR169" s="187"/>
      <c r="AS169" s="187"/>
    </row>
    <row r="170" spans="1:45" x14ac:dyDescent="0.25">
      <c r="A170" s="187"/>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7"/>
      <c r="AR170" s="187"/>
      <c r="AS170" s="187"/>
    </row>
    <row r="171" spans="1:45" x14ac:dyDescent="0.25">
      <c r="A171" s="187"/>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7"/>
      <c r="AR171" s="187"/>
      <c r="AS171" s="187"/>
    </row>
    <row r="172" spans="1:45" x14ac:dyDescent="0.25">
      <c r="A172" s="187"/>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187"/>
      <c r="AR172" s="187"/>
      <c r="AS172" s="187"/>
    </row>
    <row r="173" spans="1:45" x14ac:dyDescent="0.25">
      <c r="A173" s="187"/>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7"/>
      <c r="AR173" s="187"/>
      <c r="AS173" s="187"/>
    </row>
    <row r="174" spans="1:45" x14ac:dyDescent="0.25">
      <c r="A174" s="187"/>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187"/>
      <c r="AR174" s="187"/>
      <c r="AS174" s="187"/>
    </row>
    <row r="175" spans="1:45" x14ac:dyDescent="0.25">
      <c r="A175" s="187"/>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7"/>
      <c r="AR175" s="187"/>
      <c r="AS175" s="187"/>
    </row>
    <row r="176" spans="1:45" x14ac:dyDescent="0.25">
      <c r="A176" s="187"/>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row>
    <row r="177" spans="1:45" x14ac:dyDescent="0.25">
      <c r="A177" s="187"/>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7"/>
      <c r="AR177" s="187"/>
      <c r="AS177" s="187"/>
    </row>
    <row r="178" spans="1:45" x14ac:dyDescent="0.25">
      <c r="A178" s="187"/>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187"/>
      <c r="AR178" s="187"/>
      <c r="AS178" s="187"/>
    </row>
    <row r="179" spans="1:45" x14ac:dyDescent="0.25">
      <c r="A179" s="187"/>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7"/>
      <c r="AR179" s="187"/>
      <c r="AS179" s="187"/>
    </row>
    <row r="180" spans="1:45" x14ac:dyDescent="0.25">
      <c r="A180" s="187"/>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187"/>
      <c r="AR180" s="187"/>
      <c r="AS180" s="187"/>
    </row>
    <row r="181" spans="1:45" x14ac:dyDescent="0.25">
      <c r="A181" s="187"/>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87"/>
      <c r="AS181" s="187"/>
    </row>
    <row r="182" spans="1:45" x14ac:dyDescent="0.25">
      <c r="A182" s="187"/>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7"/>
      <c r="AR182" s="187"/>
      <c r="AS182" s="187"/>
    </row>
    <row r="183" spans="1:45" x14ac:dyDescent="0.25">
      <c r="A183" s="187"/>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row>
    <row r="184" spans="1:45" x14ac:dyDescent="0.25">
      <c r="A184" s="187"/>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row>
    <row r="185" spans="1:45" x14ac:dyDescent="0.25">
      <c r="A185" s="187"/>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7"/>
      <c r="AR185" s="187"/>
      <c r="AS185" s="187"/>
    </row>
    <row r="186" spans="1:45" x14ac:dyDescent="0.25">
      <c r="A186" s="187"/>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187"/>
      <c r="AR186" s="187"/>
      <c r="AS186" s="187"/>
    </row>
    <row r="187" spans="1:45" x14ac:dyDescent="0.25">
      <c r="A187" s="187"/>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7"/>
      <c r="AR187" s="187"/>
      <c r="AS187" s="187"/>
    </row>
    <row r="188" spans="1:45" x14ac:dyDescent="0.25">
      <c r="A188" s="187"/>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187"/>
      <c r="AR188" s="187"/>
      <c r="AS188" s="187"/>
    </row>
    <row r="189" spans="1:45" x14ac:dyDescent="0.25">
      <c r="A189" s="187"/>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7"/>
      <c r="AR189" s="187"/>
      <c r="AS189" s="187"/>
    </row>
    <row r="190" spans="1:45" x14ac:dyDescent="0.25">
      <c r="A190" s="187"/>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7"/>
      <c r="AR190" s="187"/>
      <c r="AS190" s="187"/>
    </row>
    <row r="191" spans="1:45" x14ac:dyDescent="0.25">
      <c r="A191" s="187"/>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row>
    <row r="192" spans="1:45" x14ac:dyDescent="0.25">
      <c r="A192" s="187"/>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row>
    <row r="193" spans="1:45" x14ac:dyDescent="0.25">
      <c r="A193" s="187"/>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187"/>
      <c r="AR193" s="187"/>
      <c r="AS193" s="187"/>
    </row>
    <row r="194" spans="1:45" x14ac:dyDescent="0.25">
      <c r="A194" s="187"/>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187"/>
      <c r="AR194" s="187"/>
      <c r="AS194" s="187"/>
    </row>
    <row r="195" spans="1:45" x14ac:dyDescent="0.25">
      <c r="A195" s="187"/>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7"/>
      <c r="AR195" s="187"/>
      <c r="AS195" s="187"/>
    </row>
    <row r="196" spans="1:45" x14ac:dyDescent="0.25">
      <c r="A196" s="187"/>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187"/>
      <c r="AR196" s="187"/>
      <c r="AS196" s="187"/>
    </row>
    <row r="197" spans="1:45" x14ac:dyDescent="0.25">
      <c r="A197" s="187"/>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7"/>
      <c r="AR197" s="187"/>
      <c r="AS197" s="187"/>
    </row>
    <row r="198" spans="1:45" x14ac:dyDescent="0.25">
      <c r="A198" s="187"/>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7"/>
      <c r="AR198" s="187"/>
      <c r="AS198" s="187"/>
    </row>
    <row r="199" spans="1:45" x14ac:dyDescent="0.25">
      <c r="A199" s="187"/>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187"/>
      <c r="AR199" s="187"/>
      <c r="AS199" s="187"/>
    </row>
    <row r="200" spans="1:45" x14ac:dyDescent="0.25">
      <c r="A200" s="187"/>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187"/>
      <c r="AR200" s="187"/>
      <c r="AS200" s="187"/>
    </row>
    <row r="201" spans="1:45" x14ac:dyDescent="0.25">
      <c r="A201" s="187"/>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187"/>
      <c r="AR201" s="187"/>
      <c r="AS201" s="187"/>
    </row>
    <row r="202" spans="1:45" x14ac:dyDescent="0.25">
      <c r="A202" s="187"/>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187"/>
      <c r="AR202" s="187"/>
      <c r="AS202" s="187"/>
    </row>
    <row r="203" spans="1:45" x14ac:dyDescent="0.25">
      <c r="A203" s="187"/>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187"/>
      <c r="AR203" s="187"/>
      <c r="AS203" s="187"/>
    </row>
    <row r="204" spans="1:45" x14ac:dyDescent="0.25">
      <c r="A204" s="187"/>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187"/>
      <c r="AR204" s="187"/>
      <c r="AS204" s="187"/>
    </row>
  </sheetData>
  <mergeCells count="3">
    <mergeCell ref="C2:O3"/>
    <mergeCell ref="G6:I6"/>
    <mergeCell ref="J6:L6"/>
  </mergeCells>
  <phoneticPr fontId="5" type="noConversion"/>
  <dataValidations count="8">
    <dataValidation type="list" allowBlank="1" showInputMessage="1" showErrorMessage="1" sqref="K8:K12" xr:uid="{35C3B847-87E8-4AAB-9887-1759D4BF04E5}">
      <formula1>"0%, 50%, 100%"</formula1>
    </dataValidation>
    <dataValidation type="list" allowBlank="1" showInputMessage="1" showErrorMessage="1" sqref="F17" xr:uid="{D3BA1E9A-25D5-4BA2-8B4F-95534E53E5DE}">
      <formula1>"0 challenges, 1-5 challenges, 5- 10 challenges, more than 10 key challenges"</formula1>
    </dataValidation>
    <dataValidation type="list" allowBlank="1" showInputMessage="1" showErrorMessage="1" sqref="F9" xr:uid="{713057B5-F126-4755-AFD6-A4A13B9404F5}">
      <formula1>"1 - 20 employees, &gt; 20 employees"</formula1>
    </dataValidation>
    <dataValidation type="list" allowBlank="1" showInputMessage="1" showErrorMessage="1" sqref="F8" xr:uid="{B83649E2-1BF5-4403-B389-6C356D30730C}">
      <formula1>"1- 100 employees, 101 - 1000 employees, &gt; 1000 employees"</formula1>
    </dataValidation>
    <dataValidation type="list" allowBlank="1" showInputMessage="1" showErrorMessage="1" sqref="F10:F11" xr:uid="{C8A8202F-5E88-4B9B-8AEB-78BA39DCBF84}">
      <formula1>"no employees,1 - 20 employees, 20 - 100 employees, &gt; 100 employees"</formula1>
    </dataValidation>
    <dataValidation type="list" allowBlank="1" showInputMessage="1" showErrorMessage="1" sqref="K15" xr:uid="{C32CC31A-897C-458E-BBF9-D69D34F09890}">
      <formula1>"0%, 25%, 50%, 75%, 100%"</formula1>
    </dataValidation>
    <dataValidation type="list" allowBlank="1" showInputMessage="1" showErrorMessage="1" sqref="K13 K16" xr:uid="{932735A2-8826-4D25-8435-995EB4CF123A}">
      <formula1>"0%, 50%, 75%, 100%"</formula1>
    </dataValidation>
    <dataValidation type="list" allowBlank="1" showInputMessage="1" showErrorMessage="1" sqref="C8:C20" xr:uid="{4E352D07-5375-4BF4-AEA8-392DBEA1C4D5}">
      <formula1>Solution</formula1>
    </dataValidation>
  </dataValidations>
  <pageMargins left="0.7" right="0.7" top="0.75" bottom="0.75" header="0.3" footer="0.3"/>
  <pageSetup scale="20"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DF51FF6-37E8-4A5C-85A6-7C27BE278DE2}">
          <x14:formula1>
            <xm:f>'Priority Ratings'!$C$21:$C$27</xm:f>
          </x14:formula1>
          <xm:sqref>H8:H20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29C1D-BCC8-4E8D-A2AB-7F7595EB2541}">
  <dimension ref="A1:J63"/>
  <sheetViews>
    <sheetView workbookViewId="0">
      <selection activeCell="A2" sqref="A2:XFD2"/>
    </sheetView>
  </sheetViews>
  <sheetFormatPr defaultColWidth="8.85546875" defaultRowHeight="12.75" x14ac:dyDescent="0.2"/>
  <cols>
    <col min="1" max="2" width="8.85546875" style="148"/>
    <col min="3" max="3" width="66.28515625" style="148" customWidth="1"/>
    <col min="4" max="4" width="31.140625" style="148" customWidth="1"/>
    <col min="5" max="6" width="8.85546875" style="148"/>
    <col min="7" max="7" width="40.5703125" style="148" customWidth="1"/>
    <col min="8" max="8" width="16.28515625" style="148" customWidth="1"/>
    <col min="9" max="9" width="11" style="148" customWidth="1"/>
    <col min="10" max="10" width="16.140625" style="148" bestFit="1" customWidth="1"/>
    <col min="11" max="16384" width="8.85546875" style="148"/>
  </cols>
  <sheetData>
    <row r="1" spans="1:10" x14ac:dyDescent="0.2">
      <c r="A1" s="147"/>
      <c r="B1" s="147"/>
      <c r="C1" s="147"/>
      <c r="D1" s="147"/>
      <c r="E1" s="147"/>
      <c r="F1" s="147"/>
      <c r="G1" s="147"/>
      <c r="H1" s="147"/>
      <c r="I1" s="147"/>
      <c r="J1" s="147"/>
    </row>
    <row r="2" spans="1:10" ht="84" customHeight="1" x14ac:dyDescent="0.2">
      <c r="A2" s="147"/>
      <c r="B2" s="147"/>
      <c r="C2" s="333" t="s">
        <v>172</v>
      </c>
      <c r="D2" s="333"/>
      <c r="E2" s="333"/>
      <c r="F2" s="333"/>
      <c r="G2" s="333"/>
      <c r="H2" s="333"/>
      <c r="I2" s="333"/>
      <c r="J2" s="333"/>
    </row>
    <row r="3" spans="1:10" ht="15.6" customHeight="1" x14ac:dyDescent="0.2">
      <c r="A3" s="147"/>
      <c r="B3" s="147"/>
      <c r="C3" s="19" t="s">
        <v>173</v>
      </c>
      <c r="D3" s="147"/>
      <c r="E3" s="147"/>
      <c r="F3" s="147"/>
      <c r="G3" s="147"/>
      <c r="H3" s="147"/>
      <c r="I3" s="147"/>
      <c r="J3" s="147"/>
    </row>
    <row r="4" spans="1:10" ht="15.6" customHeight="1" x14ac:dyDescent="0.2">
      <c r="A4" s="147"/>
      <c r="B4" s="147"/>
      <c r="C4" s="7"/>
      <c r="D4" s="147"/>
      <c r="E4" s="147"/>
      <c r="F4" s="147"/>
      <c r="G4" s="147"/>
      <c r="H4" s="147"/>
      <c r="I4" s="147"/>
      <c r="J4" s="147"/>
    </row>
    <row r="5" spans="1:10" ht="15.6" customHeight="1" x14ac:dyDescent="0.2">
      <c r="A5" s="147"/>
      <c r="B5" s="147"/>
      <c r="C5" s="147"/>
      <c r="D5" s="147"/>
      <c r="E5" s="147"/>
      <c r="F5" s="147"/>
      <c r="G5" s="147"/>
      <c r="H5" s="147"/>
      <c r="I5" s="147"/>
      <c r="J5" s="147"/>
    </row>
    <row r="6" spans="1:10" ht="15.6" customHeight="1" thickBot="1" x14ac:dyDescent="0.25">
      <c r="A6" s="147"/>
      <c r="B6" s="147"/>
      <c r="C6" s="147"/>
      <c r="D6" s="147"/>
      <c r="E6" s="147"/>
      <c r="F6" s="147"/>
      <c r="G6" s="147"/>
      <c r="H6" s="147"/>
      <c r="I6" s="157"/>
      <c r="J6" s="147"/>
    </row>
    <row r="7" spans="1:10" ht="35.25" customHeight="1" thickBot="1" x14ac:dyDescent="0.3">
      <c r="A7" s="147"/>
      <c r="B7" s="147"/>
      <c r="C7" s="334" t="s">
        <v>174</v>
      </c>
      <c r="D7" s="335"/>
      <c r="E7" s="158">
        <f>AVERAGE(E9:E10)*H7</f>
        <v>0.875</v>
      </c>
      <c r="F7" s="147"/>
      <c r="G7" s="160" t="s">
        <v>175</v>
      </c>
      <c r="H7" s="161">
        <v>1</v>
      </c>
      <c r="I7" s="157"/>
      <c r="J7" s="147"/>
    </row>
    <row r="8" spans="1:10" ht="15.6" customHeight="1" x14ac:dyDescent="0.2">
      <c r="A8" s="147"/>
      <c r="B8" s="147"/>
      <c r="C8" s="149" t="s">
        <v>176</v>
      </c>
      <c r="D8" s="153" t="s">
        <v>177</v>
      </c>
      <c r="E8" s="152" t="s">
        <v>178</v>
      </c>
      <c r="F8" s="147"/>
      <c r="G8" s="154"/>
      <c r="H8" s="159" t="s">
        <v>179</v>
      </c>
      <c r="I8" s="157"/>
      <c r="J8" s="147"/>
    </row>
    <row r="9" spans="1:10" x14ac:dyDescent="0.2">
      <c r="A9" s="147"/>
      <c r="B9" s="147"/>
      <c r="C9" s="150" t="s">
        <v>180</v>
      </c>
      <c r="D9" s="143" t="s">
        <v>181</v>
      </c>
      <c r="E9" s="144">
        <f>INDEX(H9:H11,MATCH(D9,G9:G11,0))</f>
        <v>1</v>
      </c>
      <c r="F9" s="147"/>
      <c r="G9" s="155" t="s">
        <v>182</v>
      </c>
      <c r="H9" s="205">
        <v>0.5</v>
      </c>
      <c r="I9" s="157"/>
      <c r="J9" s="147"/>
    </row>
    <row r="10" spans="1:10" ht="13.5" thickBot="1" x14ac:dyDescent="0.25">
      <c r="A10" s="147"/>
      <c r="B10" s="147"/>
      <c r="C10" s="151" t="s">
        <v>183</v>
      </c>
      <c r="D10" s="145" t="s">
        <v>184</v>
      </c>
      <c r="E10" s="146">
        <f>INDEX(H9:H11,MATCH(D10,G9:G11,0))</f>
        <v>0.75</v>
      </c>
      <c r="F10" s="147"/>
      <c r="G10" s="155" t="s">
        <v>184</v>
      </c>
      <c r="H10" s="205">
        <v>0.75</v>
      </c>
      <c r="I10" s="157"/>
      <c r="J10" s="147"/>
    </row>
    <row r="11" spans="1:10" ht="15.6" customHeight="1" thickBot="1" x14ac:dyDescent="0.25">
      <c r="A11" s="147"/>
      <c r="B11" s="147"/>
      <c r="C11" s="147"/>
      <c r="D11" s="147"/>
      <c r="E11" s="147"/>
      <c r="F11" s="147"/>
      <c r="G11" s="156" t="s">
        <v>181</v>
      </c>
      <c r="H11" s="206">
        <v>1</v>
      </c>
      <c r="I11" s="157"/>
      <c r="J11" s="147"/>
    </row>
    <row r="12" spans="1:10" ht="15.6" customHeight="1" x14ac:dyDescent="0.2">
      <c r="A12" s="147"/>
      <c r="B12" s="147"/>
      <c r="C12" s="147"/>
      <c r="D12" s="147"/>
      <c r="E12" s="147"/>
      <c r="F12" s="147"/>
      <c r="G12" s="147"/>
      <c r="H12" s="147"/>
      <c r="I12" s="157"/>
      <c r="J12" s="147"/>
    </row>
    <row r="13" spans="1:10" ht="15.6" customHeight="1" x14ac:dyDescent="0.2">
      <c r="A13" s="147"/>
      <c r="I13" s="207"/>
    </row>
    <row r="14" spans="1:10" ht="15.6" customHeight="1" x14ac:dyDescent="0.2">
      <c r="A14" s="147"/>
      <c r="I14" s="207"/>
    </row>
    <row r="15" spans="1:10" ht="15.6" customHeight="1" x14ac:dyDescent="0.2">
      <c r="A15" s="147"/>
      <c r="I15" s="207"/>
    </row>
    <row r="16" spans="1:10" x14ac:dyDescent="0.2">
      <c r="A16" s="147"/>
      <c r="D16" s="207"/>
    </row>
    <row r="17" spans="1:1" ht="15.6" customHeight="1" x14ac:dyDescent="0.2">
      <c r="A17" s="147"/>
    </row>
    <row r="18" spans="1:1" ht="15.6" customHeight="1" x14ac:dyDescent="0.2">
      <c r="A18" s="147"/>
    </row>
    <row r="19" spans="1:1" x14ac:dyDescent="0.2">
      <c r="A19" s="147"/>
    </row>
    <row r="20" spans="1:1" x14ac:dyDescent="0.2">
      <c r="A20" s="147"/>
    </row>
    <row r="21" spans="1:1" x14ac:dyDescent="0.2">
      <c r="A21" s="147"/>
    </row>
    <row r="22" spans="1:1" x14ac:dyDescent="0.2">
      <c r="A22" s="147"/>
    </row>
    <row r="23" spans="1:1" x14ac:dyDescent="0.2">
      <c r="A23" s="147"/>
    </row>
    <row r="24" spans="1:1" x14ac:dyDescent="0.2">
      <c r="A24" s="147"/>
    </row>
    <row r="25" spans="1:1" x14ac:dyDescent="0.2">
      <c r="A25" s="147"/>
    </row>
    <row r="26" spans="1:1" x14ac:dyDescent="0.2">
      <c r="A26" s="147"/>
    </row>
    <row r="27" spans="1:1" x14ac:dyDescent="0.2">
      <c r="A27" s="147"/>
    </row>
    <row r="28" spans="1:1" x14ac:dyDescent="0.2">
      <c r="A28" s="147"/>
    </row>
    <row r="29" spans="1:1" x14ac:dyDescent="0.2">
      <c r="A29" s="147"/>
    </row>
    <row r="30" spans="1:1" ht="13.15" customHeight="1" x14ac:dyDescent="0.2">
      <c r="A30" s="147"/>
    </row>
    <row r="31" spans="1:1" x14ac:dyDescent="0.2">
      <c r="A31" s="147"/>
    </row>
    <row r="32" spans="1:1" x14ac:dyDescent="0.2">
      <c r="A32" s="147"/>
    </row>
    <row r="33" spans="1:9" x14ac:dyDescent="0.2">
      <c r="A33" s="147"/>
      <c r="G33" s="208"/>
      <c r="H33" s="208"/>
    </row>
    <row r="34" spans="1:9" x14ac:dyDescent="0.2">
      <c r="A34" s="147"/>
    </row>
    <row r="35" spans="1:9" x14ac:dyDescent="0.2">
      <c r="A35" s="147"/>
      <c r="D35" s="332"/>
      <c r="E35" s="332"/>
    </row>
    <row r="36" spans="1:9" x14ac:dyDescent="0.2">
      <c r="A36" s="147"/>
      <c r="D36" s="332"/>
      <c r="E36" s="332"/>
      <c r="I36" s="208"/>
    </row>
    <row r="37" spans="1:9" x14ac:dyDescent="0.2">
      <c r="A37" s="147"/>
      <c r="D37" s="332"/>
      <c r="E37" s="332"/>
      <c r="I37" s="207"/>
    </row>
    <row r="38" spans="1:9" x14ac:dyDescent="0.2">
      <c r="A38" s="147"/>
      <c r="I38" s="207"/>
    </row>
    <row r="39" spans="1:9" x14ac:dyDescent="0.2">
      <c r="A39" s="147"/>
      <c r="I39" s="207"/>
    </row>
    <row r="40" spans="1:9" x14ac:dyDescent="0.2">
      <c r="A40" s="147"/>
      <c r="I40" s="207"/>
    </row>
    <row r="41" spans="1:9" x14ac:dyDescent="0.2">
      <c r="A41" s="147"/>
      <c r="I41" s="207"/>
    </row>
    <row r="42" spans="1:9" x14ac:dyDescent="0.2">
      <c r="A42" s="147"/>
      <c r="I42" s="207"/>
    </row>
    <row r="43" spans="1:9" x14ac:dyDescent="0.2">
      <c r="I43" s="207"/>
    </row>
    <row r="44" spans="1:9" x14ac:dyDescent="0.2">
      <c r="I44" s="207"/>
    </row>
    <row r="45" spans="1:9" x14ac:dyDescent="0.2">
      <c r="I45" s="207"/>
    </row>
    <row r="46" spans="1:9" x14ac:dyDescent="0.2">
      <c r="I46" s="207"/>
    </row>
    <row r="47" spans="1:9" x14ac:dyDescent="0.2">
      <c r="I47" s="207"/>
    </row>
    <row r="48" spans="1:9" x14ac:dyDescent="0.2">
      <c r="I48" s="207"/>
    </row>
    <row r="49" spans="9:9" x14ac:dyDescent="0.2">
      <c r="I49" s="207"/>
    </row>
    <row r="50" spans="9:9" x14ac:dyDescent="0.2">
      <c r="I50" s="207"/>
    </row>
    <row r="51" spans="9:9" x14ac:dyDescent="0.2">
      <c r="I51" s="207"/>
    </row>
    <row r="52" spans="9:9" x14ac:dyDescent="0.2">
      <c r="I52" s="207"/>
    </row>
    <row r="53" spans="9:9" x14ac:dyDescent="0.2">
      <c r="I53" s="207"/>
    </row>
    <row r="54" spans="9:9" x14ac:dyDescent="0.2">
      <c r="I54" s="207"/>
    </row>
    <row r="55" spans="9:9" x14ac:dyDescent="0.2">
      <c r="I55" s="207"/>
    </row>
    <row r="56" spans="9:9" x14ac:dyDescent="0.2">
      <c r="I56" s="207"/>
    </row>
    <row r="59" spans="9:9" x14ac:dyDescent="0.2">
      <c r="I59" s="207"/>
    </row>
    <row r="60" spans="9:9" x14ac:dyDescent="0.2">
      <c r="I60" s="207"/>
    </row>
    <row r="61" spans="9:9" x14ac:dyDescent="0.2">
      <c r="I61" s="207"/>
    </row>
    <row r="62" spans="9:9" x14ac:dyDescent="0.2">
      <c r="I62" s="207"/>
    </row>
    <row r="63" spans="9:9" x14ac:dyDescent="0.2">
      <c r="I63" s="207"/>
    </row>
  </sheetData>
  <sortState xmlns:xlrd2="http://schemas.microsoft.com/office/spreadsheetml/2017/richdata2" ref="G9:H11">
    <sortCondition ref="H9:H11"/>
  </sortState>
  <mergeCells count="5">
    <mergeCell ref="D37:E37"/>
    <mergeCell ref="C2:J2"/>
    <mergeCell ref="D35:E35"/>
    <mergeCell ref="D36:E36"/>
    <mergeCell ref="C7:D7"/>
  </mergeCells>
  <dataValidations count="1">
    <dataValidation type="list" allowBlank="1" showInputMessage="1" showErrorMessage="1" sqref="D9:D10" xr:uid="{90B8C683-9C78-455D-99CA-0F72BC403953}">
      <formula1>$G$9:$G$11</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353DC-F2B3-4744-8314-8150BA0B651B}">
  <sheetPr>
    <tabColor rgb="FFFF0000"/>
  </sheetPr>
  <dimension ref="A1:M23"/>
  <sheetViews>
    <sheetView showGridLines="0" zoomScale="93" zoomScaleNormal="93" workbookViewId="0">
      <pane ySplit="5" topLeftCell="A11" activePane="bottomLeft" state="frozen"/>
      <selection activeCell="E48" sqref="E48"/>
      <selection pane="bottomLeft" activeCell="J17" sqref="J17"/>
    </sheetView>
  </sheetViews>
  <sheetFormatPr defaultColWidth="9.28515625" defaultRowHeight="12.75" x14ac:dyDescent="0.2"/>
  <cols>
    <col min="1" max="1" width="8.7109375" style="7" customWidth="1"/>
    <col min="2" max="2" width="12.42578125" style="7" customWidth="1"/>
    <col min="3" max="3" width="13.5703125" style="7" customWidth="1"/>
    <col min="4" max="4" width="24.5703125" style="7" customWidth="1"/>
    <col min="5" max="5" width="44.5703125" style="7" customWidth="1"/>
    <col min="6" max="6" width="31.5703125" style="8" hidden="1" customWidth="1"/>
    <col min="7" max="7" width="12.7109375" style="11" bestFit="1" customWidth="1"/>
    <col min="8" max="8" width="12.5703125" style="12" customWidth="1"/>
    <col min="9" max="9" width="13.7109375" style="7" customWidth="1"/>
    <col min="10" max="10" width="37" style="7" customWidth="1"/>
    <col min="11" max="11" width="18.7109375" style="7" customWidth="1"/>
    <col min="12" max="12" width="13.7109375" style="7" customWidth="1"/>
    <col min="13" max="13" width="18.28515625" style="7" customWidth="1"/>
    <col min="14" max="16384" width="9.28515625" style="7"/>
  </cols>
  <sheetData>
    <row r="1" spans="1:13" s="6" customFormat="1" ht="19.5" customHeight="1" x14ac:dyDescent="0.2">
      <c r="A1" s="330" t="s">
        <v>185</v>
      </c>
      <c r="B1" s="330"/>
      <c r="C1" s="330"/>
      <c r="D1" s="330"/>
      <c r="E1" s="330"/>
      <c r="F1" s="330"/>
      <c r="G1" s="330"/>
      <c r="H1" s="330"/>
      <c r="I1" s="330"/>
      <c r="J1" s="330"/>
      <c r="K1" s="330"/>
      <c r="L1" s="330"/>
      <c r="M1" s="330"/>
    </row>
    <row r="2" spans="1:13" s="6" customFormat="1" ht="12.75" customHeight="1" x14ac:dyDescent="0.2">
      <c r="A2" s="330"/>
      <c r="B2" s="330"/>
      <c r="C2" s="330"/>
      <c r="D2" s="330"/>
      <c r="E2" s="330"/>
      <c r="F2" s="330"/>
      <c r="G2" s="330"/>
      <c r="H2" s="330"/>
      <c r="I2" s="330"/>
      <c r="J2" s="330"/>
      <c r="K2" s="330"/>
      <c r="L2" s="330"/>
      <c r="M2" s="330"/>
    </row>
    <row r="3" spans="1:13" s="6" customFormat="1" ht="12.75" customHeight="1" x14ac:dyDescent="0.25">
      <c r="A3" s="24"/>
      <c r="B3" s="24"/>
      <c r="C3" s="24"/>
      <c r="D3" s="24"/>
      <c r="E3" s="24"/>
      <c r="F3" s="24"/>
      <c r="G3" s="13"/>
      <c r="H3" s="24"/>
      <c r="I3" s="24"/>
      <c r="J3" s="24"/>
      <c r="K3" s="24"/>
      <c r="L3" s="24"/>
      <c r="M3" s="24"/>
    </row>
    <row r="4" spans="1:13" s="6" customFormat="1" ht="15.75" x14ac:dyDescent="0.2">
      <c r="A4" s="167"/>
      <c r="B4" s="167"/>
      <c r="C4" s="167"/>
      <c r="D4" s="167"/>
      <c r="E4" s="167"/>
      <c r="F4" s="167"/>
      <c r="G4" s="331" t="s">
        <v>52</v>
      </c>
      <c r="H4" s="331"/>
      <c r="I4" s="331"/>
      <c r="J4" s="331"/>
      <c r="K4" s="331"/>
      <c r="L4" s="331"/>
      <c r="M4" s="168"/>
    </row>
    <row r="5" spans="1:13" ht="37.5" customHeight="1" x14ac:dyDescent="0.2">
      <c r="A5" s="169" t="s">
        <v>53</v>
      </c>
      <c r="B5" s="169" t="s">
        <v>54</v>
      </c>
      <c r="C5" s="169" t="s">
        <v>55</v>
      </c>
      <c r="D5" s="169" t="s">
        <v>56</v>
      </c>
      <c r="E5" s="169" t="s">
        <v>57</v>
      </c>
      <c r="F5" s="169" t="s">
        <v>58</v>
      </c>
      <c r="G5" s="170" t="s">
        <v>59</v>
      </c>
      <c r="H5" s="170" t="s">
        <v>60</v>
      </c>
      <c r="I5" s="171" t="s">
        <v>61</v>
      </c>
      <c r="J5" s="172" t="s">
        <v>62</v>
      </c>
      <c r="K5" s="173" t="s">
        <v>63</v>
      </c>
      <c r="L5" s="173" t="s">
        <v>64</v>
      </c>
      <c r="M5" s="169" t="s">
        <v>65</v>
      </c>
    </row>
    <row r="6" spans="1:13" ht="165.75" x14ac:dyDescent="0.25">
      <c r="A6" s="236" t="s">
        <v>186</v>
      </c>
      <c r="B6" s="174" t="s">
        <v>67</v>
      </c>
      <c r="C6" s="174" t="s">
        <v>43</v>
      </c>
      <c r="D6" s="214" t="s">
        <v>68</v>
      </c>
      <c r="E6" s="209" t="s">
        <v>187</v>
      </c>
      <c r="F6" s="175"/>
      <c r="G6" s="176">
        <f>IF(H6='Priority Ratings'!$C$21, 'Priority Ratings'!$B$21,IF(H6='Priority Ratings'!$C$22, 'Priority Ratings'!$B$22,IF(H6='Priority Ratings'!$C$23, 'Priority Ratings'!$B$23,IF(H6='Priority Ratings'!$C$24, 'Priority Ratings'!$B$24,IF(H6='Priority Ratings'!$C$25, 'Priority Ratings'!$B$25,IF(H6='Priority Ratings'!$C$26, 'Priority Ratings'!$B$26, IF(H6='Priority Ratings'!$C$27, 'Priority Ratings'!$B$27,"No Rating")))))))</f>
        <v>6</v>
      </c>
      <c r="H6" s="224" t="s">
        <v>116</v>
      </c>
      <c r="I6" s="177">
        <f t="shared" ref="I6:I19" si="0">G6/$G$19</f>
        <v>0.10169491525423729</v>
      </c>
      <c r="J6" s="225" t="s">
        <v>188</v>
      </c>
      <c r="K6" s="237"/>
      <c r="L6" s="177">
        <f t="shared" ref="L6:L15" si="1">I6*K6</f>
        <v>0</v>
      </c>
      <c r="M6" s="179"/>
    </row>
    <row r="7" spans="1:13" ht="104.1" customHeight="1" x14ac:dyDescent="0.25">
      <c r="A7" s="236" t="s">
        <v>189</v>
      </c>
      <c r="B7" s="174" t="s">
        <v>67</v>
      </c>
      <c r="C7" s="174" t="s">
        <v>43</v>
      </c>
      <c r="D7" s="219" t="s">
        <v>73</v>
      </c>
      <c r="E7" s="211" t="s">
        <v>190</v>
      </c>
      <c r="F7" s="175"/>
      <c r="G7" s="176">
        <f>IF(H7='Priority Ratings'!$C$21, 'Priority Ratings'!$B$21,IF(H7='Priority Ratings'!$C$22, 'Priority Ratings'!$B$22,IF(H7='Priority Ratings'!$C$23, 'Priority Ratings'!$B$23,IF(H7='Priority Ratings'!$C$24, 'Priority Ratings'!$B$24,IF(H7='Priority Ratings'!$C$25, 'Priority Ratings'!$B$25,IF(H7='Priority Ratings'!$C$26, 'Priority Ratings'!$B$26, IF(H7='Priority Ratings'!$C$27, 'Priority Ratings'!$B$27,"No Rating")))))))</f>
        <v>4</v>
      </c>
      <c r="H7" s="224" t="s">
        <v>70</v>
      </c>
      <c r="I7" s="177">
        <f t="shared" si="0"/>
        <v>6.7796610169491525E-2</v>
      </c>
      <c r="J7" s="225" t="s">
        <v>188</v>
      </c>
      <c r="K7" s="237"/>
      <c r="L7" s="177">
        <f t="shared" si="1"/>
        <v>0</v>
      </c>
      <c r="M7" s="179"/>
    </row>
    <row r="8" spans="1:13" ht="191.25" x14ac:dyDescent="0.25">
      <c r="A8" s="236" t="s">
        <v>191</v>
      </c>
      <c r="B8" s="174" t="s">
        <v>67</v>
      </c>
      <c r="C8" s="174" t="s">
        <v>43</v>
      </c>
      <c r="D8" s="220" t="s">
        <v>77</v>
      </c>
      <c r="E8" s="211" t="s">
        <v>192</v>
      </c>
      <c r="F8" s="175"/>
      <c r="G8" s="176">
        <f>IF(H8='Priority Ratings'!$C$21, 'Priority Ratings'!$B$21,IF(H8='Priority Ratings'!$C$22, 'Priority Ratings'!$B$22,IF(H8='Priority Ratings'!$C$23, 'Priority Ratings'!$B$23,IF(H8='Priority Ratings'!$C$24, 'Priority Ratings'!$B$24,IF(H8='Priority Ratings'!$C$25, 'Priority Ratings'!$B$25,IF(H8='Priority Ratings'!$C$26, 'Priority Ratings'!$B$26, IF(H8='Priority Ratings'!$C$27, 'Priority Ratings'!$B$27,"No Rating")))))))</f>
        <v>6</v>
      </c>
      <c r="H8" s="224" t="s">
        <v>116</v>
      </c>
      <c r="I8" s="177">
        <f t="shared" si="0"/>
        <v>0.10169491525423729</v>
      </c>
      <c r="J8" s="225" t="s">
        <v>188</v>
      </c>
      <c r="K8" s="237"/>
      <c r="L8" s="238">
        <f t="shared" si="1"/>
        <v>0</v>
      </c>
      <c r="M8" s="179"/>
    </row>
    <row r="9" spans="1:13" ht="114.75" x14ac:dyDescent="0.25">
      <c r="A9" s="236" t="s">
        <v>193</v>
      </c>
      <c r="B9" s="174" t="s">
        <v>67</v>
      </c>
      <c r="C9" s="174" t="s">
        <v>43</v>
      </c>
      <c r="D9" s="219" t="s">
        <v>81</v>
      </c>
      <c r="E9" s="211" t="s">
        <v>82</v>
      </c>
      <c r="F9" s="175"/>
      <c r="G9" s="176">
        <f>IF(H9='Priority Ratings'!$C$21, 'Priority Ratings'!$B$21,IF(H9='Priority Ratings'!$C$22, 'Priority Ratings'!$B$22,IF(H9='Priority Ratings'!$C$23, 'Priority Ratings'!$B$23,IF(H9='Priority Ratings'!$C$24, 'Priority Ratings'!$B$24,IF(H9='Priority Ratings'!$C$25, 'Priority Ratings'!$B$25,IF(H9='Priority Ratings'!$C$26, 'Priority Ratings'!$B$26, IF(H9='Priority Ratings'!$C$27, 'Priority Ratings'!$B$27,"No Rating")))))))</f>
        <v>5</v>
      </c>
      <c r="H9" s="224" t="s">
        <v>79</v>
      </c>
      <c r="I9" s="177">
        <f t="shared" si="0"/>
        <v>8.4745762711864403E-2</v>
      </c>
      <c r="J9" s="225" t="s">
        <v>188</v>
      </c>
      <c r="K9" s="237"/>
      <c r="L9" s="177">
        <f t="shared" si="1"/>
        <v>0</v>
      </c>
      <c r="M9" s="179"/>
    </row>
    <row r="10" spans="1:13" ht="165.75" x14ac:dyDescent="0.25">
      <c r="A10" s="236" t="s">
        <v>194</v>
      </c>
      <c r="B10" s="174" t="s">
        <v>67</v>
      </c>
      <c r="C10" s="174" t="s">
        <v>43</v>
      </c>
      <c r="D10" s="219" t="s">
        <v>84</v>
      </c>
      <c r="E10" s="210" t="s">
        <v>195</v>
      </c>
      <c r="F10" s="175"/>
      <c r="G10" s="176">
        <f>IF(H10='Priority Ratings'!$C$21, 'Priority Ratings'!$B$21,IF(H10='Priority Ratings'!$C$22, 'Priority Ratings'!$B$22,IF(H10='Priority Ratings'!$C$23, 'Priority Ratings'!$B$23,IF(H10='Priority Ratings'!$C$24, 'Priority Ratings'!$B$24,IF(H10='Priority Ratings'!$C$25, 'Priority Ratings'!$B$25,IF(H10='Priority Ratings'!$C$26, 'Priority Ratings'!$B$26, IF(H10='Priority Ratings'!$C$27, 'Priority Ratings'!$B$27,"No Rating")))))))</f>
        <v>4</v>
      </c>
      <c r="H10" s="224" t="s">
        <v>70</v>
      </c>
      <c r="I10" s="177">
        <f t="shared" si="0"/>
        <v>6.7796610169491525E-2</v>
      </c>
      <c r="J10" s="225" t="s">
        <v>188</v>
      </c>
      <c r="K10" s="237"/>
      <c r="L10" s="177">
        <f t="shared" si="1"/>
        <v>0</v>
      </c>
      <c r="M10" s="179"/>
    </row>
    <row r="11" spans="1:13" ht="153" x14ac:dyDescent="0.25">
      <c r="A11" s="236" t="s">
        <v>196</v>
      </c>
      <c r="B11" s="174" t="s">
        <v>67</v>
      </c>
      <c r="C11" s="174" t="s">
        <v>43</v>
      </c>
      <c r="D11" s="220" t="s">
        <v>87</v>
      </c>
      <c r="E11" s="211" t="s">
        <v>197</v>
      </c>
      <c r="F11" s="175"/>
      <c r="G11" s="176">
        <f>IF(H11='Priority Ratings'!$C$21, 'Priority Ratings'!$B$21,IF(H11='Priority Ratings'!$C$22, 'Priority Ratings'!$B$22,IF(H11='Priority Ratings'!$C$23, 'Priority Ratings'!$B$23,IF(H11='Priority Ratings'!$C$24, 'Priority Ratings'!$B$24,IF(H11='Priority Ratings'!$C$25, 'Priority Ratings'!$B$25,IF(H11='Priority Ratings'!$C$26, 'Priority Ratings'!$B$26, IF(H11='Priority Ratings'!$C$27, 'Priority Ratings'!$B$27,"No Rating")))))))</f>
        <v>4</v>
      </c>
      <c r="H11" s="224" t="s">
        <v>70</v>
      </c>
      <c r="I11" s="177">
        <f t="shared" si="0"/>
        <v>6.7796610169491525E-2</v>
      </c>
      <c r="J11" s="225" t="s">
        <v>188</v>
      </c>
      <c r="K11" s="237"/>
      <c r="L11" s="177">
        <f t="shared" si="1"/>
        <v>0</v>
      </c>
      <c r="M11" s="179"/>
    </row>
    <row r="12" spans="1:13" ht="255" x14ac:dyDescent="0.25">
      <c r="A12" s="236" t="s">
        <v>198</v>
      </c>
      <c r="B12" s="174" t="s">
        <v>67</v>
      </c>
      <c r="C12" s="174" t="s">
        <v>43</v>
      </c>
      <c r="D12" s="220" t="s">
        <v>90</v>
      </c>
      <c r="E12" s="211" t="s">
        <v>608</v>
      </c>
      <c r="F12" s="175"/>
      <c r="G12" s="176">
        <f>IF(H12='Priority Ratings'!$C$21, 'Priority Ratings'!$B$21,IF(H12='Priority Ratings'!$C$22, 'Priority Ratings'!$B$22,IF(H12='Priority Ratings'!$C$23, 'Priority Ratings'!$B$23,IF(H12='Priority Ratings'!$C$24, 'Priority Ratings'!$B$24,IF(H12='Priority Ratings'!$C$25, 'Priority Ratings'!$B$25,IF(H12='Priority Ratings'!$C$26, 'Priority Ratings'!$B$26, IF(H12='Priority Ratings'!$C$27, 'Priority Ratings'!$B$27,"No Rating")))))))</f>
        <v>5</v>
      </c>
      <c r="H12" s="224" t="s">
        <v>79</v>
      </c>
      <c r="I12" s="177">
        <f t="shared" si="0"/>
        <v>8.4745762711864403E-2</v>
      </c>
      <c r="J12" s="225" t="s">
        <v>188</v>
      </c>
      <c r="K12" s="237"/>
      <c r="L12" s="177">
        <f t="shared" si="1"/>
        <v>0</v>
      </c>
      <c r="M12" s="179"/>
    </row>
    <row r="13" spans="1:13" ht="165.75" x14ac:dyDescent="0.25">
      <c r="A13" s="236" t="s">
        <v>199</v>
      </c>
      <c r="B13" s="174" t="s">
        <v>67</v>
      </c>
      <c r="C13" s="174" t="s">
        <v>43</v>
      </c>
      <c r="D13" s="220" t="s">
        <v>93</v>
      </c>
      <c r="E13" s="211" t="s">
        <v>200</v>
      </c>
      <c r="F13" s="175"/>
      <c r="G13" s="176">
        <f>IF(H13='Priority Ratings'!$C$21, 'Priority Ratings'!$B$21,IF(H13='Priority Ratings'!$C$22, 'Priority Ratings'!$B$22,IF(H13='Priority Ratings'!$C$23, 'Priority Ratings'!$B$23,IF(H13='Priority Ratings'!$C$24, 'Priority Ratings'!$B$24,IF(H13='Priority Ratings'!$C$25, 'Priority Ratings'!$B$25,IF(H13='Priority Ratings'!$C$26, 'Priority Ratings'!$B$26, IF(H13='Priority Ratings'!$C$27, 'Priority Ratings'!$B$27,"No Rating")))))))</f>
        <v>2</v>
      </c>
      <c r="H13" s="224" t="s">
        <v>95</v>
      </c>
      <c r="I13" s="177">
        <f t="shared" si="0"/>
        <v>3.3898305084745763E-2</v>
      </c>
      <c r="J13" s="225" t="s">
        <v>188</v>
      </c>
      <c r="K13" s="237"/>
      <c r="L13" s="177">
        <f t="shared" si="1"/>
        <v>0</v>
      </c>
      <c r="M13" s="179"/>
    </row>
    <row r="14" spans="1:13" ht="191.25" x14ac:dyDescent="0.25">
      <c r="A14" s="236" t="s">
        <v>201</v>
      </c>
      <c r="B14" s="174" t="s">
        <v>67</v>
      </c>
      <c r="C14" s="174" t="s">
        <v>43</v>
      </c>
      <c r="D14" s="220" t="s">
        <v>97</v>
      </c>
      <c r="E14" s="211" t="s">
        <v>202</v>
      </c>
      <c r="F14" s="175"/>
      <c r="G14" s="176">
        <f>IF(H14='Priority Ratings'!$C$21, 'Priority Ratings'!$B$21,IF(H14='Priority Ratings'!$C$22, 'Priority Ratings'!$B$22,IF(H14='Priority Ratings'!$C$23, 'Priority Ratings'!$B$23,IF(H14='Priority Ratings'!$C$24, 'Priority Ratings'!$B$24,IF(H14='Priority Ratings'!$C$25, 'Priority Ratings'!$B$25,IF(H14='Priority Ratings'!$C$26, 'Priority Ratings'!$B$26, IF(H14='Priority Ratings'!$C$27, 'Priority Ratings'!$B$27,"No Rating")))))))</f>
        <v>5</v>
      </c>
      <c r="H14" s="224" t="s">
        <v>79</v>
      </c>
      <c r="I14" s="177">
        <f t="shared" si="0"/>
        <v>8.4745762711864403E-2</v>
      </c>
      <c r="J14" s="225" t="s">
        <v>188</v>
      </c>
      <c r="K14" s="237"/>
      <c r="L14" s="177">
        <f t="shared" si="1"/>
        <v>0</v>
      </c>
      <c r="M14" s="179"/>
    </row>
    <row r="15" spans="1:13" s="19" customFormat="1" ht="63" x14ac:dyDescent="0.25">
      <c r="A15" s="239" t="s">
        <v>203</v>
      </c>
      <c r="B15" s="239" t="s">
        <v>67</v>
      </c>
      <c r="C15" s="239" t="s">
        <v>43</v>
      </c>
      <c r="D15" s="219" t="s">
        <v>97</v>
      </c>
      <c r="E15" s="211" t="s">
        <v>204</v>
      </c>
      <c r="F15" s="240"/>
      <c r="G15" s="176">
        <f>IF(H15='Priority Ratings'!$C$21, 'Priority Ratings'!$B$21,IF(H15='Priority Ratings'!$C$22, 'Priority Ratings'!$B$22,IF(H15='Priority Ratings'!$C$23, 'Priority Ratings'!$B$23,IF(H15='Priority Ratings'!$C$24, 'Priority Ratings'!$B$24,IF(H15='Priority Ratings'!$C$25, 'Priority Ratings'!$B$25,IF(H15='Priority Ratings'!$C$26, 'Priority Ratings'!$B$26, IF(H15='Priority Ratings'!$C$27, 'Priority Ratings'!$B$27,"No Rating")))))))</f>
        <v>5</v>
      </c>
      <c r="H15" s="224" t="s">
        <v>79</v>
      </c>
      <c r="I15" s="241">
        <f t="shared" si="0"/>
        <v>8.4745762711864403E-2</v>
      </c>
      <c r="J15" s="242" t="s">
        <v>188</v>
      </c>
      <c r="K15" s="243"/>
      <c r="L15" s="241">
        <f t="shared" si="1"/>
        <v>0</v>
      </c>
      <c r="M15" s="244"/>
    </row>
    <row r="16" spans="1:13" ht="204" x14ac:dyDescent="0.25">
      <c r="A16" s="236" t="s">
        <v>205</v>
      </c>
      <c r="B16" s="174" t="s">
        <v>67</v>
      </c>
      <c r="C16" s="174" t="s">
        <v>43</v>
      </c>
      <c r="D16" s="220" t="s">
        <v>207</v>
      </c>
      <c r="E16" s="211" t="s">
        <v>208</v>
      </c>
      <c r="F16" s="175"/>
      <c r="G16" s="176">
        <f>IF(H16='Priority Ratings'!$C$21, 'Priority Ratings'!$B$21,IF(H16='Priority Ratings'!$C$22, 'Priority Ratings'!$B$22,IF(H16='Priority Ratings'!$C$23, 'Priority Ratings'!$B$23,IF(H16='Priority Ratings'!$C$24, 'Priority Ratings'!$B$24,IF(H16='Priority Ratings'!$C$25, 'Priority Ratings'!$B$25,IF(H16='Priority Ratings'!$C$26, 'Priority Ratings'!$B$26, IF(H16='Priority Ratings'!$C$27, 'Priority Ratings'!$B$27,"No Rating")))))))</f>
        <v>4</v>
      </c>
      <c r="H16" s="224" t="s">
        <v>70</v>
      </c>
      <c r="I16" s="177">
        <f t="shared" si="0"/>
        <v>6.7796610169491525E-2</v>
      </c>
      <c r="J16" s="225" t="s">
        <v>188</v>
      </c>
      <c r="K16" s="237"/>
      <c r="L16" s="177">
        <f t="shared" ref="L16:L18" si="2">I16*K16</f>
        <v>0</v>
      </c>
      <c r="M16" s="179"/>
    </row>
    <row r="17" spans="1:13" ht="153" x14ac:dyDescent="0.25">
      <c r="A17" s="236" t="s">
        <v>206</v>
      </c>
      <c r="B17" s="174" t="s">
        <v>67</v>
      </c>
      <c r="C17" s="174" t="s">
        <v>43</v>
      </c>
      <c r="D17" s="220" t="s">
        <v>108</v>
      </c>
      <c r="E17" s="211" t="s">
        <v>210</v>
      </c>
      <c r="F17" s="175"/>
      <c r="G17" s="176">
        <f>IF(H17='Priority Ratings'!$C$21, 'Priority Ratings'!$B$21,IF(H17='Priority Ratings'!$C$22, 'Priority Ratings'!$B$22,IF(H17='Priority Ratings'!$C$23, 'Priority Ratings'!$B$23,IF(H17='Priority Ratings'!$C$24, 'Priority Ratings'!$B$24,IF(H17='Priority Ratings'!$C$25, 'Priority Ratings'!$B$25,IF(H17='Priority Ratings'!$C$26, 'Priority Ratings'!$B$26, IF(H17='Priority Ratings'!$C$27, 'Priority Ratings'!$B$27,"No Rating")))))))</f>
        <v>4</v>
      </c>
      <c r="H17" s="224" t="s">
        <v>70</v>
      </c>
      <c r="I17" s="177">
        <f t="shared" si="0"/>
        <v>6.7796610169491525E-2</v>
      </c>
      <c r="J17" s="225" t="s">
        <v>188</v>
      </c>
      <c r="K17" s="237"/>
      <c r="L17" s="177">
        <f t="shared" si="2"/>
        <v>0</v>
      </c>
      <c r="M17" s="179"/>
    </row>
    <row r="18" spans="1:13" ht="178.5" x14ac:dyDescent="0.25">
      <c r="A18" s="236" t="s">
        <v>209</v>
      </c>
      <c r="B18" s="174" t="s">
        <v>67</v>
      </c>
      <c r="C18" s="174" t="s">
        <v>43</v>
      </c>
      <c r="D18" s="221" t="s">
        <v>111</v>
      </c>
      <c r="E18" s="212" t="s">
        <v>211</v>
      </c>
      <c r="F18" s="175"/>
      <c r="G18" s="176">
        <f>IF(H18='Priority Ratings'!$C$21, 'Priority Ratings'!$B$21,IF(H18='Priority Ratings'!$C$22, 'Priority Ratings'!$B$22,IF(H18='Priority Ratings'!$C$23, 'Priority Ratings'!$B$23,IF(H18='Priority Ratings'!$C$24, 'Priority Ratings'!$B$24,IF(H18='Priority Ratings'!$C$25, 'Priority Ratings'!$B$25,IF(H18='Priority Ratings'!$C$26, 'Priority Ratings'!$B$26, IF(H18='Priority Ratings'!$C$27, 'Priority Ratings'!$B$27,"No Rating")))))))</f>
        <v>5</v>
      </c>
      <c r="H18" s="224" t="s">
        <v>79</v>
      </c>
      <c r="I18" s="177">
        <f t="shared" si="0"/>
        <v>8.4745762711864403E-2</v>
      </c>
      <c r="J18" s="225" t="s">
        <v>188</v>
      </c>
      <c r="K18" s="237"/>
      <c r="L18" s="177">
        <f t="shared" si="2"/>
        <v>0</v>
      </c>
      <c r="M18" s="179"/>
    </row>
    <row r="19" spans="1:13" ht="17.45" customHeight="1" x14ac:dyDescent="0.25">
      <c r="A19" s="180"/>
      <c r="B19" s="180"/>
      <c r="C19" s="180"/>
      <c r="D19" s="180"/>
      <c r="E19" s="180"/>
      <c r="F19" s="182"/>
      <c r="G19" s="183">
        <f>SUM(G6:G18)</f>
        <v>59</v>
      </c>
      <c r="H19" s="183"/>
      <c r="I19" s="245">
        <f t="shared" si="0"/>
        <v>1</v>
      </c>
      <c r="J19" s="180"/>
      <c r="K19" s="246" t="s">
        <v>127</v>
      </c>
      <c r="L19" s="245">
        <f>SUM(L6:L18)</f>
        <v>0</v>
      </c>
      <c r="M19" s="180"/>
    </row>
    <row r="21" spans="1:13" x14ac:dyDescent="0.2">
      <c r="A21" s="6"/>
      <c r="B21" s="14"/>
      <c r="C21" s="14"/>
      <c r="D21" s="6"/>
      <c r="E21" s="17"/>
      <c r="F21" s="15"/>
      <c r="G21" s="16"/>
      <c r="I21" s="27"/>
      <c r="J21" s="18"/>
      <c r="K21" s="26"/>
      <c r="L21" s="25"/>
    </row>
    <row r="23" spans="1:13" s="8" customFormat="1" x14ac:dyDescent="0.2">
      <c r="A23" s="7"/>
      <c r="B23" s="7"/>
      <c r="C23" s="7"/>
      <c r="D23" s="7"/>
      <c r="E23" s="7" t="s">
        <v>128</v>
      </c>
      <c r="G23" s="11"/>
      <c r="H23" s="12"/>
      <c r="I23" s="7"/>
      <c r="J23" s="7"/>
      <c r="K23" s="7"/>
      <c r="L23" s="7"/>
      <c r="M23" s="7"/>
    </row>
  </sheetData>
  <mergeCells count="3">
    <mergeCell ref="A1:M2"/>
    <mergeCell ref="G4:I4"/>
    <mergeCell ref="J4:L4"/>
  </mergeCells>
  <phoneticPr fontId="5" type="noConversion"/>
  <dataValidations count="1">
    <dataValidation type="list" allowBlank="1" showInputMessage="1" showErrorMessage="1" sqref="C21 C6:C18" xr:uid="{5F6D2250-0BD1-4DBF-B0B1-7F7FCEF37DB5}">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9B22049-C0A6-4C08-AC25-C68DB2C488F6}">
          <x14:formula1>
            <xm:f>'Priority Ratings'!$H$21:$H$23</xm:f>
          </x14:formula1>
          <xm:sqref>K6:K18</xm:sqref>
        </x14:dataValidation>
        <x14:dataValidation type="list" allowBlank="1" showInputMessage="1" showErrorMessage="1" xr:uid="{3C5FA605-9D61-4C2E-83CE-26A78206D7C7}">
          <x14:formula1>
            <xm:f>'Drop-Down Data'!$B$4:$B$8</xm:f>
          </x14:formula1>
          <xm:sqref>F6:F18</xm:sqref>
        </x14:dataValidation>
        <x14:dataValidation type="list" allowBlank="1" showInputMessage="1" showErrorMessage="1" xr:uid="{7BDA1F3A-0F12-4963-A15D-C9FF74C41AF4}">
          <x14:formula1>
            <xm:f>'Priority Ratings'!$C$21:$C$27</xm:f>
          </x14:formula1>
          <xm:sqref>H6:H18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63"/>
  <sheetViews>
    <sheetView showGridLines="0" topLeftCell="D15" zoomScale="80" zoomScaleNormal="80" workbookViewId="0">
      <selection activeCell="E18" sqref="E18"/>
    </sheetView>
  </sheetViews>
  <sheetFormatPr defaultColWidth="9.28515625" defaultRowHeight="10.5" x14ac:dyDescent="0.15"/>
  <cols>
    <col min="1" max="1" width="11.7109375" style="1" customWidth="1"/>
    <col min="2" max="3" width="21.28515625" style="1" customWidth="1"/>
    <col min="4" max="4" width="18.57031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30" t="s">
        <v>212</v>
      </c>
      <c r="C2" s="330"/>
      <c r="D2" s="330"/>
      <c r="E2" s="330"/>
      <c r="F2" s="330"/>
      <c r="G2" s="330"/>
      <c r="H2" s="330"/>
      <c r="I2" s="330"/>
      <c r="J2" s="330"/>
      <c r="K2" s="330"/>
      <c r="L2" s="330"/>
    </row>
    <row r="3" spans="1:12" x14ac:dyDescent="0.15">
      <c r="B3" s="330"/>
      <c r="C3" s="330"/>
      <c r="D3" s="330"/>
      <c r="E3" s="330"/>
      <c r="F3" s="330"/>
      <c r="G3" s="330"/>
      <c r="H3" s="330"/>
      <c r="I3" s="330"/>
      <c r="J3" s="330"/>
      <c r="K3" s="330"/>
      <c r="L3" s="330"/>
    </row>
    <row r="5" spans="1:12" ht="15.75" x14ac:dyDescent="0.25">
      <c r="A5" s="195"/>
      <c r="B5" s="195"/>
      <c r="C5" s="195"/>
      <c r="D5" s="195"/>
      <c r="E5" s="180"/>
      <c r="F5" s="331" t="s">
        <v>52</v>
      </c>
      <c r="G5" s="331"/>
      <c r="H5" s="331"/>
      <c r="I5" s="247"/>
      <c r="J5" s="247"/>
      <c r="K5" s="247"/>
      <c r="L5" s="180"/>
    </row>
    <row r="6" spans="1:12" s="10" customFormat="1" ht="31.5" x14ac:dyDescent="0.2">
      <c r="A6" s="169" t="s">
        <v>53</v>
      </c>
      <c r="B6" s="169" t="s">
        <v>54</v>
      </c>
      <c r="C6" s="169" t="s">
        <v>55</v>
      </c>
      <c r="D6" s="169" t="s">
        <v>56</v>
      </c>
      <c r="E6" s="169" t="s">
        <v>57</v>
      </c>
      <c r="F6" s="248" t="s">
        <v>59</v>
      </c>
      <c r="G6" s="249" t="s">
        <v>130</v>
      </c>
      <c r="H6" s="249" t="s">
        <v>61</v>
      </c>
      <c r="I6" s="173" t="s">
        <v>62</v>
      </c>
      <c r="J6" s="172" t="s">
        <v>213</v>
      </c>
      <c r="K6" s="173" t="s">
        <v>214</v>
      </c>
      <c r="L6" s="169" t="s">
        <v>65</v>
      </c>
    </row>
    <row r="7" spans="1:12" ht="95.25" customHeight="1" x14ac:dyDescent="0.25">
      <c r="A7" s="250" t="s">
        <v>215</v>
      </c>
      <c r="B7" s="250" t="s">
        <v>67</v>
      </c>
      <c r="C7" s="250" t="s">
        <v>43</v>
      </c>
      <c r="D7" s="250" t="s">
        <v>216</v>
      </c>
      <c r="E7" s="250" t="s">
        <v>217</v>
      </c>
      <c r="F7" s="224">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5</v>
      </c>
      <c r="G7" s="224" t="s">
        <v>79</v>
      </c>
      <c r="H7" s="251">
        <f t="shared" ref="H7:H38" si="0">F7/$F$55</f>
        <v>2.1186440677966101E-2</v>
      </c>
      <c r="I7" s="225" t="s">
        <v>188</v>
      </c>
      <c r="J7" s="252"/>
      <c r="K7" s="253">
        <f>J7*H7</f>
        <v>0</v>
      </c>
      <c r="L7" s="254"/>
    </row>
    <row r="8" spans="1:12" ht="63" x14ac:dyDescent="0.25">
      <c r="A8" s="250" t="s">
        <v>218</v>
      </c>
      <c r="B8" s="250" t="s">
        <v>67</v>
      </c>
      <c r="C8" s="250" t="s">
        <v>43</v>
      </c>
      <c r="D8" s="250" t="s">
        <v>216</v>
      </c>
      <c r="E8" s="250" t="s">
        <v>219</v>
      </c>
      <c r="F8" s="22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5</v>
      </c>
      <c r="G8" s="224" t="s">
        <v>79</v>
      </c>
      <c r="H8" s="251">
        <f t="shared" si="0"/>
        <v>2.1186440677966101E-2</v>
      </c>
      <c r="I8" s="225" t="s">
        <v>188</v>
      </c>
      <c r="J8" s="252"/>
      <c r="K8" s="253">
        <f t="shared" ref="K8:K53" si="1">J8*H8</f>
        <v>0</v>
      </c>
      <c r="L8" s="254"/>
    </row>
    <row r="9" spans="1:12" ht="63" x14ac:dyDescent="0.25">
      <c r="A9" s="250" t="s">
        <v>220</v>
      </c>
      <c r="B9" s="250" t="s">
        <v>67</v>
      </c>
      <c r="C9" s="250" t="s">
        <v>43</v>
      </c>
      <c r="D9" s="250" t="s">
        <v>216</v>
      </c>
      <c r="E9" s="250" t="s">
        <v>221</v>
      </c>
      <c r="F9" s="22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4</v>
      </c>
      <c r="G9" s="224" t="s">
        <v>222</v>
      </c>
      <c r="H9" s="251">
        <f t="shared" si="0"/>
        <v>1.6949152542372881E-2</v>
      </c>
      <c r="I9" s="225" t="s">
        <v>188</v>
      </c>
      <c r="J9" s="252"/>
      <c r="K9" s="253">
        <f t="shared" si="1"/>
        <v>0</v>
      </c>
      <c r="L9" s="254"/>
    </row>
    <row r="10" spans="1:12" ht="63" x14ac:dyDescent="0.25">
      <c r="A10" s="250" t="s">
        <v>223</v>
      </c>
      <c r="B10" s="250" t="s">
        <v>67</v>
      </c>
      <c r="C10" s="250" t="s">
        <v>43</v>
      </c>
      <c r="D10" s="250" t="s">
        <v>216</v>
      </c>
      <c r="E10" s="250" t="s">
        <v>224</v>
      </c>
      <c r="F10" s="22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5</v>
      </c>
      <c r="G10" s="224" t="s">
        <v>79</v>
      </c>
      <c r="H10" s="251">
        <f t="shared" si="0"/>
        <v>2.1186440677966101E-2</v>
      </c>
      <c r="I10" s="225" t="s">
        <v>188</v>
      </c>
      <c r="J10" s="252"/>
      <c r="K10" s="253">
        <f t="shared" si="1"/>
        <v>0</v>
      </c>
      <c r="L10" s="254"/>
    </row>
    <row r="11" spans="1:12" ht="63" x14ac:dyDescent="0.25">
      <c r="A11" s="250" t="s">
        <v>225</v>
      </c>
      <c r="B11" s="250" t="s">
        <v>67</v>
      </c>
      <c r="C11" s="250" t="s">
        <v>43</v>
      </c>
      <c r="D11" s="250" t="s">
        <v>216</v>
      </c>
      <c r="E11" s="250" t="s">
        <v>226</v>
      </c>
      <c r="F11" s="22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1</v>
      </c>
      <c r="G11" s="224" t="s">
        <v>227</v>
      </c>
      <c r="H11" s="251">
        <f t="shared" si="0"/>
        <v>4.2372881355932203E-3</v>
      </c>
      <c r="I11" s="225" t="s">
        <v>188</v>
      </c>
      <c r="J11" s="252"/>
      <c r="K11" s="253">
        <f t="shared" si="1"/>
        <v>0</v>
      </c>
      <c r="L11" s="254"/>
    </row>
    <row r="12" spans="1:12" ht="63" x14ac:dyDescent="0.25">
      <c r="A12" s="250" t="s">
        <v>228</v>
      </c>
      <c r="B12" s="250" t="s">
        <v>67</v>
      </c>
      <c r="C12" s="250" t="s">
        <v>43</v>
      </c>
      <c r="D12" s="250" t="s">
        <v>216</v>
      </c>
      <c r="E12" s="250" t="s">
        <v>229</v>
      </c>
      <c r="F12" s="22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4</v>
      </c>
      <c r="G12" s="224" t="s">
        <v>222</v>
      </c>
      <c r="H12" s="251">
        <f t="shared" si="0"/>
        <v>1.6949152542372881E-2</v>
      </c>
      <c r="I12" s="225" t="s">
        <v>188</v>
      </c>
      <c r="J12" s="252"/>
      <c r="K12" s="253">
        <f t="shared" si="1"/>
        <v>0</v>
      </c>
      <c r="L12" s="254"/>
    </row>
    <row r="13" spans="1:12" ht="63" x14ac:dyDescent="0.25">
      <c r="A13" s="250" t="s">
        <v>230</v>
      </c>
      <c r="B13" s="250" t="s">
        <v>67</v>
      </c>
      <c r="C13" s="250" t="s">
        <v>43</v>
      </c>
      <c r="D13" s="250" t="s">
        <v>216</v>
      </c>
      <c r="E13" s="250" t="s">
        <v>231</v>
      </c>
      <c r="F13" s="22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3</v>
      </c>
      <c r="G13" s="224" t="s">
        <v>75</v>
      </c>
      <c r="H13" s="251">
        <f t="shared" si="0"/>
        <v>1.2711864406779662E-2</v>
      </c>
      <c r="I13" s="225" t="s">
        <v>188</v>
      </c>
      <c r="J13" s="252"/>
      <c r="K13" s="253">
        <f t="shared" si="1"/>
        <v>0</v>
      </c>
      <c r="L13" s="254"/>
    </row>
    <row r="14" spans="1:12" ht="63" x14ac:dyDescent="0.25">
      <c r="A14" s="250" t="s">
        <v>232</v>
      </c>
      <c r="B14" s="250" t="s">
        <v>67</v>
      </c>
      <c r="C14" s="250" t="s">
        <v>43</v>
      </c>
      <c r="D14" s="250" t="s">
        <v>216</v>
      </c>
      <c r="E14" s="250" t="s">
        <v>233</v>
      </c>
      <c r="F14" s="22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5</v>
      </c>
      <c r="G14" s="224" t="s">
        <v>79</v>
      </c>
      <c r="H14" s="251">
        <f t="shared" si="0"/>
        <v>2.1186440677966101E-2</v>
      </c>
      <c r="I14" s="225" t="s">
        <v>188</v>
      </c>
      <c r="J14" s="252"/>
      <c r="K14" s="253">
        <f t="shared" si="1"/>
        <v>0</v>
      </c>
      <c r="L14" s="254"/>
    </row>
    <row r="15" spans="1:12" ht="63" x14ac:dyDescent="0.25">
      <c r="A15" s="250" t="s">
        <v>234</v>
      </c>
      <c r="B15" s="250" t="s">
        <v>67</v>
      </c>
      <c r="C15" s="250" t="s">
        <v>43</v>
      </c>
      <c r="D15" s="250" t="s">
        <v>216</v>
      </c>
      <c r="E15" s="250" t="s">
        <v>235</v>
      </c>
      <c r="F15" s="22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5</v>
      </c>
      <c r="G15" s="224" t="s">
        <v>79</v>
      </c>
      <c r="H15" s="251">
        <f t="shared" si="0"/>
        <v>2.1186440677966101E-2</v>
      </c>
      <c r="I15" s="225" t="s">
        <v>188</v>
      </c>
      <c r="J15" s="252"/>
      <c r="K15" s="253">
        <f t="shared" si="1"/>
        <v>0</v>
      </c>
      <c r="L15" s="254"/>
    </row>
    <row r="16" spans="1:12" ht="94.5" x14ac:dyDescent="0.25">
      <c r="A16" s="250" t="s">
        <v>236</v>
      </c>
      <c r="B16" s="250" t="s">
        <v>67</v>
      </c>
      <c r="C16" s="250" t="s">
        <v>43</v>
      </c>
      <c r="D16" s="250" t="s">
        <v>216</v>
      </c>
      <c r="E16" s="250" t="s">
        <v>237</v>
      </c>
      <c r="F16" s="22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4</v>
      </c>
      <c r="G16" s="224" t="s">
        <v>222</v>
      </c>
      <c r="H16" s="251">
        <f t="shared" si="0"/>
        <v>1.6949152542372881E-2</v>
      </c>
      <c r="I16" s="225" t="s">
        <v>188</v>
      </c>
      <c r="J16" s="252"/>
      <c r="K16" s="253">
        <f t="shared" si="1"/>
        <v>0</v>
      </c>
      <c r="L16" s="254"/>
    </row>
    <row r="17" spans="1:12" ht="63" x14ac:dyDescent="0.25">
      <c r="A17" s="250" t="s">
        <v>238</v>
      </c>
      <c r="B17" s="250" t="s">
        <v>67</v>
      </c>
      <c r="C17" s="250" t="s">
        <v>43</v>
      </c>
      <c r="D17" s="250" t="s">
        <v>216</v>
      </c>
      <c r="E17" s="250" t="s">
        <v>239</v>
      </c>
      <c r="F17" s="22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224" t="s">
        <v>79</v>
      </c>
      <c r="H17" s="251">
        <f t="shared" si="0"/>
        <v>2.1186440677966101E-2</v>
      </c>
      <c r="I17" s="225" t="s">
        <v>188</v>
      </c>
      <c r="J17" s="252"/>
      <c r="K17" s="253">
        <f t="shared" si="1"/>
        <v>0</v>
      </c>
      <c r="L17" s="254"/>
    </row>
    <row r="18" spans="1:12" ht="63" x14ac:dyDescent="0.25">
      <c r="A18" s="250" t="s">
        <v>240</v>
      </c>
      <c r="B18" s="250" t="s">
        <v>67</v>
      </c>
      <c r="C18" s="250" t="s">
        <v>43</v>
      </c>
      <c r="D18" s="250" t="s">
        <v>216</v>
      </c>
      <c r="E18" s="250" t="s">
        <v>241</v>
      </c>
      <c r="F18" s="22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5</v>
      </c>
      <c r="G18" s="224" t="s">
        <v>79</v>
      </c>
      <c r="H18" s="251">
        <f t="shared" si="0"/>
        <v>2.1186440677966101E-2</v>
      </c>
      <c r="I18" s="225" t="s">
        <v>188</v>
      </c>
      <c r="J18" s="252"/>
      <c r="K18" s="253">
        <f t="shared" si="1"/>
        <v>0</v>
      </c>
      <c r="L18" s="254"/>
    </row>
    <row r="19" spans="1:12" ht="63" x14ac:dyDescent="0.25">
      <c r="A19" s="250" t="s">
        <v>242</v>
      </c>
      <c r="B19" s="250" t="s">
        <v>67</v>
      </c>
      <c r="C19" s="250" t="s">
        <v>43</v>
      </c>
      <c r="D19" s="250" t="s">
        <v>216</v>
      </c>
      <c r="E19" s="250" t="s">
        <v>243</v>
      </c>
      <c r="F19" s="22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4</v>
      </c>
      <c r="G19" s="224" t="s">
        <v>222</v>
      </c>
      <c r="H19" s="251">
        <f t="shared" si="0"/>
        <v>1.6949152542372881E-2</v>
      </c>
      <c r="I19" s="225" t="s">
        <v>188</v>
      </c>
      <c r="J19" s="252"/>
      <c r="K19" s="253">
        <f t="shared" si="1"/>
        <v>0</v>
      </c>
      <c r="L19" s="254"/>
    </row>
    <row r="20" spans="1:12" ht="63" x14ac:dyDescent="0.25">
      <c r="A20" s="250" t="s">
        <v>244</v>
      </c>
      <c r="B20" s="250" t="s">
        <v>67</v>
      </c>
      <c r="C20" s="250" t="s">
        <v>43</v>
      </c>
      <c r="D20" s="250" t="s">
        <v>216</v>
      </c>
      <c r="E20" s="250" t="s">
        <v>245</v>
      </c>
      <c r="F20" s="22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4</v>
      </c>
      <c r="G20" s="224" t="s">
        <v>222</v>
      </c>
      <c r="H20" s="251">
        <f t="shared" si="0"/>
        <v>1.6949152542372881E-2</v>
      </c>
      <c r="I20" s="225" t="s">
        <v>188</v>
      </c>
      <c r="J20" s="252"/>
      <c r="K20" s="253">
        <f t="shared" si="1"/>
        <v>0</v>
      </c>
      <c r="L20" s="254"/>
    </row>
    <row r="21" spans="1:12" ht="63" x14ac:dyDescent="0.25">
      <c r="A21" s="250" t="s">
        <v>246</v>
      </c>
      <c r="B21" s="250" t="s">
        <v>67</v>
      </c>
      <c r="C21" s="250" t="s">
        <v>43</v>
      </c>
      <c r="D21" s="250" t="s">
        <v>216</v>
      </c>
      <c r="E21" s="250" t="s">
        <v>247</v>
      </c>
      <c r="F21" s="22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5</v>
      </c>
      <c r="G21" s="224" t="s">
        <v>79</v>
      </c>
      <c r="H21" s="251">
        <f t="shared" si="0"/>
        <v>2.1186440677966101E-2</v>
      </c>
      <c r="I21" s="225" t="s">
        <v>188</v>
      </c>
      <c r="J21" s="252"/>
      <c r="K21" s="253">
        <f t="shared" si="1"/>
        <v>0</v>
      </c>
      <c r="L21" s="254"/>
    </row>
    <row r="22" spans="1:12" ht="63" x14ac:dyDescent="0.25">
      <c r="A22" s="250" t="s">
        <v>248</v>
      </c>
      <c r="B22" s="250" t="s">
        <v>67</v>
      </c>
      <c r="C22" s="250" t="s">
        <v>43</v>
      </c>
      <c r="D22" s="250" t="s">
        <v>216</v>
      </c>
      <c r="E22" s="250" t="s">
        <v>249</v>
      </c>
      <c r="F22" s="22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5</v>
      </c>
      <c r="G22" s="224" t="s">
        <v>79</v>
      </c>
      <c r="H22" s="251">
        <f t="shared" si="0"/>
        <v>2.1186440677966101E-2</v>
      </c>
      <c r="I22" s="225" t="s">
        <v>188</v>
      </c>
      <c r="J22" s="252"/>
      <c r="K22" s="253">
        <f t="shared" si="1"/>
        <v>0</v>
      </c>
      <c r="L22" s="254"/>
    </row>
    <row r="23" spans="1:12" ht="63" x14ac:dyDescent="0.25">
      <c r="A23" s="250" t="s">
        <v>250</v>
      </c>
      <c r="B23" s="250" t="s">
        <v>67</v>
      </c>
      <c r="C23" s="250" t="s">
        <v>43</v>
      </c>
      <c r="D23" s="250" t="s">
        <v>216</v>
      </c>
      <c r="E23" s="250" t="s">
        <v>251</v>
      </c>
      <c r="F23" s="22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5</v>
      </c>
      <c r="G23" s="224" t="s">
        <v>79</v>
      </c>
      <c r="H23" s="251">
        <f t="shared" si="0"/>
        <v>2.1186440677966101E-2</v>
      </c>
      <c r="I23" s="225" t="s">
        <v>188</v>
      </c>
      <c r="J23" s="252"/>
      <c r="K23" s="253">
        <f t="shared" si="1"/>
        <v>0</v>
      </c>
      <c r="L23" s="254"/>
    </row>
    <row r="24" spans="1:12" ht="63" x14ac:dyDescent="0.25">
      <c r="A24" s="250" t="s">
        <v>252</v>
      </c>
      <c r="B24" s="250" t="s">
        <v>67</v>
      </c>
      <c r="C24" s="250" t="s">
        <v>43</v>
      </c>
      <c r="D24" s="250" t="s">
        <v>216</v>
      </c>
      <c r="E24" s="250" t="s">
        <v>253</v>
      </c>
      <c r="F24" s="22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5</v>
      </c>
      <c r="G24" s="224" t="s">
        <v>79</v>
      </c>
      <c r="H24" s="251">
        <f t="shared" si="0"/>
        <v>2.1186440677966101E-2</v>
      </c>
      <c r="I24" s="225" t="s">
        <v>188</v>
      </c>
      <c r="J24" s="252"/>
      <c r="K24" s="253">
        <f t="shared" si="1"/>
        <v>0</v>
      </c>
      <c r="L24" s="254"/>
    </row>
    <row r="25" spans="1:12" ht="63" x14ac:dyDescent="0.25">
      <c r="A25" s="250" t="s">
        <v>254</v>
      </c>
      <c r="B25" s="250" t="s">
        <v>67</v>
      </c>
      <c r="C25" s="250" t="s">
        <v>43</v>
      </c>
      <c r="D25" s="250" t="s">
        <v>216</v>
      </c>
      <c r="E25" s="250" t="s">
        <v>255</v>
      </c>
      <c r="F25" s="22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5</v>
      </c>
      <c r="G25" s="224" t="s">
        <v>79</v>
      </c>
      <c r="H25" s="251">
        <f t="shared" si="0"/>
        <v>2.1186440677966101E-2</v>
      </c>
      <c r="I25" s="225" t="s">
        <v>188</v>
      </c>
      <c r="J25" s="252"/>
      <c r="K25" s="253">
        <f t="shared" si="1"/>
        <v>0</v>
      </c>
      <c r="L25" s="254"/>
    </row>
    <row r="26" spans="1:12" ht="63" x14ac:dyDescent="0.25">
      <c r="A26" s="250" t="s">
        <v>256</v>
      </c>
      <c r="B26" s="250" t="s">
        <v>67</v>
      </c>
      <c r="C26" s="250" t="s">
        <v>43</v>
      </c>
      <c r="D26" s="250" t="s">
        <v>216</v>
      </c>
      <c r="E26" s="250" t="s">
        <v>257</v>
      </c>
      <c r="F26" s="224">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5</v>
      </c>
      <c r="G26" s="224" t="s">
        <v>79</v>
      </c>
      <c r="H26" s="251">
        <f t="shared" si="0"/>
        <v>2.1186440677966101E-2</v>
      </c>
      <c r="I26" s="225" t="s">
        <v>188</v>
      </c>
      <c r="J26" s="252"/>
      <c r="K26" s="253">
        <f t="shared" si="1"/>
        <v>0</v>
      </c>
      <c r="L26" s="254"/>
    </row>
    <row r="27" spans="1:12" ht="63" x14ac:dyDescent="0.25">
      <c r="A27" s="250" t="s">
        <v>258</v>
      </c>
      <c r="B27" s="250" t="s">
        <v>67</v>
      </c>
      <c r="C27" s="250" t="s">
        <v>43</v>
      </c>
      <c r="D27" s="250" t="s">
        <v>216</v>
      </c>
      <c r="E27" s="250" t="s">
        <v>259</v>
      </c>
      <c r="F27" s="224">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4</v>
      </c>
      <c r="G27" s="224" t="s">
        <v>222</v>
      </c>
      <c r="H27" s="251">
        <f t="shared" si="0"/>
        <v>1.6949152542372881E-2</v>
      </c>
      <c r="I27" s="225" t="s">
        <v>188</v>
      </c>
      <c r="J27" s="252"/>
      <c r="K27" s="253">
        <f t="shared" si="1"/>
        <v>0</v>
      </c>
      <c r="L27" s="254"/>
    </row>
    <row r="28" spans="1:12" ht="63" x14ac:dyDescent="0.25">
      <c r="A28" s="250" t="s">
        <v>260</v>
      </c>
      <c r="B28" s="250" t="s">
        <v>67</v>
      </c>
      <c r="C28" s="250" t="s">
        <v>43</v>
      </c>
      <c r="D28" s="250" t="s">
        <v>216</v>
      </c>
      <c r="E28" s="250" t="s">
        <v>261</v>
      </c>
      <c r="F28" s="224">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4</v>
      </c>
      <c r="G28" s="224" t="s">
        <v>222</v>
      </c>
      <c r="H28" s="251">
        <f t="shared" si="0"/>
        <v>1.6949152542372881E-2</v>
      </c>
      <c r="I28" s="225" t="s">
        <v>188</v>
      </c>
      <c r="J28" s="252"/>
      <c r="K28" s="253">
        <f t="shared" si="1"/>
        <v>0</v>
      </c>
      <c r="L28" s="254"/>
    </row>
    <row r="29" spans="1:12" ht="63" x14ac:dyDescent="0.25">
      <c r="A29" s="250" t="s">
        <v>262</v>
      </c>
      <c r="B29" s="250" t="s">
        <v>67</v>
      </c>
      <c r="C29" s="250" t="s">
        <v>43</v>
      </c>
      <c r="D29" s="250" t="s">
        <v>216</v>
      </c>
      <c r="E29" s="255" t="s">
        <v>263</v>
      </c>
      <c r="F29" s="224">
        <f>IF(G29='Priority Ratings'!$C$21,'Priority Ratings'!$B$21,IF(G29='Priority Ratings'!$C$22,'Priority Ratings'!$B$22,IF(G29='Priority Ratings'!$C$23,'Priority Ratings'!$B$23,IF(G29='Priority Ratings'!$C$24,'Priority Ratings'!$B$24,IF(G29='Priority Ratings'!$C$25,'Priority Ratings'!$B$25,IF(G29='Priority Ratings'!$C$26,'Priority Ratings'!$B$26,IF(G29='Priority Ratings'!$C$27,'Priority Ratings'!$B$27,"No Rating")))))))</f>
        <v>6</v>
      </c>
      <c r="G29" s="224" t="s">
        <v>116</v>
      </c>
      <c r="H29" s="251">
        <f t="shared" si="0"/>
        <v>2.5423728813559324E-2</v>
      </c>
      <c r="I29" s="225" t="s">
        <v>188</v>
      </c>
      <c r="J29" s="252"/>
      <c r="K29" s="253">
        <f t="shared" si="1"/>
        <v>0</v>
      </c>
      <c r="L29" s="254"/>
    </row>
    <row r="30" spans="1:12" ht="63" x14ac:dyDescent="0.25">
      <c r="A30" s="250" t="s">
        <v>264</v>
      </c>
      <c r="B30" s="250" t="s">
        <v>67</v>
      </c>
      <c r="C30" s="250" t="s">
        <v>43</v>
      </c>
      <c r="D30" s="250" t="s">
        <v>216</v>
      </c>
      <c r="E30" s="232" t="s">
        <v>265</v>
      </c>
      <c r="F30" s="224">
        <f>IF(G30='Priority Ratings'!$C$21,'Priority Ratings'!$B$21,IF(G30='Priority Ratings'!$C$22,'Priority Ratings'!$B$22,IF(G30='Priority Ratings'!$C$23,'Priority Ratings'!$B$23,IF(G30='Priority Ratings'!$C$24,'Priority Ratings'!$B$24,IF(G30='Priority Ratings'!$C$25,'Priority Ratings'!$B$25,IF(G30='Priority Ratings'!$C$26,'Priority Ratings'!$B$26,IF(G30='Priority Ratings'!$C$27,'Priority Ratings'!$B$27,"No Rating")))))))</f>
        <v>5</v>
      </c>
      <c r="G30" s="224" t="s">
        <v>79</v>
      </c>
      <c r="H30" s="251">
        <f t="shared" si="0"/>
        <v>2.1186440677966101E-2</v>
      </c>
      <c r="I30" s="225" t="s">
        <v>188</v>
      </c>
      <c r="J30" s="252"/>
      <c r="K30" s="253">
        <f t="shared" si="1"/>
        <v>0</v>
      </c>
      <c r="L30" s="254"/>
    </row>
    <row r="31" spans="1:12" ht="63" x14ac:dyDescent="0.25">
      <c r="A31" s="250" t="s">
        <v>266</v>
      </c>
      <c r="B31" s="250" t="s">
        <v>67</v>
      </c>
      <c r="C31" s="250" t="s">
        <v>43</v>
      </c>
      <c r="D31" s="250" t="s">
        <v>216</v>
      </c>
      <c r="E31" s="232" t="s">
        <v>267</v>
      </c>
      <c r="F31" s="224">
        <f>IF(G31='Priority Ratings'!$C$21,'Priority Ratings'!$B$21,IF(G31='Priority Ratings'!$C$22,'Priority Ratings'!$B$22,IF(G31='Priority Ratings'!$C$23,'Priority Ratings'!$B$23,IF(G31='Priority Ratings'!$C$24,'Priority Ratings'!$B$24,IF(G31='Priority Ratings'!$C$25,'Priority Ratings'!$B$25,IF(G31='Priority Ratings'!$C$26,'Priority Ratings'!$B$26,IF(G31='Priority Ratings'!$C$27,'Priority Ratings'!$B$27,"No Rating")))))))</f>
        <v>5</v>
      </c>
      <c r="G31" s="224" t="s">
        <v>79</v>
      </c>
      <c r="H31" s="251">
        <f t="shared" si="0"/>
        <v>2.1186440677966101E-2</v>
      </c>
      <c r="I31" s="225" t="s">
        <v>188</v>
      </c>
      <c r="J31" s="252"/>
      <c r="K31" s="253">
        <f t="shared" si="1"/>
        <v>0</v>
      </c>
      <c r="L31" s="254"/>
    </row>
    <row r="32" spans="1:12" ht="63" x14ac:dyDescent="0.25">
      <c r="A32" s="250" t="s">
        <v>268</v>
      </c>
      <c r="B32" s="250" t="s">
        <v>67</v>
      </c>
      <c r="C32" s="250" t="s">
        <v>43</v>
      </c>
      <c r="D32" s="250" t="s">
        <v>216</v>
      </c>
      <c r="E32" s="232" t="s">
        <v>269</v>
      </c>
      <c r="F32" s="224">
        <f>IF(G32='Priority Ratings'!$C$21,'Priority Ratings'!$B$21,IF(G32='Priority Ratings'!$C$22,'Priority Ratings'!$B$22,IF(G32='Priority Ratings'!$C$23,'Priority Ratings'!$B$23,IF(G32='Priority Ratings'!$C$24,'Priority Ratings'!$B$24,IF(G32='Priority Ratings'!$C$25,'Priority Ratings'!$B$25,IF(G32='Priority Ratings'!$C$26,'Priority Ratings'!$B$26,IF(G32='Priority Ratings'!$C$27,'Priority Ratings'!$B$27,"No Rating")))))))</f>
        <v>6</v>
      </c>
      <c r="G32" s="224" t="s">
        <v>116</v>
      </c>
      <c r="H32" s="251">
        <f t="shared" si="0"/>
        <v>2.5423728813559324E-2</v>
      </c>
      <c r="I32" s="225" t="s">
        <v>188</v>
      </c>
      <c r="J32" s="252"/>
      <c r="K32" s="253">
        <f t="shared" si="1"/>
        <v>0</v>
      </c>
      <c r="L32" s="254"/>
    </row>
    <row r="33" spans="1:12" ht="63" x14ac:dyDescent="0.25">
      <c r="A33" s="250" t="s">
        <v>270</v>
      </c>
      <c r="B33" s="250" t="s">
        <v>67</v>
      </c>
      <c r="C33" s="250" t="s">
        <v>43</v>
      </c>
      <c r="D33" s="250" t="s">
        <v>216</v>
      </c>
      <c r="E33" s="232" t="s">
        <v>271</v>
      </c>
      <c r="F33" s="224">
        <f>IF(G33='Priority Ratings'!$C$21,'Priority Ratings'!$B$21,IF(G33='Priority Ratings'!$C$22,'Priority Ratings'!$B$22,IF(G33='Priority Ratings'!$C$23,'Priority Ratings'!$B$23,IF(G33='Priority Ratings'!$C$24,'Priority Ratings'!$B$24,IF(G33='Priority Ratings'!$C$25,'Priority Ratings'!$B$25,IF(G33='Priority Ratings'!$C$26,'Priority Ratings'!$B$26,IF(G33='Priority Ratings'!$C$27,'Priority Ratings'!$B$27,"No Rating")))))))</f>
        <v>5</v>
      </c>
      <c r="G33" s="224" t="s">
        <v>79</v>
      </c>
      <c r="H33" s="251">
        <f t="shared" si="0"/>
        <v>2.1186440677966101E-2</v>
      </c>
      <c r="I33" s="225" t="s">
        <v>188</v>
      </c>
      <c r="J33" s="252"/>
      <c r="K33" s="253">
        <f t="shared" si="1"/>
        <v>0</v>
      </c>
      <c r="L33" s="254"/>
    </row>
    <row r="34" spans="1:12" ht="63" x14ac:dyDescent="0.25">
      <c r="A34" s="250" t="s">
        <v>272</v>
      </c>
      <c r="B34" s="250" t="s">
        <v>67</v>
      </c>
      <c r="C34" s="250" t="s">
        <v>43</v>
      </c>
      <c r="D34" s="250" t="s">
        <v>216</v>
      </c>
      <c r="E34" s="255" t="s">
        <v>273</v>
      </c>
      <c r="F34" s="224">
        <f>IF(G34='Priority Ratings'!$C$21,'Priority Ratings'!$B$21,IF(G34='Priority Ratings'!$C$22,'Priority Ratings'!$B$22,IF(G34='Priority Ratings'!$C$23,'Priority Ratings'!$B$23,IF(G34='Priority Ratings'!$C$24,'Priority Ratings'!$B$24,IF(G34='Priority Ratings'!$C$25,'Priority Ratings'!$B$25,IF(G34='Priority Ratings'!$C$26,'Priority Ratings'!$B$26,IF(G34='Priority Ratings'!$C$27,'Priority Ratings'!$B$27,"No Rating")))))))</f>
        <v>5</v>
      </c>
      <c r="G34" s="224" t="s">
        <v>79</v>
      </c>
      <c r="H34" s="251">
        <f t="shared" si="0"/>
        <v>2.1186440677966101E-2</v>
      </c>
      <c r="I34" s="225" t="s">
        <v>188</v>
      </c>
      <c r="J34" s="252"/>
      <c r="K34" s="253">
        <f t="shared" si="1"/>
        <v>0</v>
      </c>
      <c r="L34" s="254"/>
    </row>
    <row r="35" spans="1:12" ht="63" x14ac:dyDescent="0.25">
      <c r="A35" s="250" t="s">
        <v>274</v>
      </c>
      <c r="B35" s="250" t="s">
        <v>67</v>
      </c>
      <c r="C35" s="250" t="s">
        <v>43</v>
      </c>
      <c r="D35" s="250" t="s">
        <v>216</v>
      </c>
      <c r="E35" s="255" t="s">
        <v>275</v>
      </c>
      <c r="F35" s="224">
        <f>IF(G35='Priority Ratings'!$C$21,'Priority Ratings'!$B$21,IF(G35='Priority Ratings'!$C$22,'Priority Ratings'!$B$22,IF(G35='Priority Ratings'!$C$23,'Priority Ratings'!$B$23,IF(G35='Priority Ratings'!$C$24,'Priority Ratings'!$B$24,IF(G35='Priority Ratings'!$C$25,'Priority Ratings'!$B$25,IF(G35='Priority Ratings'!$C$26,'Priority Ratings'!$B$26,IF(G35='Priority Ratings'!$C$27,'Priority Ratings'!$B$27,"No Rating")))))))</f>
        <v>5</v>
      </c>
      <c r="G35" s="224" t="s">
        <v>79</v>
      </c>
      <c r="H35" s="251">
        <f t="shared" si="0"/>
        <v>2.1186440677966101E-2</v>
      </c>
      <c r="I35" s="225" t="s">
        <v>188</v>
      </c>
      <c r="J35" s="252"/>
      <c r="K35" s="253">
        <f t="shared" si="1"/>
        <v>0</v>
      </c>
      <c r="L35" s="254"/>
    </row>
    <row r="36" spans="1:12" ht="63" x14ac:dyDescent="0.25">
      <c r="A36" s="250" t="s">
        <v>276</v>
      </c>
      <c r="B36" s="250" t="s">
        <v>67</v>
      </c>
      <c r="C36" s="250" t="s">
        <v>43</v>
      </c>
      <c r="D36" s="250" t="s">
        <v>216</v>
      </c>
      <c r="E36" s="255" t="s">
        <v>277</v>
      </c>
      <c r="F36" s="224">
        <f>IF(G36='Priority Ratings'!$C$21,'Priority Ratings'!$B$21,IF(G36='Priority Ratings'!$C$22,'Priority Ratings'!$B$22,IF(G36='Priority Ratings'!$C$23,'Priority Ratings'!$B$23,IF(G36='Priority Ratings'!$C$24,'Priority Ratings'!$B$24,IF(G36='Priority Ratings'!$C$25,'Priority Ratings'!$B$25,IF(G36='Priority Ratings'!$C$26,'Priority Ratings'!$B$26,IF(G36='Priority Ratings'!$C$27,'Priority Ratings'!$B$27,"No Rating")))))))</f>
        <v>5</v>
      </c>
      <c r="G36" s="224" t="s">
        <v>79</v>
      </c>
      <c r="H36" s="251">
        <f t="shared" si="0"/>
        <v>2.1186440677966101E-2</v>
      </c>
      <c r="I36" s="225" t="s">
        <v>188</v>
      </c>
      <c r="J36" s="252"/>
      <c r="K36" s="253">
        <f t="shared" si="1"/>
        <v>0</v>
      </c>
      <c r="L36" s="254"/>
    </row>
    <row r="37" spans="1:12" ht="63" x14ac:dyDescent="0.25">
      <c r="A37" s="250" t="s">
        <v>278</v>
      </c>
      <c r="B37" s="250" t="s">
        <v>67</v>
      </c>
      <c r="C37" s="250" t="s">
        <v>43</v>
      </c>
      <c r="D37" s="250" t="s">
        <v>216</v>
      </c>
      <c r="E37" s="255" t="s">
        <v>279</v>
      </c>
      <c r="F37" s="224">
        <f>IF(G37='Priority Ratings'!$C$21,'Priority Ratings'!$B$21,IF(G37='Priority Ratings'!$C$22,'Priority Ratings'!$B$22,IF(G37='Priority Ratings'!$C$23,'Priority Ratings'!$B$23,IF(G37='Priority Ratings'!$C$24,'Priority Ratings'!$B$24,IF(G37='Priority Ratings'!$C$25,'Priority Ratings'!$B$25,IF(G37='Priority Ratings'!$C$26,'Priority Ratings'!$B$26,IF(G37='Priority Ratings'!$C$27,'Priority Ratings'!$B$27,"No Rating")))))))</f>
        <v>5</v>
      </c>
      <c r="G37" s="224" t="s">
        <v>79</v>
      </c>
      <c r="H37" s="251">
        <f t="shared" si="0"/>
        <v>2.1186440677966101E-2</v>
      </c>
      <c r="I37" s="225" t="s">
        <v>188</v>
      </c>
      <c r="J37" s="252"/>
      <c r="K37" s="253">
        <f t="shared" si="1"/>
        <v>0</v>
      </c>
      <c r="L37" s="254"/>
    </row>
    <row r="38" spans="1:12" ht="63" x14ac:dyDescent="0.25">
      <c r="A38" s="250" t="s">
        <v>280</v>
      </c>
      <c r="B38" s="250" t="s">
        <v>67</v>
      </c>
      <c r="C38" s="250" t="s">
        <v>43</v>
      </c>
      <c r="D38" s="250" t="s">
        <v>216</v>
      </c>
      <c r="E38" s="194" t="s">
        <v>281</v>
      </c>
      <c r="F38" s="224">
        <v>4</v>
      </c>
      <c r="G38" s="224" t="s">
        <v>70</v>
      </c>
      <c r="H38" s="251">
        <f t="shared" si="0"/>
        <v>1.6949152542372881E-2</v>
      </c>
      <c r="I38" s="225" t="s">
        <v>188</v>
      </c>
      <c r="J38" s="252"/>
      <c r="K38" s="253">
        <f t="shared" si="1"/>
        <v>0</v>
      </c>
      <c r="L38" s="254"/>
    </row>
    <row r="39" spans="1:12" ht="63" x14ac:dyDescent="0.25">
      <c r="A39" s="250" t="s">
        <v>282</v>
      </c>
      <c r="B39" s="250" t="s">
        <v>67</v>
      </c>
      <c r="C39" s="250" t="s">
        <v>43</v>
      </c>
      <c r="D39" s="250" t="s">
        <v>216</v>
      </c>
      <c r="E39" s="194" t="s">
        <v>283</v>
      </c>
      <c r="F39" s="224">
        <v>3</v>
      </c>
      <c r="G39" s="224" t="s">
        <v>75</v>
      </c>
      <c r="H39" s="251">
        <f t="shared" ref="H39:H54" si="2">F39/$F$55</f>
        <v>1.2711864406779662E-2</v>
      </c>
      <c r="I39" s="225" t="s">
        <v>188</v>
      </c>
      <c r="J39" s="252"/>
      <c r="K39" s="253">
        <f t="shared" si="1"/>
        <v>0</v>
      </c>
      <c r="L39" s="254"/>
    </row>
    <row r="40" spans="1:12" ht="63" x14ac:dyDescent="0.25">
      <c r="A40" s="250" t="s">
        <v>284</v>
      </c>
      <c r="B40" s="250" t="s">
        <v>67</v>
      </c>
      <c r="C40" s="250" t="s">
        <v>43</v>
      </c>
      <c r="D40" s="250" t="s">
        <v>216</v>
      </c>
      <c r="E40" s="194" t="s">
        <v>285</v>
      </c>
      <c r="F40" s="224">
        <v>4</v>
      </c>
      <c r="G40" s="224" t="s">
        <v>70</v>
      </c>
      <c r="H40" s="251">
        <f t="shared" si="2"/>
        <v>1.6949152542372881E-2</v>
      </c>
      <c r="I40" s="225" t="s">
        <v>188</v>
      </c>
      <c r="J40" s="252"/>
      <c r="K40" s="253">
        <f t="shared" si="1"/>
        <v>0</v>
      </c>
      <c r="L40" s="254"/>
    </row>
    <row r="41" spans="1:12" ht="63" x14ac:dyDescent="0.25">
      <c r="A41" s="250" t="s">
        <v>286</v>
      </c>
      <c r="B41" s="250" t="s">
        <v>67</v>
      </c>
      <c r="C41" s="250" t="s">
        <v>43</v>
      </c>
      <c r="D41" s="250" t="s">
        <v>216</v>
      </c>
      <c r="E41" s="194" t="s">
        <v>287</v>
      </c>
      <c r="F41" s="224">
        <v>3</v>
      </c>
      <c r="G41" s="224" t="s">
        <v>75</v>
      </c>
      <c r="H41" s="251">
        <f t="shared" si="2"/>
        <v>1.2711864406779662E-2</v>
      </c>
      <c r="I41" s="225" t="s">
        <v>188</v>
      </c>
      <c r="J41" s="252"/>
      <c r="K41" s="253">
        <f t="shared" si="1"/>
        <v>0</v>
      </c>
      <c r="L41" s="254"/>
    </row>
    <row r="42" spans="1:12" ht="78.75" x14ac:dyDescent="0.25">
      <c r="A42" s="250" t="s">
        <v>288</v>
      </c>
      <c r="B42" s="250" t="s">
        <v>67</v>
      </c>
      <c r="C42" s="250" t="s">
        <v>43</v>
      </c>
      <c r="D42" s="250" t="s">
        <v>216</v>
      </c>
      <c r="E42" s="256" t="s">
        <v>289</v>
      </c>
      <c r="F42" s="224">
        <v>6</v>
      </c>
      <c r="G42" s="224" t="s">
        <v>116</v>
      </c>
      <c r="H42" s="251">
        <f t="shared" si="2"/>
        <v>2.5423728813559324E-2</v>
      </c>
      <c r="I42" s="225" t="s">
        <v>188</v>
      </c>
      <c r="J42" s="252"/>
      <c r="K42" s="253">
        <f t="shared" si="1"/>
        <v>0</v>
      </c>
      <c r="L42" s="254"/>
    </row>
    <row r="43" spans="1:12" ht="63" x14ac:dyDescent="0.25">
      <c r="A43" s="250" t="s">
        <v>290</v>
      </c>
      <c r="B43" s="250" t="s">
        <v>67</v>
      </c>
      <c r="C43" s="250" t="s">
        <v>43</v>
      </c>
      <c r="D43" s="250" t="s">
        <v>216</v>
      </c>
      <c r="E43" s="256" t="s">
        <v>291</v>
      </c>
      <c r="F43" s="224">
        <v>6</v>
      </c>
      <c r="G43" s="224" t="s">
        <v>116</v>
      </c>
      <c r="H43" s="251">
        <f t="shared" si="2"/>
        <v>2.5423728813559324E-2</v>
      </c>
      <c r="I43" s="225" t="s">
        <v>188</v>
      </c>
      <c r="J43" s="252"/>
      <c r="K43" s="253">
        <f t="shared" si="1"/>
        <v>0</v>
      </c>
      <c r="L43" s="254"/>
    </row>
    <row r="44" spans="1:12" ht="63" x14ac:dyDescent="0.25">
      <c r="A44" s="250" t="s">
        <v>292</v>
      </c>
      <c r="B44" s="250" t="s">
        <v>67</v>
      </c>
      <c r="C44" s="250" t="s">
        <v>43</v>
      </c>
      <c r="D44" s="250" t="s">
        <v>216</v>
      </c>
      <c r="E44" s="257" t="s">
        <v>293</v>
      </c>
      <c r="F44" s="224">
        <v>6</v>
      </c>
      <c r="G44" s="224" t="s">
        <v>116</v>
      </c>
      <c r="H44" s="251">
        <f t="shared" si="2"/>
        <v>2.5423728813559324E-2</v>
      </c>
      <c r="I44" s="225" t="s">
        <v>188</v>
      </c>
      <c r="J44" s="252"/>
      <c r="K44" s="253">
        <f t="shared" si="1"/>
        <v>0</v>
      </c>
      <c r="L44" s="254"/>
    </row>
    <row r="45" spans="1:12" ht="94.5" x14ac:dyDescent="0.25">
      <c r="A45" s="250" t="s">
        <v>294</v>
      </c>
      <c r="B45" s="250" t="s">
        <v>67</v>
      </c>
      <c r="C45" s="250" t="s">
        <v>43</v>
      </c>
      <c r="D45" s="250" t="s">
        <v>216</v>
      </c>
      <c r="E45" s="257" t="s">
        <v>295</v>
      </c>
      <c r="F45" s="224">
        <v>6</v>
      </c>
      <c r="G45" s="224" t="s">
        <v>116</v>
      </c>
      <c r="H45" s="251">
        <f t="shared" si="2"/>
        <v>2.5423728813559324E-2</v>
      </c>
      <c r="I45" s="225" t="s">
        <v>188</v>
      </c>
      <c r="J45" s="252"/>
      <c r="K45" s="253">
        <f t="shared" si="1"/>
        <v>0</v>
      </c>
      <c r="L45" s="254"/>
    </row>
    <row r="46" spans="1:12" ht="63" x14ac:dyDescent="0.25">
      <c r="A46" s="250" t="s">
        <v>296</v>
      </c>
      <c r="B46" s="250" t="s">
        <v>67</v>
      </c>
      <c r="C46" s="250" t="s">
        <v>43</v>
      </c>
      <c r="D46" s="250" t="s">
        <v>216</v>
      </c>
      <c r="E46" s="257" t="s">
        <v>297</v>
      </c>
      <c r="F46" s="224">
        <v>6</v>
      </c>
      <c r="G46" s="224" t="s">
        <v>116</v>
      </c>
      <c r="H46" s="251">
        <f t="shared" si="2"/>
        <v>2.5423728813559324E-2</v>
      </c>
      <c r="I46" s="225" t="s">
        <v>188</v>
      </c>
      <c r="J46" s="252"/>
      <c r="K46" s="253">
        <f t="shared" si="1"/>
        <v>0</v>
      </c>
      <c r="L46" s="254"/>
    </row>
    <row r="47" spans="1:12" ht="63" x14ac:dyDescent="0.25">
      <c r="A47" s="250" t="s">
        <v>298</v>
      </c>
      <c r="B47" s="250" t="s">
        <v>67</v>
      </c>
      <c r="C47" s="250" t="s">
        <v>43</v>
      </c>
      <c r="D47" s="250" t="s">
        <v>216</v>
      </c>
      <c r="E47" s="257" t="s">
        <v>299</v>
      </c>
      <c r="F47" s="224">
        <v>6</v>
      </c>
      <c r="G47" s="224" t="s">
        <v>116</v>
      </c>
      <c r="H47" s="251">
        <f t="shared" si="2"/>
        <v>2.5423728813559324E-2</v>
      </c>
      <c r="I47" s="225" t="s">
        <v>188</v>
      </c>
      <c r="J47" s="252"/>
      <c r="K47" s="253">
        <f t="shared" si="1"/>
        <v>0</v>
      </c>
      <c r="L47" s="254"/>
    </row>
    <row r="48" spans="1:12" ht="78.75" x14ac:dyDescent="0.25">
      <c r="A48" s="250" t="s">
        <v>300</v>
      </c>
      <c r="B48" s="250" t="s">
        <v>67</v>
      </c>
      <c r="C48" s="250" t="s">
        <v>43</v>
      </c>
      <c r="D48" s="250" t="s">
        <v>216</v>
      </c>
      <c r="E48" s="257" t="s">
        <v>301</v>
      </c>
      <c r="F48" s="224">
        <v>6</v>
      </c>
      <c r="G48" s="224" t="s">
        <v>116</v>
      </c>
      <c r="H48" s="251">
        <f t="shared" si="2"/>
        <v>2.5423728813559324E-2</v>
      </c>
      <c r="I48" s="225" t="s">
        <v>188</v>
      </c>
      <c r="J48" s="252"/>
      <c r="K48" s="253">
        <f t="shared" si="1"/>
        <v>0</v>
      </c>
      <c r="L48" s="254"/>
    </row>
    <row r="49" spans="1:12" ht="94.5" x14ac:dyDescent="0.25">
      <c r="A49" s="250" t="s">
        <v>302</v>
      </c>
      <c r="B49" s="250" t="s">
        <v>67</v>
      </c>
      <c r="C49" s="250" t="s">
        <v>43</v>
      </c>
      <c r="D49" s="250" t="s">
        <v>216</v>
      </c>
      <c r="E49" s="257" t="s">
        <v>303</v>
      </c>
      <c r="F49" s="224">
        <v>6</v>
      </c>
      <c r="G49" s="224" t="s">
        <v>116</v>
      </c>
      <c r="H49" s="251">
        <f t="shared" si="2"/>
        <v>2.5423728813559324E-2</v>
      </c>
      <c r="I49" s="225" t="s">
        <v>188</v>
      </c>
      <c r="J49" s="252"/>
      <c r="K49" s="253">
        <f t="shared" si="1"/>
        <v>0</v>
      </c>
      <c r="L49" s="254"/>
    </row>
    <row r="50" spans="1:12" ht="63" x14ac:dyDescent="0.25">
      <c r="A50" s="250" t="s">
        <v>304</v>
      </c>
      <c r="B50" s="250" t="s">
        <v>67</v>
      </c>
      <c r="C50" s="250" t="s">
        <v>43</v>
      </c>
      <c r="D50" s="250" t="s">
        <v>216</v>
      </c>
      <c r="E50" s="257" t="s">
        <v>305</v>
      </c>
      <c r="F50" s="224">
        <v>6</v>
      </c>
      <c r="G50" s="224" t="s">
        <v>116</v>
      </c>
      <c r="H50" s="251">
        <f t="shared" si="2"/>
        <v>2.5423728813559324E-2</v>
      </c>
      <c r="I50" s="225" t="s">
        <v>188</v>
      </c>
      <c r="J50" s="252"/>
      <c r="K50" s="253">
        <f t="shared" si="1"/>
        <v>0</v>
      </c>
      <c r="L50" s="254"/>
    </row>
    <row r="51" spans="1:12" ht="63" x14ac:dyDescent="0.25">
      <c r="A51" s="250" t="s">
        <v>306</v>
      </c>
      <c r="B51" s="250" t="s">
        <v>67</v>
      </c>
      <c r="C51" s="250" t="s">
        <v>43</v>
      </c>
      <c r="D51" s="250" t="s">
        <v>216</v>
      </c>
      <c r="E51" s="257" t="s">
        <v>307</v>
      </c>
      <c r="F51" s="224">
        <v>6</v>
      </c>
      <c r="G51" s="224" t="s">
        <v>116</v>
      </c>
      <c r="H51" s="251">
        <f t="shared" si="2"/>
        <v>2.5423728813559324E-2</v>
      </c>
      <c r="I51" s="225" t="s">
        <v>188</v>
      </c>
      <c r="J51" s="252"/>
      <c r="K51" s="253">
        <f t="shared" si="1"/>
        <v>0</v>
      </c>
      <c r="L51" s="254"/>
    </row>
    <row r="52" spans="1:12" ht="63" x14ac:dyDescent="0.25">
      <c r="A52" s="250" t="s">
        <v>308</v>
      </c>
      <c r="B52" s="250" t="s">
        <v>67</v>
      </c>
      <c r="C52" s="250" t="s">
        <v>43</v>
      </c>
      <c r="D52" s="250" t="s">
        <v>216</v>
      </c>
      <c r="E52" s="257" t="s">
        <v>309</v>
      </c>
      <c r="F52" s="224">
        <v>6</v>
      </c>
      <c r="G52" s="224" t="s">
        <v>116</v>
      </c>
      <c r="H52" s="251">
        <f t="shared" si="2"/>
        <v>2.5423728813559324E-2</v>
      </c>
      <c r="I52" s="225" t="s">
        <v>188</v>
      </c>
      <c r="J52" s="252"/>
      <c r="K52" s="253">
        <f t="shared" si="1"/>
        <v>0</v>
      </c>
      <c r="L52" s="254"/>
    </row>
    <row r="53" spans="1:12" ht="63" x14ac:dyDescent="0.25">
      <c r="A53" s="250" t="s">
        <v>310</v>
      </c>
      <c r="B53" s="250" t="s">
        <v>67</v>
      </c>
      <c r="C53" s="250" t="s">
        <v>43</v>
      </c>
      <c r="D53" s="250" t="s">
        <v>216</v>
      </c>
      <c r="E53" s="257" t="s">
        <v>311</v>
      </c>
      <c r="F53" s="224">
        <v>6</v>
      </c>
      <c r="G53" s="224" t="s">
        <v>116</v>
      </c>
      <c r="H53" s="251">
        <f t="shared" si="2"/>
        <v>2.5423728813559324E-2</v>
      </c>
      <c r="I53" s="225" t="s">
        <v>188</v>
      </c>
      <c r="J53" s="252"/>
      <c r="K53" s="253">
        <f t="shared" si="1"/>
        <v>0</v>
      </c>
      <c r="L53" s="254"/>
    </row>
    <row r="54" spans="1:12" ht="63" x14ac:dyDescent="0.25">
      <c r="A54" s="250" t="s">
        <v>312</v>
      </c>
      <c r="B54" s="250" t="s">
        <v>67</v>
      </c>
      <c r="C54" s="250" t="s">
        <v>43</v>
      </c>
      <c r="D54" s="250" t="s">
        <v>216</v>
      </c>
      <c r="E54" s="255" t="s">
        <v>313</v>
      </c>
      <c r="F54" s="224">
        <f>IF(G54='Priority Ratings'!$C$21,'Priority Ratings'!$B$21,IF(G54='Priority Ratings'!$C$22,'Priority Ratings'!$B$22,IF(G54='Priority Ratings'!$C$23,'Priority Ratings'!$B$23,IF(G54='Priority Ratings'!$C$24,'Priority Ratings'!$B$24,IF(G54='Priority Ratings'!$C$25,'Priority Ratings'!$B$25,IF(G54='Priority Ratings'!$C$26,'Priority Ratings'!$B$26,IF(G54='Priority Ratings'!$C$27,'Priority Ratings'!$B$27,"No Rating")))))))</f>
        <v>6</v>
      </c>
      <c r="G54" s="224" t="s">
        <v>116</v>
      </c>
      <c r="H54" s="251">
        <f t="shared" si="2"/>
        <v>2.5423728813559324E-2</v>
      </c>
      <c r="I54" s="225" t="s">
        <v>188</v>
      </c>
      <c r="J54" s="252"/>
      <c r="K54" s="253">
        <f t="shared" ref="K54" si="3">J54*H54</f>
        <v>0</v>
      </c>
      <c r="L54" s="254"/>
    </row>
    <row r="55" spans="1:12" ht="15.75" x14ac:dyDescent="0.25">
      <c r="A55" s="180"/>
      <c r="B55" s="180"/>
      <c r="C55" s="180"/>
      <c r="D55" s="180"/>
      <c r="E55" s="180"/>
      <c r="F55" s="258">
        <f>SUM(F7:F54)</f>
        <v>236</v>
      </c>
      <c r="G55" s="259"/>
      <c r="H55" s="260">
        <f>SUM(H7:H54)</f>
        <v>1</v>
      </c>
      <c r="I55" s="180"/>
      <c r="J55" s="246" t="s">
        <v>127</v>
      </c>
      <c r="K55" s="261">
        <f>SUM(K7:K54)</f>
        <v>0</v>
      </c>
      <c r="L55" s="180"/>
    </row>
    <row r="58" spans="1:12" hidden="1" x14ac:dyDescent="0.15">
      <c r="A58" s="2" t="s">
        <v>314</v>
      </c>
      <c r="B58" s="2"/>
      <c r="C58" s="2"/>
      <c r="D58" s="2"/>
    </row>
    <row r="59" spans="1:12" hidden="1" x14ac:dyDescent="0.15">
      <c r="A59" s="2" t="s">
        <v>315</v>
      </c>
      <c r="B59" s="2"/>
      <c r="C59" s="2"/>
      <c r="D59" s="2"/>
    </row>
    <row r="60" spans="1:12" hidden="1" x14ac:dyDescent="0.15">
      <c r="A60" s="2" t="s">
        <v>316</v>
      </c>
      <c r="B60" s="2"/>
      <c r="C60" s="2"/>
      <c r="D60" s="2"/>
    </row>
    <row r="61" spans="1:12" hidden="1" x14ac:dyDescent="0.15">
      <c r="A61" s="2" t="s">
        <v>317</v>
      </c>
      <c r="B61" s="2"/>
      <c r="C61" s="2"/>
      <c r="D61" s="2"/>
    </row>
    <row r="62" spans="1:12" hidden="1" x14ac:dyDescent="0.15">
      <c r="A62" s="2" t="s">
        <v>318</v>
      </c>
      <c r="B62" s="2"/>
      <c r="C62" s="2"/>
      <c r="D62" s="2"/>
    </row>
    <row r="63" spans="1:12" hidden="1" x14ac:dyDescent="0.15">
      <c r="A63" s="2" t="s">
        <v>319</v>
      </c>
      <c r="B63" s="2"/>
      <c r="C63" s="2"/>
      <c r="D63" s="2"/>
    </row>
  </sheetData>
  <autoFilter ref="A6:L55" xr:uid="{00000000-0001-0000-0400-000000000000}"/>
  <mergeCells count="2">
    <mergeCell ref="F5:H5"/>
    <mergeCell ref="B2:L3"/>
  </mergeCells>
  <phoneticPr fontId="6" type="noConversion"/>
  <dataValidations count="1">
    <dataValidation type="list" allowBlank="1" showInputMessage="1" showErrorMessage="1" sqref="C7:C55" xr:uid="{00000000-0002-0000-0400-000000000000}">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'Priority Ratings'!$H$21:$H$23</xm:f>
          </x14:formula1>
          <xm:sqref>J7:J54</xm:sqref>
        </x14:dataValidation>
        <x14:dataValidation type="list" allowBlank="1" showInputMessage="1" showErrorMessage="1" xr:uid="{00000000-0002-0000-0400-000001000000}">
          <x14:formula1>
            <xm:f>'Priority Ratings'!$C$21:$C$27</xm:f>
          </x14:formula1>
          <xm:sqref>G7:G54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AD11-BCC1-47A2-8C25-79D4B3023828}">
  <sheetPr>
    <tabColor rgb="FF92D050"/>
  </sheetPr>
  <dimension ref="A2:L39"/>
  <sheetViews>
    <sheetView showGridLines="0" topLeftCell="E14" zoomScaleNormal="100" workbookViewId="0">
      <selection activeCell="E26" sqref="E26"/>
    </sheetView>
  </sheetViews>
  <sheetFormatPr defaultColWidth="9.28515625" defaultRowHeight="10.5" x14ac:dyDescent="0.15"/>
  <cols>
    <col min="1" max="1" width="10.7109375" style="1" customWidth="1"/>
    <col min="2" max="3" width="21.28515625" style="1" customWidth="1"/>
    <col min="4" max="4" width="17.285156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30" t="s">
        <v>320</v>
      </c>
      <c r="C2" s="330"/>
      <c r="D2" s="330"/>
      <c r="E2" s="330"/>
      <c r="F2" s="330"/>
      <c r="G2" s="330"/>
      <c r="H2" s="330"/>
      <c r="I2" s="330"/>
      <c r="J2" s="330"/>
      <c r="K2" s="330"/>
      <c r="L2" s="330"/>
    </row>
    <row r="3" spans="1:12" x14ac:dyDescent="0.15">
      <c r="B3" s="330"/>
      <c r="C3" s="330"/>
      <c r="D3" s="330"/>
      <c r="E3" s="330"/>
      <c r="F3" s="330"/>
      <c r="G3" s="330"/>
      <c r="H3" s="330"/>
      <c r="I3" s="330"/>
      <c r="J3" s="330"/>
      <c r="K3" s="330"/>
      <c r="L3" s="330"/>
    </row>
    <row r="5" spans="1:12" ht="15.75" x14ac:dyDescent="0.25">
      <c r="A5" s="195"/>
      <c r="B5" s="195"/>
      <c r="C5" s="195"/>
      <c r="D5" s="195"/>
      <c r="E5" s="180"/>
      <c r="F5" s="331" t="s">
        <v>52</v>
      </c>
      <c r="G5" s="331"/>
      <c r="H5" s="331"/>
      <c r="I5" s="247"/>
      <c r="J5" s="247"/>
      <c r="K5" s="247"/>
      <c r="L5" s="180"/>
    </row>
    <row r="6" spans="1:12" s="10" customFormat="1" ht="31.5" x14ac:dyDescent="0.2">
      <c r="A6" s="169" t="s">
        <v>53</v>
      </c>
      <c r="B6" s="169" t="s">
        <v>54</v>
      </c>
      <c r="C6" s="169" t="s">
        <v>55</v>
      </c>
      <c r="D6" s="169" t="s">
        <v>56</v>
      </c>
      <c r="E6" s="169" t="s">
        <v>57</v>
      </c>
      <c r="F6" s="248" t="s">
        <v>59</v>
      </c>
      <c r="G6" s="249" t="s">
        <v>130</v>
      </c>
      <c r="H6" s="249" t="s">
        <v>61</v>
      </c>
      <c r="I6" s="173" t="s">
        <v>62</v>
      </c>
      <c r="J6" s="172" t="s">
        <v>213</v>
      </c>
      <c r="K6" s="173" t="s">
        <v>214</v>
      </c>
      <c r="L6" s="169" t="s">
        <v>65</v>
      </c>
    </row>
    <row r="7" spans="1:12" ht="94.5" x14ac:dyDescent="0.25">
      <c r="A7" s="250" t="s">
        <v>321</v>
      </c>
      <c r="B7" s="250" t="s">
        <v>67</v>
      </c>
      <c r="C7" s="250" t="s">
        <v>43</v>
      </c>
      <c r="D7" s="250" t="s">
        <v>322</v>
      </c>
      <c r="E7" s="250" t="s">
        <v>323</v>
      </c>
      <c r="F7" s="224">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262" t="s">
        <v>116</v>
      </c>
      <c r="H7" s="251">
        <f t="shared" ref="H7:H30" si="0">F7/$F$31</f>
        <v>5.0847457627118647E-2</v>
      </c>
      <c r="I7" s="225" t="s">
        <v>324</v>
      </c>
      <c r="J7" s="252"/>
      <c r="K7" s="253">
        <f>J7*H7</f>
        <v>0</v>
      </c>
      <c r="L7" s="254"/>
    </row>
    <row r="8" spans="1:12" ht="63" x14ac:dyDescent="0.25">
      <c r="A8" s="250" t="s">
        <v>325</v>
      </c>
      <c r="B8" s="250" t="s">
        <v>67</v>
      </c>
      <c r="C8" s="250" t="s">
        <v>43</v>
      </c>
      <c r="D8" s="250" t="s">
        <v>322</v>
      </c>
      <c r="E8" s="250" t="s">
        <v>326</v>
      </c>
      <c r="F8" s="22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4</v>
      </c>
      <c r="G8" s="262" t="s">
        <v>70</v>
      </c>
      <c r="H8" s="251">
        <f t="shared" si="0"/>
        <v>3.3898305084745763E-2</v>
      </c>
      <c r="I8" s="225" t="s">
        <v>188</v>
      </c>
      <c r="J8" s="252"/>
      <c r="K8" s="253">
        <f t="shared" ref="K8:K30" si="1">J8*H8</f>
        <v>0</v>
      </c>
      <c r="L8" s="254"/>
    </row>
    <row r="9" spans="1:12" ht="63" x14ac:dyDescent="0.25">
      <c r="A9" s="250" t="s">
        <v>327</v>
      </c>
      <c r="B9" s="250" t="s">
        <v>67</v>
      </c>
      <c r="C9" s="250" t="s">
        <v>43</v>
      </c>
      <c r="D9" s="250" t="s">
        <v>322</v>
      </c>
      <c r="E9" s="250" t="s">
        <v>328</v>
      </c>
      <c r="F9" s="22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6</v>
      </c>
      <c r="G9" s="262" t="s">
        <v>116</v>
      </c>
      <c r="H9" s="251">
        <f t="shared" si="0"/>
        <v>5.0847457627118647E-2</v>
      </c>
      <c r="I9" s="225" t="s">
        <v>188</v>
      </c>
      <c r="J9" s="252"/>
      <c r="K9" s="253">
        <f t="shared" si="1"/>
        <v>0</v>
      </c>
      <c r="L9" s="254"/>
    </row>
    <row r="10" spans="1:12" ht="63" x14ac:dyDescent="0.25">
      <c r="A10" s="250" t="s">
        <v>329</v>
      </c>
      <c r="B10" s="250" t="s">
        <v>67</v>
      </c>
      <c r="C10" s="250" t="s">
        <v>43</v>
      </c>
      <c r="D10" s="250" t="s">
        <v>322</v>
      </c>
      <c r="E10" s="263" t="s">
        <v>330</v>
      </c>
      <c r="F10" s="22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5</v>
      </c>
      <c r="G10" s="262" t="s">
        <v>79</v>
      </c>
      <c r="H10" s="251">
        <f t="shared" si="0"/>
        <v>4.2372881355932202E-2</v>
      </c>
      <c r="I10" s="225" t="s">
        <v>188</v>
      </c>
      <c r="J10" s="252"/>
      <c r="K10" s="253">
        <f t="shared" si="1"/>
        <v>0</v>
      </c>
      <c r="L10" s="254"/>
    </row>
    <row r="11" spans="1:12" ht="63" x14ac:dyDescent="0.25">
      <c r="A11" s="250" t="s">
        <v>331</v>
      </c>
      <c r="B11" s="250" t="s">
        <v>67</v>
      </c>
      <c r="C11" s="250" t="s">
        <v>43</v>
      </c>
      <c r="D11" s="250" t="s">
        <v>322</v>
      </c>
      <c r="E11" s="263" t="s">
        <v>332</v>
      </c>
      <c r="F11" s="22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6</v>
      </c>
      <c r="G11" s="262" t="s">
        <v>116</v>
      </c>
      <c r="H11" s="251">
        <f t="shared" si="0"/>
        <v>5.0847457627118647E-2</v>
      </c>
      <c r="I11" s="225" t="s">
        <v>188</v>
      </c>
      <c r="J11" s="252"/>
      <c r="K11" s="253">
        <f t="shared" si="1"/>
        <v>0</v>
      </c>
      <c r="L11" s="254"/>
    </row>
    <row r="12" spans="1:12" ht="63" x14ac:dyDescent="0.25">
      <c r="A12" s="250" t="s">
        <v>333</v>
      </c>
      <c r="B12" s="250" t="s">
        <v>67</v>
      </c>
      <c r="C12" s="250" t="s">
        <v>43</v>
      </c>
      <c r="D12" s="250" t="s">
        <v>322</v>
      </c>
      <c r="E12" s="263" t="s">
        <v>334</v>
      </c>
      <c r="F12" s="22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5</v>
      </c>
      <c r="G12" s="262" t="s">
        <v>79</v>
      </c>
      <c r="H12" s="251">
        <f t="shared" si="0"/>
        <v>4.2372881355932202E-2</v>
      </c>
      <c r="I12" s="225" t="s">
        <v>188</v>
      </c>
      <c r="J12" s="252"/>
      <c r="K12" s="253">
        <f t="shared" si="1"/>
        <v>0</v>
      </c>
      <c r="L12" s="254"/>
    </row>
    <row r="13" spans="1:12" ht="63" x14ac:dyDescent="0.25">
      <c r="A13" s="250" t="s">
        <v>335</v>
      </c>
      <c r="B13" s="250" t="s">
        <v>67</v>
      </c>
      <c r="C13" s="250" t="s">
        <v>43</v>
      </c>
      <c r="D13" s="250" t="s">
        <v>322</v>
      </c>
      <c r="E13" s="263" t="s">
        <v>336</v>
      </c>
      <c r="F13" s="22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6</v>
      </c>
      <c r="G13" s="262" t="s">
        <v>116</v>
      </c>
      <c r="H13" s="251">
        <f t="shared" si="0"/>
        <v>5.0847457627118647E-2</v>
      </c>
      <c r="I13" s="225" t="s">
        <v>188</v>
      </c>
      <c r="J13" s="252"/>
      <c r="K13" s="253">
        <f t="shared" si="1"/>
        <v>0</v>
      </c>
      <c r="L13" s="254"/>
    </row>
    <row r="14" spans="1:12" s="279" customFormat="1" ht="63" x14ac:dyDescent="0.25">
      <c r="A14" s="273" t="s">
        <v>337</v>
      </c>
      <c r="B14" s="273" t="s">
        <v>67</v>
      </c>
      <c r="C14" s="273" t="s">
        <v>43</v>
      </c>
      <c r="D14" s="273" t="s">
        <v>322</v>
      </c>
      <c r="E14" s="274" t="s">
        <v>338</v>
      </c>
      <c r="F14" s="275">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6</v>
      </c>
      <c r="G14" s="275" t="s">
        <v>116</v>
      </c>
      <c r="H14" s="276">
        <f t="shared" si="0"/>
        <v>5.0847457627118647E-2</v>
      </c>
      <c r="I14" s="242" t="s">
        <v>188</v>
      </c>
      <c r="J14" s="242"/>
      <c r="K14" s="277">
        <f t="shared" si="1"/>
        <v>0</v>
      </c>
      <c r="L14" s="278"/>
    </row>
    <row r="15" spans="1:12" s="279" customFormat="1" ht="63" x14ac:dyDescent="0.25">
      <c r="A15" s="273" t="s">
        <v>339</v>
      </c>
      <c r="B15" s="273" t="s">
        <v>67</v>
      </c>
      <c r="C15" s="273" t="s">
        <v>43</v>
      </c>
      <c r="D15" s="273" t="s">
        <v>322</v>
      </c>
      <c r="E15" s="280" t="s">
        <v>340</v>
      </c>
      <c r="F15" s="275">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6</v>
      </c>
      <c r="G15" s="275" t="s">
        <v>116</v>
      </c>
      <c r="H15" s="276">
        <f t="shared" si="0"/>
        <v>5.0847457627118647E-2</v>
      </c>
      <c r="I15" s="242" t="s">
        <v>188</v>
      </c>
      <c r="J15" s="242"/>
      <c r="K15" s="277">
        <f t="shared" si="1"/>
        <v>0</v>
      </c>
      <c r="L15" s="278"/>
    </row>
    <row r="16" spans="1:12" ht="46.15" customHeight="1" x14ac:dyDescent="0.25">
      <c r="A16" s="250" t="s">
        <v>341</v>
      </c>
      <c r="B16" s="250" t="s">
        <v>67</v>
      </c>
      <c r="C16" s="250" t="s">
        <v>43</v>
      </c>
      <c r="D16" s="250" t="s">
        <v>322</v>
      </c>
      <c r="E16" s="263" t="s">
        <v>342</v>
      </c>
      <c r="F16" s="22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5</v>
      </c>
      <c r="G16" s="262" t="s">
        <v>79</v>
      </c>
      <c r="H16" s="251">
        <f t="shared" si="0"/>
        <v>4.2372881355932202E-2</v>
      </c>
      <c r="I16" s="225" t="s">
        <v>343</v>
      </c>
      <c r="J16" s="252"/>
      <c r="K16" s="253">
        <f t="shared" si="1"/>
        <v>0</v>
      </c>
      <c r="L16" s="254"/>
    </row>
    <row r="17" spans="1:12" ht="63" x14ac:dyDescent="0.25">
      <c r="A17" s="250" t="s">
        <v>344</v>
      </c>
      <c r="B17" s="250" t="s">
        <v>67</v>
      </c>
      <c r="C17" s="250" t="s">
        <v>43</v>
      </c>
      <c r="D17" s="250" t="s">
        <v>322</v>
      </c>
      <c r="E17" s="263" t="s">
        <v>345</v>
      </c>
      <c r="F17" s="22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3</v>
      </c>
      <c r="G17" s="262" t="s">
        <v>75</v>
      </c>
      <c r="H17" s="251">
        <f t="shared" si="0"/>
        <v>2.5423728813559324E-2</v>
      </c>
      <c r="I17" s="225" t="s">
        <v>188</v>
      </c>
      <c r="J17" s="252"/>
      <c r="K17" s="253">
        <f t="shared" si="1"/>
        <v>0</v>
      </c>
      <c r="L17" s="254"/>
    </row>
    <row r="18" spans="1:12" ht="63" x14ac:dyDescent="0.25">
      <c r="A18" s="250" t="s">
        <v>346</v>
      </c>
      <c r="B18" s="250" t="s">
        <v>67</v>
      </c>
      <c r="C18" s="250" t="s">
        <v>43</v>
      </c>
      <c r="D18" s="250" t="s">
        <v>322</v>
      </c>
      <c r="E18" s="263" t="s">
        <v>347</v>
      </c>
      <c r="F18" s="22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6</v>
      </c>
      <c r="G18" s="262" t="s">
        <v>116</v>
      </c>
      <c r="H18" s="251">
        <f t="shared" si="0"/>
        <v>5.0847457627118647E-2</v>
      </c>
      <c r="I18" s="225" t="s">
        <v>348</v>
      </c>
      <c r="J18" s="252"/>
      <c r="K18" s="253">
        <f t="shared" si="1"/>
        <v>0</v>
      </c>
      <c r="L18" s="254"/>
    </row>
    <row r="19" spans="1:12" ht="63" x14ac:dyDescent="0.25">
      <c r="A19" s="250" t="s">
        <v>349</v>
      </c>
      <c r="B19" s="250" t="s">
        <v>67</v>
      </c>
      <c r="C19" s="250" t="s">
        <v>43</v>
      </c>
      <c r="D19" s="250" t="s">
        <v>322</v>
      </c>
      <c r="E19" s="263" t="s">
        <v>350</v>
      </c>
      <c r="F19" s="22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5</v>
      </c>
      <c r="G19" s="262" t="s">
        <v>79</v>
      </c>
      <c r="H19" s="251">
        <f t="shared" si="0"/>
        <v>4.2372881355932202E-2</v>
      </c>
      <c r="I19" s="225" t="s">
        <v>188</v>
      </c>
      <c r="J19" s="252"/>
      <c r="K19" s="253">
        <f t="shared" si="1"/>
        <v>0</v>
      </c>
      <c r="L19" s="254"/>
    </row>
    <row r="20" spans="1:12" ht="63" x14ac:dyDescent="0.25">
      <c r="A20" s="250" t="s">
        <v>351</v>
      </c>
      <c r="B20" s="250" t="s">
        <v>67</v>
      </c>
      <c r="C20" s="250" t="s">
        <v>43</v>
      </c>
      <c r="D20" s="250" t="s">
        <v>322</v>
      </c>
      <c r="E20" s="263" t="s">
        <v>352</v>
      </c>
      <c r="F20" s="22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5</v>
      </c>
      <c r="G20" s="262" t="s">
        <v>79</v>
      </c>
      <c r="H20" s="251">
        <f t="shared" si="0"/>
        <v>4.2372881355932202E-2</v>
      </c>
      <c r="I20" s="225" t="s">
        <v>188</v>
      </c>
      <c r="J20" s="252"/>
      <c r="K20" s="253">
        <f t="shared" si="1"/>
        <v>0</v>
      </c>
      <c r="L20" s="254"/>
    </row>
    <row r="21" spans="1:12" ht="63" x14ac:dyDescent="0.25">
      <c r="A21" s="250" t="s">
        <v>353</v>
      </c>
      <c r="B21" s="250" t="s">
        <v>67</v>
      </c>
      <c r="C21" s="250" t="s">
        <v>43</v>
      </c>
      <c r="D21" s="250" t="s">
        <v>322</v>
      </c>
      <c r="E21" s="250" t="s">
        <v>354</v>
      </c>
      <c r="F21" s="22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5</v>
      </c>
      <c r="G21" s="262" t="s">
        <v>79</v>
      </c>
      <c r="H21" s="251">
        <f t="shared" si="0"/>
        <v>4.2372881355932202E-2</v>
      </c>
      <c r="I21" s="225" t="s">
        <v>188</v>
      </c>
      <c r="J21" s="252"/>
      <c r="K21" s="253">
        <f t="shared" si="1"/>
        <v>0</v>
      </c>
      <c r="L21" s="254"/>
    </row>
    <row r="22" spans="1:12" ht="63" x14ac:dyDescent="0.25">
      <c r="A22" s="250" t="s">
        <v>355</v>
      </c>
      <c r="B22" s="250" t="s">
        <v>67</v>
      </c>
      <c r="C22" s="250" t="s">
        <v>43</v>
      </c>
      <c r="D22" s="250" t="s">
        <v>322</v>
      </c>
      <c r="E22" s="250" t="s">
        <v>356</v>
      </c>
      <c r="F22" s="22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5</v>
      </c>
      <c r="G22" s="262" t="s">
        <v>79</v>
      </c>
      <c r="H22" s="251">
        <f t="shared" si="0"/>
        <v>4.2372881355932202E-2</v>
      </c>
      <c r="I22" s="225" t="s">
        <v>188</v>
      </c>
      <c r="J22" s="252"/>
      <c r="K22" s="253">
        <f t="shared" si="1"/>
        <v>0</v>
      </c>
      <c r="L22" s="254"/>
    </row>
    <row r="23" spans="1:12" ht="63" x14ac:dyDescent="0.25">
      <c r="A23" s="250" t="s">
        <v>357</v>
      </c>
      <c r="B23" s="250" t="s">
        <v>67</v>
      </c>
      <c r="C23" s="250" t="s">
        <v>43</v>
      </c>
      <c r="D23" s="250" t="s">
        <v>322</v>
      </c>
      <c r="E23" s="250" t="s">
        <v>358</v>
      </c>
      <c r="F23" s="22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5</v>
      </c>
      <c r="G23" s="262" t="s">
        <v>79</v>
      </c>
      <c r="H23" s="251">
        <f t="shared" si="0"/>
        <v>4.2372881355932202E-2</v>
      </c>
      <c r="I23" s="225" t="s">
        <v>188</v>
      </c>
      <c r="J23" s="252"/>
      <c r="K23" s="253">
        <f t="shared" si="1"/>
        <v>0</v>
      </c>
      <c r="L23" s="254"/>
    </row>
    <row r="24" spans="1:12" ht="63" x14ac:dyDescent="0.25">
      <c r="A24" s="250" t="s">
        <v>359</v>
      </c>
      <c r="B24" s="250" t="s">
        <v>67</v>
      </c>
      <c r="C24" s="250" t="s">
        <v>43</v>
      </c>
      <c r="D24" s="250" t="s">
        <v>322</v>
      </c>
      <c r="E24" s="250" t="s">
        <v>360</v>
      </c>
      <c r="F24" s="22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6</v>
      </c>
      <c r="G24" s="262" t="s">
        <v>116</v>
      </c>
      <c r="H24" s="251">
        <f t="shared" si="0"/>
        <v>5.0847457627118647E-2</v>
      </c>
      <c r="I24" s="225" t="s">
        <v>188</v>
      </c>
      <c r="J24" s="252"/>
      <c r="K24" s="253">
        <f t="shared" si="1"/>
        <v>0</v>
      </c>
      <c r="L24" s="254"/>
    </row>
    <row r="25" spans="1:12" ht="63" x14ac:dyDescent="0.25">
      <c r="A25" s="250" t="s">
        <v>361</v>
      </c>
      <c r="B25" s="250" t="s">
        <v>67</v>
      </c>
      <c r="C25" s="250" t="s">
        <v>43</v>
      </c>
      <c r="D25" s="250" t="s">
        <v>322</v>
      </c>
      <c r="E25" s="250" t="s">
        <v>362</v>
      </c>
      <c r="F25" s="22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4</v>
      </c>
      <c r="G25" s="262" t="s">
        <v>70</v>
      </c>
      <c r="H25" s="251">
        <f t="shared" si="0"/>
        <v>3.3898305084745763E-2</v>
      </c>
      <c r="I25" s="225" t="s">
        <v>188</v>
      </c>
      <c r="J25" s="252"/>
      <c r="K25" s="253">
        <f t="shared" si="1"/>
        <v>0</v>
      </c>
      <c r="L25" s="254"/>
    </row>
    <row r="26" spans="1:12" ht="63" x14ac:dyDescent="0.25">
      <c r="A26" s="250" t="s">
        <v>363</v>
      </c>
      <c r="B26" s="250" t="s">
        <v>67</v>
      </c>
      <c r="C26" s="250" t="s">
        <v>43</v>
      </c>
      <c r="D26" s="250" t="s">
        <v>322</v>
      </c>
      <c r="E26" s="250" t="s">
        <v>364</v>
      </c>
      <c r="F26" s="224">
        <f>IF(G26='Priority Ratings'!$C$21,'Priority Ratings'!$B$21,IF(G26='Priority Ratings'!$C$22,'Priority Ratings'!$B$22,IF(G26='Priority Ratings'!$C$23,'Priority Ratings'!$B$23,IF(G26='Priority Ratings'!$C$24,'Priority Ratings'!$B$24,IF(G26='Priority Ratings'!$C$25,'Priority Ratings'!$B$25,IF(G26='Priority Ratings'!$C$26,'Priority Ratings'!$B$26,IF(G26='Priority Ratings'!$C$27,'Priority Ratings'!$B$27,"No Rating")))))))</f>
        <v>5</v>
      </c>
      <c r="G26" s="262" t="s">
        <v>79</v>
      </c>
      <c r="H26" s="251">
        <f t="shared" si="0"/>
        <v>4.2372881355932202E-2</v>
      </c>
      <c r="I26" s="225" t="s">
        <v>188</v>
      </c>
      <c r="J26" s="252"/>
      <c r="K26" s="253">
        <f t="shared" si="1"/>
        <v>0</v>
      </c>
      <c r="L26" s="254"/>
    </row>
    <row r="27" spans="1:12" ht="63" x14ac:dyDescent="0.25">
      <c r="A27" s="250" t="s">
        <v>365</v>
      </c>
      <c r="B27" s="250" t="s">
        <v>67</v>
      </c>
      <c r="C27" s="250" t="s">
        <v>43</v>
      </c>
      <c r="D27" s="250" t="s">
        <v>322</v>
      </c>
      <c r="E27" s="250" t="s">
        <v>366</v>
      </c>
      <c r="F27" s="224">
        <f>IF(G27='Priority Ratings'!$C$21,'Priority Ratings'!$B$21,IF(G27='Priority Ratings'!$C$22,'Priority Ratings'!$B$22,IF(G27='Priority Ratings'!$C$23,'Priority Ratings'!$B$23,IF(G27='Priority Ratings'!$C$24,'Priority Ratings'!$B$24,IF(G27='Priority Ratings'!$C$25,'Priority Ratings'!$B$25,IF(G27='Priority Ratings'!$C$26,'Priority Ratings'!$B$26,IF(G27='Priority Ratings'!$C$27,'Priority Ratings'!$B$27,"No Rating")))))))</f>
        <v>4</v>
      </c>
      <c r="G27" s="262" t="s">
        <v>70</v>
      </c>
      <c r="H27" s="251">
        <f t="shared" si="0"/>
        <v>3.3898305084745763E-2</v>
      </c>
      <c r="I27" s="225" t="s">
        <v>188</v>
      </c>
      <c r="J27" s="252"/>
      <c r="K27" s="253">
        <f t="shared" si="1"/>
        <v>0</v>
      </c>
      <c r="L27" s="254"/>
    </row>
    <row r="28" spans="1:12" ht="63" x14ac:dyDescent="0.25">
      <c r="A28" s="250" t="s">
        <v>367</v>
      </c>
      <c r="B28" s="250" t="s">
        <v>67</v>
      </c>
      <c r="C28" s="250" t="s">
        <v>43</v>
      </c>
      <c r="D28" s="250" t="s">
        <v>322</v>
      </c>
      <c r="E28" s="250" t="s">
        <v>368</v>
      </c>
      <c r="F28" s="224">
        <f>IF(G28='Priority Ratings'!$C$21,'Priority Ratings'!$B$21,IF(G28='Priority Ratings'!$C$22,'Priority Ratings'!$B$22,IF(G28='Priority Ratings'!$C$23,'Priority Ratings'!$B$23,IF(G28='Priority Ratings'!$C$24,'Priority Ratings'!$B$24,IF(G28='Priority Ratings'!$C$25,'Priority Ratings'!$B$25,IF(G28='Priority Ratings'!$C$26,'Priority Ratings'!$B$26,IF(G28='Priority Ratings'!$C$27,'Priority Ratings'!$B$27,"No Rating")))))))</f>
        <v>3</v>
      </c>
      <c r="G28" s="262" t="s">
        <v>75</v>
      </c>
      <c r="H28" s="251">
        <f t="shared" si="0"/>
        <v>2.5423728813559324E-2</v>
      </c>
      <c r="I28" s="225" t="s">
        <v>188</v>
      </c>
      <c r="J28" s="252"/>
      <c r="K28" s="253">
        <f t="shared" si="1"/>
        <v>0</v>
      </c>
      <c r="L28" s="254"/>
    </row>
    <row r="29" spans="1:12" ht="63" x14ac:dyDescent="0.25">
      <c r="A29" s="250" t="s">
        <v>369</v>
      </c>
      <c r="B29" s="250" t="s">
        <v>67</v>
      </c>
      <c r="C29" s="250" t="s">
        <v>43</v>
      </c>
      <c r="D29" s="250" t="s">
        <v>322</v>
      </c>
      <c r="E29" s="264" t="s">
        <v>370</v>
      </c>
      <c r="F29" s="224">
        <f>IF(G29='Priority Ratings'!$C$21,'Priority Ratings'!$B$21,IF(G29='Priority Ratings'!$C$22,'Priority Ratings'!$B$22,IF(G29='Priority Ratings'!$C$23,'Priority Ratings'!$B$23,IF(G29='Priority Ratings'!$C$24,'Priority Ratings'!$B$24,IF(G29='Priority Ratings'!$C$25,'Priority Ratings'!$B$25,IF(G29='Priority Ratings'!$C$26,'Priority Ratings'!$B$26,IF(G29='Priority Ratings'!$C$27,'Priority Ratings'!$B$27,"No Rating")))))))</f>
        <v>2</v>
      </c>
      <c r="G29" s="262" t="s">
        <v>95</v>
      </c>
      <c r="H29" s="251">
        <f t="shared" si="0"/>
        <v>1.6949152542372881E-2</v>
      </c>
      <c r="I29" s="225" t="s">
        <v>188</v>
      </c>
      <c r="J29" s="252"/>
      <c r="K29" s="253">
        <f t="shared" si="1"/>
        <v>0</v>
      </c>
      <c r="L29" s="254"/>
    </row>
    <row r="30" spans="1:12" ht="63" x14ac:dyDescent="0.25">
      <c r="A30" s="250" t="s">
        <v>371</v>
      </c>
      <c r="B30" s="250" t="s">
        <v>67</v>
      </c>
      <c r="C30" s="250" t="s">
        <v>43</v>
      </c>
      <c r="D30" s="250" t="s">
        <v>322</v>
      </c>
      <c r="E30" s="250" t="s">
        <v>372</v>
      </c>
      <c r="F30" s="224">
        <f>IF(G30='Priority Ratings'!$C$21,'Priority Ratings'!$B$21,IF(G30='Priority Ratings'!$C$22,'Priority Ratings'!$B$22,IF(G30='Priority Ratings'!$C$23,'Priority Ratings'!$B$23,IF(G30='Priority Ratings'!$C$24,'Priority Ratings'!$B$24,IF(G30='Priority Ratings'!$C$25,'Priority Ratings'!$B$25,IF(G30='Priority Ratings'!$C$26,'Priority Ratings'!$B$26,IF(G30='Priority Ratings'!$C$27,'Priority Ratings'!$B$27,"No Rating")))))))</f>
        <v>5</v>
      </c>
      <c r="G30" s="262" t="s">
        <v>79</v>
      </c>
      <c r="H30" s="251">
        <f t="shared" si="0"/>
        <v>4.2372881355932202E-2</v>
      </c>
      <c r="I30" s="225" t="s">
        <v>188</v>
      </c>
      <c r="J30" s="252"/>
      <c r="K30" s="253">
        <f t="shared" si="1"/>
        <v>0</v>
      </c>
      <c r="L30" s="254"/>
    </row>
    <row r="31" spans="1:12" ht="15.75" x14ac:dyDescent="0.25">
      <c r="A31" s="180"/>
      <c r="B31" s="180"/>
      <c r="C31" s="180"/>
      <c r="D31" s="180"/>
      <c r="E31" s="180"/>
      <c r="F31" s="258">
        <f>SUM(F7:F30)</f>
        <v>118</v>
      </c>
      <c r="G31" s="259"/>
      <c r="H31" s="265">
        <f>SUM(H7:H30)</f>
        <v>1</v>
      </c>
      <c r="I31" s="180"/>
      <c r="J31" s="246" t="s">
        <v>127</v>
      </c>
      <c r="K31" s="261">
        <f>SUM(K7:K30)</f>
        <v>0</v>
      </c>
      <c r="L31" s="180"/>
    </row>
    <row r="34" spans="1:4" hidden="1" x14ac:dyDescent="0.15">
      <c r="A34" s="2" t="s">
        <v>314</v>
      </c>
      <c r="B34" s="2"/>
      <c r="C34" s="2"/>
      <c r="D34" s="2"/>
    </row>
    <row r="35" spans="1:4" hidden="1" x14ac:dyDescent="0.15">
      <c r="A35" s="2" t="s">
        <v>315</v>
      </c>
      <c r="B35" s="2"/>
      <c r="C35" s="2"/>
      <c r="D35" s="2"/>
    </row>
    <row r="36" spans="1:4" hidden="1" x14ac:dyDescent="0.15">
      <c r="A36" s="2" t="s">
        <v>316</v>
      </c>
      <c r="B36" s="2"/>
      <c r="C36" s="2"/>
      <c r="D36" s="2"/>
    </row>
    <row r="37" spans="1:4" hidden="1" x14ac:dyDescent="0.15">
      <c r="A37" s="2" t="s">
        <v>317</v>
      </c>
      <c r="B37" s="2"/>
      <c r="C37" s="2"/>
      <c r="D37" s="2"/>
    </row>
    <row r="38" spans="1:4" hidden="1" x14ac:dyDescent="0.15">
      <c r="A38" s="2" t="s">
        <v>318</v>
      </c>
      <c r="B38" s="2"/>
      <c r="C38" s="2"/>
      <c r="D38" s="2"/>
    </row>
    <row r="39" spans="1:4" hidden="1" x14ac:dyDescent="0.15">
      <c r="A39" s="2" t="s">
        <v>319</v>
      </c>
      <c r="B39" s="2"/>
      <c r="C39" s="2"/>
      <c r="D39" s="2"/>
    </row>
  </sheetData>
  <mergeCells count="2">
    <mergeCell ref="B2:L3"/>
    <mergeCell ref="F5:H5"/>
  </mergeCells>
  <phoneticPr fontId="5" type="noConversion"/>
  <dataValidations count="1">
    <dataValidation type="list" allowBlank="1" showInputMessage="1" showErrorMessage="1" sqref="C7:C31" xr:uid="{0B32A7E7-6455-4868-B387-07608B9AAF60}">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40DA5B4-A0E8-41B1-8E5F-10C99DE0DDE6}">
          <x14:formula1>
            <xm:f>'Priority Ratings'!$H$21:$H$23</xm:f>
          </x14:formula1>
          <xm:sqref>J7:J30</xm:sqref>
        </x14:dataValidation>
        <x14:dataValidation type="list" allowBlank="1" showInputMessage="1" showErrorMessage="1" xr:uid="{C3EEBFCC-472E-4295-9C0C-6A48B8C5BC52}">
          <x14:formula1>
            <xm:f>'Priority Ratings'!$C$21:$C$27</xm:f>
          </x14:formula1>
          <xm:sqref>G7:G30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BABD8-9674-4D39-8EE1-A6103EA2C896}">
  <sheetPr>
    <tabColor rgb="FF92D050"/>
  </sheetPr>
  <dimension ref="A2:L28"/>
  <sheetViews>
    <sheetView showGridLines="0" topLeftCell="C15" zoomScaleNormal="100" workbookViewId="0">
      <selection activeCell="E17" sqref="E17"/>
    </sheetView>
  </sheetViews>
  <sheetFormatPr defaultColWidth="9.28515625" defaultRowHeight="10.5" x14ac:dyDescent="0.15"/>
  <cols>
    <col min="1" max="1" width="13" style="1" customWidth="1"/>
    <col min="2" max="4" width="21.28515625" style="1" customWidth="1"/>
    <col min="5" max="5" width="44.7109375" style="1" customWidth="1"/>
    <col min="6" max="6" width="14.7109375" style="1" customWidth="1"/>
    <col min="7" max="8" width="15.28515625" style="9" customWidth="1"/>
    <col min="9" max="9" width="32.7109375" style="1" customWidth="1"/>
    <col min="10" max="10" width="20.7109375" style="1" customWidth="1"/>
    <col min="11" max="11" width="16.5703125" style="1" customWidth="1"/>
    <col min="12" max="12" width="20" style="1" customWidth="1"/>
    <col min="13" max="16384" width="9.28515625" style="1"/>
  </cols>
  <sheetData>
    <row r="2" spans="1:12" x14ac:dyDescent="0.15">
      <c r="B2" s="330" t="s">
        <v>373</v>
      </c>
      <c r="C2" s="330"/>
      <c r="D2" s="330"/>
      <c r="E2" s="330"/>
      <c r="F2" s="330"/>
      <c r="G2" s="330"/>
      <c r="H2" s="330"/>
      <c r="I2" s="330"/>
      <c r="J2" s="330"/>
      <c r="K2" s="330"/>
      <c r="L2" s="330"/>
    </row>
    <row r="3" spans="1:12" x14ac:dyDescent="0.15">
      <c r="B3" s="330"/>
      <c r="C3" s="330"/>
      <c r="D3" s="330"/>
      <c r="E3" s="330"/>
      <c r="F3" s="330"/>
      <c r="G3" s="330"/>
      <c r="H3" s="330"/>
      <c r="I3" s="330"/>
      <c r="J3" s="330"/>
      <c r="K3" s="330"/>
      <c r="L3" s="330"/>
    </row>
    <row r="5" spans="1:12" ht="15.75" x14ac:dyDescent="0.25">
      <c r="A5" s="195"/>
      <c r="B5" s="195"/>
      <c r="C5" s="195"/>
      <c r="D5" s="195"/>
      <c r="E5" s="180"/>
      <c r="F5" s="331" t="s">
        <v>52</v>
      </c>
      <c r="G5" s="331"/>
      <c r="H5" s="331"/>
      <c r="I5" s="247"/>
      <c r="J5" s="247"/>
      <c r="K5" s="247"/>
      <c r="L5" s="180"/>
    </row>
    <row r="6" spans="1:12" s="10" customFormat="1" ht="31.5" x14ac:dyDescent="0.2">
      <c r="A6" s="169" t="s">
        <v>53</v>
      </c>
      <c r="B6" s="169" t="s">
        <v>54</v>
      </c>
      <c r="C6" s="169" t="s">
        <v>55</v>
      </c>
      <c r="D6" s="169" t="s">
        <v>56</v>
      </c>
      <c r="E6" s="169" t="s">
        <v>57</v>
      </c>
      <c r="F6" s="248" t="s">
        <v>59</v>
      </c>
      <c r="G6" s="249" t="s">
        <v>130</v>
      </c>
      <c r="H6" s="249" t="s">
        <v>61</v>
      </c>
      <c r="I6" s="173" t="s">
        <v>62</v>
      </c>
      <c r="J6" s="172" t="s">
        <v>213</v>
      </c>
      <c r="K6" s="173" t="s">
        <v>214</v>
      </c>
      <c r="L6" s="169" t="s">
        <v>65</v>
      </c>
    </row>
    <row r="7" spans="1:12" ht="31.5" x14ac:dyDescent="0.25">
      <c r="A7" s="250" t="s">
        <v>374</v>
      </c>
      <c r="B7" s="250" t="s">
        <v>67</v>
      </c>
      <c r="C7" s="250" t="s">
        <v>43</v>
      </c>
      <c r="D7" s="250" t="s">
        <v>375</v>
      </c>
      <c r="E7" s="232" t="s">
        <v>376</v>
      </c>
      <c r="F7" s="224">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6</v>
      </c>
      <c r="G7" s="224" t="s">
        <v>116</v>
      </c>
      <c r="H7" s="251">
        <f t="shared" ref="H7:H19" si="0">F7/$F$20</f>
        <v>8.2191780821917804E-2</v>
      </c>
      <c r="I7" s="225" t="s">
        <v>377</v>
      </c>
      <c r="J7" s="252">
        <v>0</v>
      </c>
      <c r="K7" s="253">
        <f>J7*H7</f>
        <v>0</v>
      </c>
      <c r="L7" s="254"/>
    </row>
    <row r="8" spans="1:12" ht="31.5" x14ac:dyDescent="0.25">
      <c r="A8" s="250" t="s">
        <v>378</v>
      </c>
      <c r="B8" s="250" t="s">
        <v>67</v>
      </c>
      <c r="C8" s="250" t="s">
        <v>43</v>
      </c>
      <c r="D8" s="250" t="s">
        <v>375</v>
      </c>
      <c r="E8" s="255" t="s">
        <v>379</v>
      </c>
      <c r="F8" s="22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6</v>
      </c>
      <c r="G8" s="224" t="s">
        <v>116</v>
      </c>
      <c r="H8" s="251">
        <f t="shared" si="0"/>
        <v>8.2191780821917804E-2</v>
      </c>
      <c r="I8" s="225" t="s">
        <v>377</v>
      </c>
      <c r="J8" s="252">
        <v>0</v>
      </c>
      <c r="K8" s="253">
        <f t="shared" ref="K8:K19" si="1">J8*H8</f>
        <v>0</v>
      </c>
      <c r="L8" s="254"/>
    </row>
    <row r="9" spans="1:12" ht="110.25" x14ac:dyDescent="0.25">
      <c r="A9" s="250" t="s">
        <v>380</v>
      </c>
      <c r="B9" s="250" t="s">
        <v>67</v>
      </c>
      <c r="C9" s="250" t="s">
        <v>43</v>
      </c>
      <c r="D9" s="250" t="s">
        <v>375</v>
      </c>
      <c r="E9" s="196" t="s">
        <v>381</v>
      </c>
      <c r="F9" s="22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6</v>
      </c>
      <c r="G9" s="262" t="s">
        <v>116</v>
      </c>
      <c r="H9" s="251">
        <f t="shared" si="0"/>
        <v>8.2191780821917804E-2</v>
      </c>
      <c r="I9" s="225" t="s">
        <v>382</v>
      </c>
      <c r="J9" s="252">
        <v>0</v>
      </c>
      <c r="K9" s="253">
        <f t="shared" si="1"/>
        <v>0</v>
      </c>
      <c r="L9" s="254"/>
    </row>
    <row r="10" spans="1:12" ht="63" x14ac:dyDescent="0.25">
      <c r="A10" s="250" t="s">
        <v>383</v>
      </c>
      <c r="B10" s="250" t="s">
        <v>67</v>
      </c>
      <c r="C10" s="250" t="s">
        <v>43</v>
      </c>
      <c r="D10" s="250" t="s">
        <v>375</v>
      </c>
      <c r="E10" s="266" t="s">
        <v>384</v>
      </c>
      <c r="F10" s="22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6</v>
      </c>
      <c r="G10" s="262" t="s">
        <v>116</v>
      </c>
      <c r="H10" s="251">
        <f t="shared" si="0"/>
        <v>8.2191780821917804E-2</v>
      </c>
      <c r="I10" s="225" t="s">
        <v>188</v>
      </c>
      <c r="J10" s="252">
        <v>0</v>
      </c>
      <c r="K10" s="253">
        <f t="shared" si="1"/>
        <v>0</v>
      </c>
      <c r="L10" s="254"/>
    </row>
    <row r="11" spans="1:12" ht="47.25" x14ac:dyDescent="0.25">
      <c r="A11" s="250" t="s">
        <v>385</v>
      </c>
      <c r="B11" s="250" t="s">
        <v>67</v>
      </c>
      <c r="C11" s="250" t="s">
        <v>43</v>
      </c>
      <c r="D11" s="250" t="s">
        <v>375</v>
      </c>
      <c r="E11" s="266" t="s">
        <v>386</v>
      </c>
      <c r="F11" s="22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6</v>
      </c>
      <c r="G11" s="262" t="s">
        <v>116</v>
      </c>
      <c r="H11" s="251">
        <f t="shared" si="0"/>
        <v>8.2191780821917804E-2</v>
      </c>
      <c r="I11" s="225" t="s">
        <v>387</v>
      </c>
      <c r="J11" s="252">
        <v>0</v>
      </c>
      <c r="K11" s="253">
        <f t="shared" si="1"/>
        <v>0</v>
      </c>
      <c r="L11" s="254"/>
    </row>
    <row r="12" spans="1:12" ht="47.25" x14ac:dyDescent="0.25">
      <c r="A12" s="250" t="s">
        <v>388</v>
      </c>
      <c r="B12" s="250" t="s">
        <v>67</v>
      </c>
      <c r="C12" s="250" t="s">
        <v>43</v>
      </c>
      <c r="D12" s="250" t="s">
        <v>375</v>
      </c>
      <c r="E12" s="250" t="s">
        <v>389</v>
      </c>
      <c r="F12" s="22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5</v>
      </c>
      <c r="G12" s="262" t="s">
        <v>79</v>
      </c>
      <c r="H12" s="251">
        <f t="shared" si="0"/>
        <v>6.8493150684931503E-2</v>
      </c>
      <c r="I12" s="225" t="s">
        <v>390</v>
      </c>
      <c r="J12" s="252">
        <v>0</v>
      </c>
      <c r="K12" s="253">
        <f t="shared" si="1"/>
        <v>0</v>
      </c>
      <c r="L12" s="254"/>
    </row>
    <row r="13" spans="1:12" ht="110.25" x14ac:dyDescent="0.25">
      <c r="A13" s="250" t="s">
        <v>391</v>
      </c>
      <c r="B13" s="250" t="s">
        <v>67</v>
      </c>
      <c r="C13" s="250" t="s">
        <v>43</v>
      </c>
      <c r="D13" s="250" t="s">
        <v>375</v>
      </c>
      <c r="E13" s="250" t="s">
        <v>392</v>
      </c>
      <c r="F13" s="22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6</v>
      </c>
      <c r="G13" s="262" t="s">
        <v>116</v>
      </c>
      <c r="H13" s="251">
        <f t="shared" si="0"/>
        <v>8.2191780821917804E-2</v>
      </c>
      <c r="I13" s="225" t="s">
        <v>393</v>
      </c>
      <c r="J13" s="252">
        <v>0</v>
      </c>
      <c r="K13" s="253">
        <f t="shared" si="1"/>
        <v>0</v>
      </c>
      <c r="L13" s="254"/>
    </row>
    <row r="14" spans="1:12" ht="78.75" x14ac:dyDescent="0.25">
      <c r="A14" s="250" t="s">
        <v>394</v>
      </c>
      <c r="B14" s="250" t="s">
        <v>67</v>
      </c>
      <c r="C14" s="250" t="s">
        <v>43</v>
      </c>
      <c r="D14" s="250" t="s">
        <v>375</v>
      </c>
      <c r="E14" s="250" t="s">
        <v>395</v>
      </c>
      <c r="F14" s="22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6</v>
      </c>
      <c r="G14" s="262" t="s">
        <v>116</v>
      </c>
      <c r="H14" s="251">
        <f t="shared" si="0"/>
        <v>8.2191780821917804E-2</v>
      </c>
      <c r="I14" s="225" t="s">
        <v>377</v>
      </c>
      <c r="J14" s="252">
        <v>0</v>
      </c>
      <c r="K14" s="253">
        <f t="shared" si="1"/>
        <v>0</v>
      </c>
      <c r="L14" s="254"/>
    </row>
    <row r="15" spans="1:12" ht="78.75" x14ac:dyDescent="0.25">
      <c r="A15" s="250" t="s">
        <v>396</v>
      </c>
      <c r="B15" s="250" t="s">
        <v>67</v>
      </c>
      <c r="C15" s="250" t="s">
        <v>43</v>
      </c>
      <c r="D15" s="250" t="s">
        <v>375</v>
      </c>
      <c r="E15" s="250" t="s">
        <v>397</v>
      </c>
      <c r="F15" s="22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6</v>
      </c>
      <c r="G15" s="262" t="s">
        <v>116</v>
      </c>
      <c r="H15" s="251">
        <f t="shared" si="0"/>
        <v>8.2191780821917804E-2</v>
      </c>
      <c r="I15" s="225" t="s">
        <v>377</v>
      </c>
      <c r="J15" s="252">
        <v>0</v>
      </c>
      <c r="K15" s="253">
        <f t="shared" si="1"/>
        <v>0</v>
      </c>
      <c r="L15" s="254"/>
    </row>
    <row r="16" spans="1:12" ht="47.25" x14ac:dyDescent="0.25">
      <c r="A16" s="250" t="s">
        <v>398</v>
      </c>
      <c r="B16" s="250" t="s">
        <v>67</v>
      </c>
      <c r="C16" s="250" t="s">
        <v>43</v>
      </c>
      <c r="D16" s="250" t="s">
        <v>375</v>
      </c>
      <c r="E16" s="250" t="s">
        <v>399</v>
      </c>
      <c r="F16" s="22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5</v>
      </c>
      <c r="G16" s="262" t="s">
        <v>79</v>
      </c>
      <c r="H16" s="251">
        <f t="shared" si="0"/>
        <v>6.8493150684931503E-2</v>
      </c>
      <c r="I16" s="225" t="s">
        <v>377</v>
      </c>
      <c r="J16" s="252">
        <v>0</v>
      </c>
      <c r="K16" s="253">
        <f t="shared" si="1"/>
        <v>0</v>
      </c>
      <c r="L16" s="254"/>
    </row>
    <row r="17" spans="1:12" ht="63" x14ac:dyDescent="0.25">
      <c r="A17" s="250" t="s">
        <v>400</v>
      </c>
      <c r="B17" s="250" t="s">
        <v>67</v>
      </c>
      <c r="C17" s="250" t="s">
        <v>43</v>
      </c>
      <c r="D17" s="250" t="s">
        <v>375</v>
      </c>
      <c r="E17" s="250" t="s">
        <v>401</v>
      </c>
      <c r="F17" s="22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5</v>
      </c>
      <c r="G17" s="262" t="s">
        <v>79</v>
      </c>
      <c r="H17" s="251">
        <f t="shared" si="0"/>
        <v>6.8493150684931503E-2</v>
      </c>
      <c r="I17" s="225" t="s">
        <v>188</v>
      </c>
      <c r="J17" s="252">
        <v>0</v>
      </c>
      <c r="K17" s="253">
        <f t="shared" si="1"/>
        <v>0</v>
      </c>
      <c r="L17" s="254"/>
    </row>
    <row r="18" spans="1:12" ht="63" x14ac:dyDescent="0.25">
      <c r="A18" s="250" t="s">
        <v>402</v>
      </c>
      <c r="B18" s="250" t="s">
        <v>67</v>
      </c>
      <c r="C18" s="250" t="s">
        <v>43</v>
      </c>
      <c r="D18" s="250" t="s">
        <v>375</v>
      </c>
      <c r="E18" s="250" t="s">
        <v>403</v>
      </c>
      <c r="F18" s="22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5</v>
      </c>
      <c r="G18" s="262" t="s">
        <v>79</v>
      </c>
      <c r="H18" s="251">
        <f t="shared" si="0"/>
        <v>6.8493150684931503E-2</v>
      </c>
      <c r="I18" s="225" t="s">
        <v>188</v>
      </c>
      <c r="J18" s="252">
        <v>0</v>
      </c>
      <c r="K18" s="253">
        <f t="shared" si="1"/>
        <v>0</v>
      </c>
      <c r="L18" s="254"/>
    </row>
    <row r="19" spans="1:12" ht="63" x14ac:dyDescent="0.25">
      <c r="A19" s="250" t="s">
        <v>404</v>
      </c>
      <c r="B19" s="250" t="s">
        <v>67</v>
      </c>
      <c r="C19" s="250" t="s">
        <v>43</v>
      </c>
      <c r="D19" s="250" t="s">
        <v>375</v>
      </c>
      <c r="E19" s="250" t="s">
        <v>405</v>
      </c>
      <c r="F19" s="22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5</v>
      </c>
      <c r="G19" s="262" t="s">
        <v>79</v>
      </c>
      <c r="H19" s="251">
        <f t="shared" si="0"/>
        <v>6.8493150684931503E-2</v>
      </c>
      <c r="I19" s="225" t="s">
        <v>188</v>
      </c>
      <c r="J19" s="252">
        <v>0</v>
      </c>
      <c r="K19" s="253">
        <f t="shared" si="1"/>
        <v>0</v>
      </c>
      <c r="L19" s="254"/>
    </row>
    <row r="20" spans="1:12" ht="15.75" x14ac:dyDescent="0.25">
      <c r="A20" s="180"/>
      <c r="B20" s="180"/>
      <c r="C20" s="180"/>
      <c r="D20" s="180"/>
      <c r="E20" s="180"/>
      <c r="F20" s="258">
        <f>SUM(F7:F19)</f>
        <v>73</v>
      </c>
      <c r="G20" s="259"/>
      <c r="H20" s="260">
        <f>SUM(H7:H19)</f>
        <v>1.0000000000000002</v>
      </c>
      <c r="I20" s="180"/>
      <c r="J20" s="246" t="s">
        <v>127</v>
      </c>
      <c r="K20" s="267">
        <f>SUM(K7:K19)</f>
        <v>0</v>
      </c>
      <c r="L20" s="180"/>
    </row>
    <row r="23" spans="1:12" hidden="1" x14ac:dyDescent="0.15">
      <c r="A23" s="2" t="s">
        <v>314</v>
      </c>
      <c r="B23" s="2"/>
      <c r="C23" s="2"/>
      <c r="D23" s="2"/>
    </row>
    <row r="24" spans="1:12" hidden="1" x14ac:dyDescent="0.15">
      <c r="A24" s="2" t="s">
        <v>315</v>
      </c>
      <c r="B24" s="2"/>
      <c r="C24" s="2"/>
      <c r="D24" s="2"/>
    </row>
    <row r="25" spans="1:12" hidden="1" x14ac:dyDescent="0.15">
      <c r="A25" s="2" t="s">
        <v>316</v>
      </c>
      <c r="B25" s="2"/>
      <c r="C25" s="2"/>
      <c r="D25" s="2"/>
    </row>
    <row r="26" spans="1:12" hidden="1" x14ac:dyDescent="0.15">
      <c r="A26" s="2" t="s">
        <v>317</v>
      </c>
      <c r="B26" s="2"/>
      <c r="C26" s="2"/>
      <c r="D26" s="2"/>
    </row>
    <row r="27" spans="1:12" hidden="1" x14ac:dyDescent="0.15">
      <c r="A27" s="2" t="s">
        <v>318</v>
      </c>
      <c r="B27" s="2"/>
      <c r="C27" s="2"/>
      <c r="D27" s="2"/>
    </row>
    <row r="28" spans="1:12" hidden="1" x14ac:dyDescent="0.15">
      <c r="A28" s="2" t="s">
        <v>319</v>
      </c>
      <c r="B28" s="2"/>
      <c r="C28" s="2"/>
      <c r="D28" s="2"/>
    </row>
  </sheetData>
  <autoFilter ref="A6:L20" xr:uid="{CDDBABD8-9674-4D39-8EE1-A6103EA2C896}"/>
  <mergeCells count="2">
    <mergeCell ref="B2:L3"/>
    <mergeCell ref="F5:H5"/>
  </mergeCells>
  <phoneticPr fontId="40" type="noConversion"/>
  <dataValidations count="3">
    <dataValidation type="list" allowBlank="1" showInputMessage="1" showErrorMessage="1" sqref="J11 J7:J9 J14:J16" xr:uid="{F236F234-0C60-4E17-90C3-E72FA0F06AAD}">
      <formula1>"0%, 100%"</formula1>
    </dataValidation>
    <dataValidation type="list" allowBlank="1" showInputMessage="1" showErrorMessage="1" sqref="J10 J17:J19 J12:J13" xr:uid="{5E286F1D-F613-4FB4-8B94-13EB119609E6}">
      <formula1>"0%, 50%, 100%"</formula1>
    </dataValidation>
    <dataValidation type="list" allowBlank="1" showInputMessage="1" showErrorMessage="1" sqref="C7:C20" xr:uid="{07F4F466-E90C-4533-89CA-275AA8CB8F8F}">
      <formula1>Solution</formula1>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018DF09-604F-4F77-9BA8-ED82CE046CD0}">
          <x14:formula1>
            <xm:f>'Priority Ratings'!$C$21:$C$27</xm:f>
          </x14:formula1>
          <xm:sqref>G7:G19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6CAE8E782C694482699A2BEEFC057D" ma:contentTypeVersion="6" ma:contentTypeDescription="Create a new document." ma:contentTypeScope="" ma:versionID="dc34b2b6399642ee65553d7ad2a7289b">
  <xsd:schema xmlns:xsd="http://www.w3.org/2001/XMLSchema" xmlns:xs="http://www.w3.org/2001/XMLSchema" xmlns:p="http://schemas.microsoft.com/office/2006/metadata/properties" xmlns:ns2="799bf6ec-3107-40a6-839c-e8c1951ace49" xmlns:ns3="f351b5ab-7d98-4b5a-b220-bc9c2ff0c548" targetNamespace="http://schemas.microsoft.com/office/2006/metadata/properties" ma:root="true" ma:fieldsID="011e7ca750a2a4c1701baec39283f472" ns2:_="" ns3:_="">
    <xsd:import namespace="799bf6ec-3107-40a6-839c-e8c1951ace49"/>
    <xsd:import namespace="f351b5ab-7d98-4b5a-b220-bc9c2ff0c5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9bf6ec-3107-40a6-839c-e8c1951ace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1b5ab-7d98-4b5a-b220-bc9c2ff0c54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2C464C-0A56-4C75-92C7-971C53B122DA}">
  <ds:schemaRefs>
    <ds:schemaRef ds:uri="http://schemas.microsoft.com/sharepoint/v3/contenttype/forms"/>
  </ds:schemaRefs>
</ds:datastoreItem>
</file>

<file path=customXml/itemProps2.xml><?xml version="1.0" encoding="utf-8"?>
<ds:datastoreItem xmlns:ds="http://schemas.openxmlformats.org/officeDocument/2006/customXml" ds:itemID="{ED469EE4-FD67-4979-B710-4B036F65FB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9bf6ec-3107-40a6-839c-e8c1951ace49"/>
    <ds:schemaRef ds:uri="f351b5ab-7d98-4b5a-b220-bc9c2ff0c5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2111A7-3DF1-4AA5-9AD6-1B3A01DAA82E}">
  <ds:schemaRefs>
    <ds:schemaRef ds:uri="http://purl.org/dc/elements/1.1/"/>
    <ds:schemaRef ds:uri="http://schemas.microsoft.com/office/2006/metadata/properties"/>
    <ds:schemaRef ds:uri="f351b5ab-7d98-4b5a-b220-bc9c2ff0c548"/>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799bf6ec-3107-40a6-839c-e8c1951ace49"/>
    <ds:schemaRef ds:uri="http://www.w3.org/XML/1998/namespace"/>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Response Guidelines</vt:lpstr>
      <vt:lpstr>Summary</vt:lpstr>
      <vt:lpstr>DEMO</vt:lpstr>
      <vt:lpstr>Bidder Evaluation Requirements</vt:lpstr>
      <vt:lpstr>Cloud Hosting Conditions</vt:lpstr>
      <vt:lpstr>Insurance management functional</vt:lpstr>
      <vt:lpstr>Architecture Requirements</vt:lpstr>
      <vt:lpstr>Data Migration</vt:lpstr>
      <vt:lpstr>Data Privacy Requirements</vt:lpstr>
      <vt:lpstr>Security Requirements</vt:lpstr>
      <vt:lpstr>Cloud Requirements</vt:lpstr>
      <vt:lpstr>Priority Ratings</vt:lpstr>
      <vt:lpstr>Drop-Down Data</vt:lpstr>
    </vt:vector>
  </TitlesOfParts>
  <Manager/>
  <Company>R&amp;SA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eProcurement Draft RFP</dc:title>
  <dc:subject>RFP</dc:subject>
  <dc:creator>Eskom</dc:creator>
  <cp:keywords>Digital Procurement</cp:keywords>
  <dc:description/>
  <cp:lastModifiedBy>Sadi Mothoa</cp:lastModifiedBy>
  <cp:revision/>
  <cp:lastPrinted>2025-06-26T09:18:23Z</cp:lastPrinted>
  <dcterms:created xsi:type="dcterms:W3CDTF">2000-02-08T13:43:27Z</dcterms:created>
  <dcterms:modified xsi:type="dcterms:W3CDTF">2025-06-26T10:49:48Z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0x0101003A6CAE8E782C694482699A2BEEFC057D</vt:lpwstr>
  </property>
</Properties>
</file>