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C:\Users\mzilena\Documents\2025\Fuel Oil\Enquiry - The supply, delivery and off-loading of fuel oil to various Eskom’s coal fired power stations\Finance\"/>
    </mc:Choice>
  </mc:AlternateContent>
  <xr:revisionPtr revIDLastSave="0" documentId="13_ncr:1_{7AE1EE2C-8B5C-48D5-93AA-E93C37318074}" xr6:coauthVersionLast="47" xr6:coauthVersionMax="47" xr10:uidLastSave="{00000000-0000-0000-0000-000000000000}"/>
  <bookViews>
    <workbookView xWindow="-120" yWindow="-120" windowWidth="20730" windowHeight="11160" tabRatio="700" xr2:uid="{00000000-000D-0000-FFFF-FFFF00000000}"/>
  </bookViews>
  <sheets>
    <sheet name="Tender Volumes" sheetId="9" r:id="rId1"/>
    <sheet name="Sheet 1 - Pricing Principles" sheetId="21" r:id="rId2"/>
    <sheet name="Sheet 2 - Grade 3 Price" sheetId="4" r:id="rId3"/>
    <sheet name="Sheet 3 - Grade 3 Base Price" sheetId="2" r:id="rId4"/>
    <sheet name="Sheet 4 - Diesel 0.05% BFP" sheetId="3" r:id="rId5"/>
    <sheet name="Sheet 5 - Grade 1" sheetId="7" r:id="rId6"/>
    <sheet name="Sheet 6 - Grade 2" sheetId="8" r:id="rId7"/>
  </sheets>
  <externalReferences>
    <externalReference r:id="rId8"/>
  </externalReferences>
  <definedNames>
    <definedName name="_Fill" hidden="1">[1]TENDER!#REF!</definedName>
    <definedName name="_xlnm.Print_Area" localSheetId="1">'Sheet 1 - Pricing Principles'!$A$1:$D$17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9" l="1"/>
  <c r="E18" i="8"/>
  <c r="E15" i="8"/>
  <c r="D15" i="8"/>
  <c r="D13" i="8"/>
  <c r="C9" i="8"/>
  <c r="E25" i="7"/>
  <c r="E23" i="7"/>
  <c r="D23" i="7"/>
  <c r="D21" i="7"/>
  <c r="E19" i="7"/>
  <c r="D19" i="7"/>
  <c r="D17" i="7"/>
  <c r="E15" i="7"/>
  <c r="D15" i="7"/>
  <c r="D13" i="7"/>
  <c r="C9" i="7"/>
  <c r="C10" i="3"/>
  <c r="C33" i="2"/>
  <c r="B33" i="2"/>
  <c r="C29" i="2"/>
  <c r="B29" i="2"/>
  <c r="C27" i="2"/>
  <c r="C25" i="2"/>
  <c r="C24" i="2"/>
  <c r="B24" i="2"/>
  <c r="C22" i="2"/>
  <c r="B22" i="2"/>
  <c r="C21" i="2"/>
  <c r="C20" i="2"/>
  <c r="B20" i="2"/>
  <c r="C18" i="2"/>
  <c r="B18" i="2"/>
  <c r="C17" i="2"/>
  <c r="C16" i="2"/>
  <c r="B16" i="2"/>
  <c r="C15" i="2"/>
  <c r="B15" i="2"/>
  <c r="C11" i="2"/>
  <c r="C9" i="2"/>
  <c r="C7" i="2"/>
  <c r="C5" i="2"/>
  <c r="E63" i="4"/>
  <c r="E61" i="4"/>
  <c r="D61" i="4"/>
  <c r="D59" i="4"/>
  <c r="E56" i="4"/>
  <c r="D56" i="4"/>
  <c r="D54" i="4"/>
  <c r="E51" i="4"/>
  <c r="D51" i="4"/>
  <c r="D49" i="4"/>
  <c r="E47" i="4"/>
  <c r="D47" i="4"/>
  <c r="D45" i="4"/>
  <c r="E43" i="4"/>
  <c r="D43" i="4"/>
  <c r="D41" i="4"/>
  <c r="E39" i="4"/>
  <c r="D39" i="4"/>
  <c r="D37" i="4"/>
  <c r="E35" i="4"/>
  <c r="D35" i="4"/>
  <c r="D33" i="4"/>
  <c r="E31" i="4"/>
  <c r="D31" i="4"/>
  <c r="D29" i="4"/>
  <c r="E27" i="4"/>
  <c r="D27" i="4"/>
  <c r="D25" i="4"/>
  <c r="E23" i="4"/>
  <c r="D23" i="4"/>
  <c r="D21" i="4"/>
  <c r="E19" i="4"/>
  <c r="D19" i="4"/>
  <c r="D17" i="4"/>
  <c r="E15" i="4"/>
  <c r="D15" i="4"/>
  <c r="D13" i="4"/>
  <c r="C9" i="4"/>
  <c r="C4" i="4"/>
  <c r="C24" i="9"/>
  <c r="C6" i="9"/>
</calcChain>
</file>

<file path=xl/sharedStrings.xml><?xml version="1.0" encoding="utf-8"?>
<sst xmlns="http://schemas.openxmlformats.org/spreadsheetml/2006/main" count="202" uniqueCount="106">
  <si>
    <t xml:space="preserve">Grade 1 </t>
  </si>
  <si>
    <t>Stations</t>
  </si>
  <si>
    <t>Confirm Tendered Quantities (kg)/ month</t>
  </si>
  <si>
    <t>Arnot</t>
  </si>
  <si>
    <t>Duvha S</t>
  </si>
  <si>
    <t>Kriel</t>
  </si>
  <si>
    <t>Totals</t>
  </si>
  <si>
    <t xml:space="preserve">Grade 2 </t>
  </si>
  <si>
    <t>Hendrina</t>
  </si>
  <si>
    <t xml:space="preserve">Grade 3 </t>
  </si>
  <si>
    <t>Camden</t>
  </si>
  <si>
    <t>Duvha (N)</t>
  </si>
  <si>
    <t>Grootvlei</t>
  </si>
  <si>
    <t xml:space="preserve">Kendal </t>
  </si>
  <si>
    <t>Komati</t>
  </si>
  <si>
    <t>Kusile</t>
  </si>
  <si>
    <t xml:space="preserve">Lethabo </t>
  </si>
  <si>
    <t xml:space="preserve">Majuba </t>
  </si>
  <si>
    <t xml:space="preserve">Matimba </t>
  </si>
  <si>
    <t xml:space="preserve">Matla </t>
  </si>
  <si>
    <t>Medupi</t>
  </si>
  <si>
    <t xml:space="preserve">Tutuka </t>
  </si>
  <si>
    <t>Pricing Principles</t>
  </si>
  <si>
    <t>1. Suppliers must submit their price proposal based on the below elements.</t>
  </si>
  <si>
    <t>2. They must submit using these elements and this spreadsheet.</t>
  </si>
  <si>
    <t>3. For Grade 1 and Grade 2, submit using the same elements. For the base material element submit your own breakdown of the Material component i.e.</t>
  </si>
  <si>
    <t xml:space="preserve"> how you price it and to which market elements it is linked for escalation.</t>
  </si>
  <si>
    <t>Nr</t>
  </si>
  <si>
    <t>Component</t>
  </si>
  <si>
    <t>Note 1</t>
  </si>
  <si>
    <t>Note 2</t>
  </si>
  <si>
    <t>Base Material Component</t>
  </si>
  <si>
    <t>This element relates to the raw materials used in the production process. The raw material portion of the product must be linked to clear market indicators that can easily be tracked by Eskom. We will therefor specify the required calculation for this element. This element will change monthly as the market indicators changes i.e. it ensure the suppliers recovery for raw material input costs is taken into account and ensures a stable margin.</t>
  </si>
  <si>
    <r>
      <rPr>
        <b/>
        <i/>
        <sz val="11"/>
        <rFont val="Calibri"/>
        <family val="2"/>
        <scheme val="minor"/>
      </rPr>
      <t xml:space="preserve">Grade 3 Price calculation as per attached Sheet 3. For Grade 1 and Grade 2, simply submit your own breakdown of how the cost is calculated and the market indicators it will be linked to; Do this on an excel sheet to be sent to Eskom.  </t>
    </r>
    <r>
      <rPr>
        <b/>
        <i/>
        <sz val="11"/>
        <color rgb="FFFF0000"/>
        <rFont val="Calibri"/>
        <family val="2"/>
        <scheme val="minor"/>
      </rPr>
      <t>For Grade 1 &amp; 2 you must submit your details regarding the base element and the indices it is linked to.</t>
    </r>
  </si>
  <si>
    <t>Primary transport</t>
  </si>
  <si>
    <t>All transport costs up to the location from where the secondary transporters will pick up and distribute to the end destination.</t>
  </si>
  <si>
    <t>This price must be according to the current published Transnet pipeline rates (DBN to Coalbrook).  Primary transport components will be allowed to change 1 April every year when the Transnet pipeline rates
change.</t>
  </si>
  <si>
    <t>Conversion and Storage cost</t>
  </si>
  <si>
    <t>All costs related to the production process e.g. fixed and variable production overheads and direct labour. If you only blend then this will be your blending costs. If you do not produce or blend this cost will be NUL except for maybe storage cost.</t>
  </si>
  <si>
    <t>If you are a reseller these elements will mostly be Nul. Costs will not be allowed to increase by more than the yearly PPI index change as per Stats SA.</t>
  </si>
  <si>
    <t>Fixed Costs</t>
  </si>
  <si>
    <t>Non-Manufacturing costs e.g. administrative overheads.</t>
  </si>
  <si>
    <t>Costs will not be allowed to increase by more than the yearly CPI index change as per Stats SA.</t>
  </si>
  <si>
    <t>Margin</t>
  </si>
  <si>
    <t>Fixed margin charge.</t>
  </si>
  <si>
    <t xml:space="preserve">Margin will remain fixed for the period of the contract. </t>
  </si>
  <si>
    <t>EX-Works Price</t>
  </si>
  <si>
    <t>Sum ( 1 - 5 )</t>
  </si>
  <si>
    <t>Secondary Transport</t>
  </si>
  <si>
    <t>Transport costs from the initial distribution point  to the final end location.</t>
  </si>
  <si>
    <t xml:space="preserve">Prices to change yearly in line with SEIFSA L2 (B) index movements. </t>
  </si>
  <si>
    <t>Invoice Price</t>
  </si>
  <si>
    <t>Ex Works Price + Element 6</t>
  </si>
  <si>
    <t>Price Submission - Grade 3</t>
  </si>
  <si>
    <t xml:space="preserve"> = ENTER INFO</t>
  </si>
  <si>
    <t>R/Ton</t>
  </si>
  <si>
    <t>Primary transport and handling costs</t>
  </si>
  <si>
    <t>Volume (Tons)</t>
  </si>
  <si>
    <t>Value (ZAR)</t>
  </si>
  <si>
    <t>Ex- Works (R/Ton)</t>
  </si>
  <si>
    <t>Secondary Transport (R/Ton)</t>
  </si>
  <si>
    <t>Invoice Price (R/Ton)</t>
  </si>
  <si>
    <t>Duvha N</t>
  </si>
  <si>
    <t>Kendal</t>
  </si>
  <si>
    <t>Lethabo</t>
  </si>
  <si>
    <t>Majuba</t>
  </si>
  <si>
    <t>Matimba</t>
  </si>
  <si>
    <t>Matla</t>
  </si>
  <si>
    <t>Tutuka</t>
  </si>
  <si>
    <t>Total Value</t>
  </si>
  <si>
    <t>Grade 3 Landed Cost</t>
  </si>
  <si>
    <t>Month 1</t>
  </si>
  <si>
    <t>Notes</t>
  </si>
  <si>
    <t>BBL Converson</t>
  </si>
  <si>
    <t>Density Conversion</t>
  </si>
  <si>
    <t>Supplier can change this  but must give a explantion as to how they arrived at their figure.</t>
  </si>
  <si>
    <t>R/US$</t>
  </si>
  <si>
    <t>Average exchange rate per the Reserve Bank of South Africa (resbank.co.za) (Avg 26'th - 25'th prior month)</t>
  </si>
  <si>
    <t>FOB ($/bbl)</t>
  </si>
  <si>
    <t>Singapore Fuel Oil 180 cst (Platts). 26'th - 25'th prior month.</t>
  </si>
  <si>
    <t>cpl</t>
  </si>
  <si>
    <t>cpk</t>
  </si>
  <si>
    <t>FOB</t>
  </si>
  <si>
    <t xml:space="preserve">Freight </t>
  </si>
  <si>
    <t>Shipping Freight. Supplier to advise as to what platform they used to derive the cost.</t>
  </si>
  <si>
    <t>Other (Insurance, Ocean Loss etc.)</t>
  </si>
  <si>
    <t xml:space="preserve">Fuel Oil HFO 180 Landed Cost </t>
  </si>
  <si>
    <t xml:space="preserve">Diesel BFP 0.05% </t>
  </si>
  <si>
    <r>
      <rPr>
        <sz val="10"/>
        <color theme="1"/>
        <rFont val="Calibri"/>
        <family val="2"/>
        <scheme val="minor"/>
      </rPr>
      <t>DOE Diesel 0.05% price.</t>
    </r>
    <r>
      <rPr>
        <b/>
        <i/>
        <sz val="12"/>
        <color theme="1"/>
        <rFont val="Calibri"/>
        <family val="2"/>
        <scheme val="minor"/>
      </rPr>
      <t xml:space="preserve"> Enter in Sheet 4</t>
    </r>
  </si>
  <si>
    <t>Cutter Stock Conversion %</t>
  </si>
  <si>
    <t>Supplier must give a explantion as to how they arrived at their figure.(written)</t>
  </si>
  <si>
    <t>Cutter Stock Component</t>
  </si>
  <si>
    <t>Cat 3 Landed Cost</t>
  </si>
  <si>
    <t>HFO Production % conversion</t>
  </si>
  <si>
    <t>Supplier  must give an explantion as to how they arrived at their figure. (written). This element is due to the fact that Eskom is not purchasing HFO 180 and Category 3 is not imported i.e. cost of prodction will be a percentage of the deemend import cost.</t>
  </si>
  <si>
    <t>Cat 3 Estimated Material Portion</t>
  </si>
  <si>
    <t>zar/KL</t>
  </si>
  <si>
    <t>zar/Ton</t>
  </si>
  <si>
    <t>Cat 3 Estimated Material Portion (zar/Ton)</t>
  </si>
  <si>
    <t>Diesel 0.05% BFP (per DOE)</t>
  </si>
  <si>
    <t xml:space="preserve"> - Enter the applicable DOE price</t>
  </si>
  <si>
    <t>Price Submission - Grade 1</t>
  </si>
  <si>
    <t>Price Submission - Grade 2</t>
  </si>
  <si>
    <t xml:space="preserve"> - Enter your cost and send us a breakdown of the make up and the market indicators to be used to escalate.</t>
  </si>
  <si>
    <t>Hendriena</t>
  </si>
  <si>
    <t xml:space="preserve">Projected volumes in kg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</si>
</sst>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 #,##0.00_ ;_ * \-#,##0.00_ ;_ * &quot;-&quot;??_ ;_ @_ "/>
  </numFmts>
  <fonts count="30">
    <font>
      <sz val="11"/>
      <color theme="1"/>
      <name val="Calibri"/>
      <charset val="134"/>
      <scheme val="minor"/>
    </font>
    <font>
      <sz val="10"/>
      <color theme="1"/>
      <name val="Calibri"/>
      <family val="2"/>
      <scheme val="minor"/>
    </font>
    <font>
      <b/>
      <i/>
      <u/>
      <sz val="10"/>
      <color theme="1"/>
      <name val="Calibri"/>
      <family val="2"/>
      <scheme val="minor"/>
    </font>
    <font>
      <b/>
      <i/>
      <sz val="11"/>
      <color theme="1"/>
      <name val="Calibri"/>
      <family val="2"/>
      <scheme val="minor"/>
    </font>
    <font>
      <b/>
      <i/>
      <u/>
      <sz val="10"/>
      <color theme="0"/>
      <name val="Calibri"/>
      <family val="2"/>
      <scheme val="minor"/>
    </font>
    <font>
      <b/>
      <i/>
      <sz val="10"/>
      <color theme="1"/>
      <name val="Calibri"/>
      <family val="2"/>
      <scheme val="minor"/>
    </font>
    <font>
      <b/>
      <i/>
      <sz val="10"/>
      <color theme="0"/>
      <name val="Calibri"/>
      <family val="2"/>
      <scheme val="minor"/>
    </font>
    <font>
      <b/>
      <sz val="10"/>
      <color rgb="FF0070C0"/>
      <name val="Calibri"/>
      <family val="2"/>
      <scheme val="minor"/>
    </font>
    <font>
      <b/>
      <i/>
      <u/>
      <sz val="11"/>
      <color theme="1"/>
      <name val="Calibri"/>
      <family val="2"/>
      <scheme val="minor"/>
    </font>
    <font>
      <b/>
      <sz val="11"/>
      <color theme="0"/>
      <name val="Calibri"/>
      <family val="2"/>
      <scheme val="minor"/>
    </font>
    <font>
      <i/>
      <sz val="11"/>
      <color theme="1"/>
      <name val="Calibri"/>
      <family val="2"/>
      <scheme val="minor"/>
    </font>
    <font>
      <b/>
      <i/>
      <u/>
      <sz val="11"/>
      <color theme="0"/>
      <name val="Calibri"/>
      <family val="2"/>
      <scheme val="minor"/>
    </font>
    <font>
      <b/>
      <sz val="10"/>
      <color theme="1"/>
      <name val="Calibri"/>
      <family val="2"/>
      <scheme val="minor"/>
    </font>
    <font>
      <b/>
      <sz val="10"/>
      <color theme="0"/>
      <name val="Calibri"/>
      <family val="2"/>
      <scheme val="minor"/>
    </font>
    <font>
      <i/>
      <sz val="10"/>
      <color theme="1"/>
      <name val="Calibri"/>
      <family val="2"/>
      <scheme val="minor"/>
    </font>
    <font>
      <sz val="10"/>
      <color rgb="FFFF0000"/>
      <name val="Calibri"/>
      <family val="2"/>
      <scheme val="minor"/>
    </font>
    <font>
      <sz val="11"/>
      <color rgb="FF000000"/>
      <name val="Calibri"/>
      <family val="2"/>
      <scheme val="minor"/>
    </font>
    <font>
      <b/>
      <i/>
      <u/>
      <sz val="11"/>
      <color rgb="FFFFFFFF"/>
      <name val="Calibri"/>
      <family val="2"/>
      <scheme val="minor"/>
    </font>
    <font>
      <b/>
      <i/>
      <sz val="11"/>
      <color rgb="FFFFFFFF"/>
      <name val="Calibri"/>
      <family val="2"/>
      <scheme val="minor"/>
    </font>
    <font>
      <sz val="11"/>
      <color rgb="FF000000"/>
      <name val="Calibri"/>
      <family val="2"/>
      <scheme val="minor"/>
    </font>
    <font>
      <i/>
      <sz val="11"/>
      <name val="Calibri"/>
      <family val="2"/>
      <scheme val="minor"/>
    </font>
    <font>
      <sz val="11"/>
      <name val="Calibri"/>
      <family val="2"/>
      <scheme val="minor"/>
    </font>
    <font>
      <b/>
      <i/>
      <sz val="11"/>
      <name val="Calibri"/>
      <family val="2"/>
      <scheme val="minor"/>
    </font>
    <font>
      <sz val="11"/>
      <name val="Calibri"/>
      <family val="2"/>
      <scheme val="minor"/>
    </font>
    <font>
      <b/>
      <sz val="10"/>
      <name val="Calibri"/>
      <family val="2"/>
      <scheme val="minor"/>
    </font>
    <font>
      <sz val="10"/>
      <name val="Calibri"/>
      <family val="2"/>
      <scheme val="minor"/>
    </font>
    <font>
      <b/>
      <sz val="10"/>
      <color rgb="FFFF0000"/>
      <name val="Calibri"/>
      <family val="2"/>
      <scheme val="minor"/>
    </font>
    <font>
      <b/>
      <i/>
      <sz val="12"/>
      <color theme="1"/>
      <name val="Calibri"/>
      <family val="2"/>
      <scheme val="minor"/>
    </font>
    <font>
      <b/>
      <i/>
      <sz val="11"/>
      <color rgb="FFFF0000"/>
      <name val="Calibri"/>
      <family val="2"/>
      <scheme val="minor"/>
    </font>
    <font>
      <sz val="11"/>
      <color theme="1"/>
      <name val="Calibri"/>
      <family val="2"/>
      <scheme val="minor"/>
    </font>
  </fonts>
  <fills count="16">
    <fill>
      <patternFill patternType="none"/>
    </fill>
    <fill>
      <patternFill patternType="gray125"/>
    </fill>
    <fill>
      <patternFill patternType="solid">
        <fgColor theme="5" tint="0.79995117038483843"/>
        <bgColor indexed="64"/>
      </patternFill>
    </fill>
    <fill>
      <patternFill patternType="solid">
        <fgColor theme="8" tint="-0.499984740745262"/>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theme="9" tint="0.79995117038483843"/>
        <bgColor indexed="64"/>
      </patternFill>
    </fill>
    <fill>
      <patternFill patternType="solid">
        <fgColor theme="1"/>
        <bgColor indexed="64"/>
      </patternFill>
    </fill>
    <fill>
      <patternFill patternType="solid">
        <fgColor rgb="FF00206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00"/>
        <bgColor indexed="64"/>
      </patternFill>
    </fill>
    <fill>
      <patternFill patternType="solid">
        <fgColor rgb="FF1F3763"/>
        <bgColor indexed="64"/>
      </patternFill>
    </fill>
    <fill>
      <patternFill patternType="solid">
        <fgColor rgb="FFD9D9D9"/>
        <bgColor indexed="64"/>
      </patternFill>
    </fill>
    <fill>
      <patternFill patternType="solid">
        <fgColor theme="4" tint="0.79995117038483843"/>
        <bgColor indexed="64"/>
      </patternFill>
    </fill>
  </fills>
  <borders count="13">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thin">
        <color auto="1"/>
      </left>
      <right style="thin">
        <color auto="1"/>
      </right>
      <top style="thin">
        <color auto="1"/>
      </top>
      <bottom style="thin">
        <color auto="1"/>
      </bottom>
      <diagonal/>
    </border>
    <border>
      <left/>
      <right/>
      <top style="thin">
        <color auto="1"/>
      </top>
      <bottom style="double">
        <color auto="1"/>
      </bottom>
      <diagonal/>
    </border>
    <border>
      <left/>
      <right/>
      <top/>
      <bottom style="double">
        <color auto="1"/>
      </bottom>
      <diagonal/>
    </border>
    <border>
      <left style="medium">
        <color auto="1"/>
      </left>
      <right style="medium">
        <color auto="1"/>
      </right>
      <top/>
      <bottom style="medium">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s>
  <cellStyleXfs count="4">
    <xf numFmtId="0" fontId="0" fillId="0" borderId="0"/>
    <xf numFmtId="43" fontId="29" fillId="0" borderId="0" applyFont="0" applyFill="0" applyBorder="0" applyAlignment="0" applyProtection="0"/>
    <xf numFmtId="9" fontId="29" fillId="0" borderId="0" applyFont="0" applyFill="0" applyBorder="0" applyAlignment="0" applyProtection="0"/>
    <xf numFmtId="164" fontId="29" fillId="0" borderId="0" applyFont="0" applyFill="0" applyBorder="0" applyAlignment="0" applyProtection="0"/>
  </cellStyleXfs>
  <cellXfs count="137">
    <xf numFmtId="0" fontId="0" fillId="0" borderId="0" xfId="0"/>
    <xf numFmtId="0" fontId="1" fillId="0" borderId="0" xfId="0" applyFont="1" applyProtection="1">
      <protection locked="0"/>
    </xf>
    <xf numFmtId="0" fontId="2" fillId="0" borderId="0" xfId="0" applyFont="1"/>
    <xf numFmtId="0" fontId="3" fillId="2" borderId="0" xfId="0" applyFont="1" applyFill="1"/>
    <xf numFmtId="0" fontId="1" fillId="0" borderId="0" xfId="0" applyFont="1"/>
    <xf numFmtId="0" fontId="4" fillId="3" borderId="1" xfId="0" applyFont="1" applyFill="1" applyBorder="1" applyAlignment="1">
      <alignment horizontal="center"/>
    </xf>
    <xf numFmtId="0" fontId="5" fillId="0" borderId="0" xfId="0" applyFont="1" applyProtection="1">
      <protection locked="0"/>
    </xf>
    <xf numFmtId="0" fontId="5" fillId="0" borderId="2" xfId="0" applyFont="1" applyBorder="1" applyAlignment="1">
      <alignment horizontal="center"/>
    </xf>
    <xf numFmtId="0" fontId="1" fillId="0" borderId="2" xfId="0" applyFont="1" applyBorder="1" applyAlignment="1">
      <alignment wrapText="1"/>
    </xf>
    <xf numFmtId="43" fontId="1" fillId="2" borderId="2" xfId="1" applyFont="1" applyFill="1" applyBorder="1" applyAlignment="1" applyProtection="1">
      <alignment wrapText="1"/>
      <protection locked="0"/>
    </xf>
    <xf numFmtId="0" fontId="5" fillId="0" borderId="0" xfId="0" applyFont="1"/>
    <xf numFmtId="0" fontId="5" fillId="0" borderId="3" xfId="0" applyFont="1" applyBorder="1" applyAlignment="1">
      <alignment horizontal="center"/>
    </xf>
    <xf numFmtId="0" fontId="1" fillId="0" borderId="3" xfId="0" applyFont="1" applyBorder="1" applyAlignment="1">
      <alignment wrapText="1"/>
    </xf>
    <xf numFmtId="43" fontId="1" fillId="2" borderId="3" xfId="1" applyFont="1" applyFill="1" applyBorder="1" applyAlignment="1" applyProtection="1">
      <alignment wrapText="1"/>
      <protection locked="0"/>
    </xf>
    <xf numFmtId="9" fontId="1" fillId="0" borderId="0" xfId="0" applyNumberFormat="1" applyFont="1" applyProtection="1">
      <protection locked="0"/>
    </xf>
    <xf numFmtId="0" fontId="5" fillId="4" borderId="2" xfId="0" applyFont="1" applyFill="1" applyBorder="1" applyAlignment="1">
      <alignment horizontal="center"/>
    </xf>
    <xf numFmtId="0" fontId="5" fillId="4" borderId="2" xfId="0" applyFont="1" applyFill="1" applyBorder="1" applyAlignment="1">
      <alignment wrapText="1"/>
    </xf>
    <xf numFmtId="43" fontId="5" fillId="4" borderId="2" xfId="1" applyFont="1" applyFill="1" applyBorder="1" applyAlignment="1" applyProtection="1">
      <alignment wrapText="1"/>
    </xf>
    <xf numFmtId="43" fontId="1" fillId="0" borderId="0" xfId="0" applyNumberFormat="1"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wrapText="1"/>
      <protection locked="0"/>
    </xf>
    <xf numFmtId="43" fontId="5" fillId="0" borderId="0" xfId="1" applyFont="1" applyFill="1" applyBorder="1" applyAlignment="1" applyProtection="1">
      <alignment wrapText="1"/>
      <protection locked="0"/>
    </xf>
    <xf numFmtId="0" fontId="6" fillId="5" borderId="0" xfId="0" applyFont="1" applyFill="1" applyAlignment="1">
      <alignment horizontal="center" wrapText="1"/>
    </xf>
    <xf numFmtId="4" fontId="7" fillId="0" borderId="4" xfId="0" applyNumberFormat="1" applyFont="1" applyBorder="1" applyAlignment="1">
      <alignment horizontal="center" vertical="center"/>
    </xf>
    <xf numFmtId="0" fontId="1" fillId="0" borderId="0" xfId="0" applyFont="1" applyAlignment="1">
      <alignment wrapText="1"/>
    </xf>
    <xf numFmtId="43" fontId="1" fillId="0" borderId="0" xfId="1" applyFont="1" applyProtection="1"/>
    <xf numFmtId="43" fontId="1" fillId="2" borderId="0" xfId="1" applyFont="1" applyFill="1" applyProtection="1">
      <protection locked="0"/>
    </xf>
    <xf numFmtId="43" fontId="1" fillId="2" borderId="2" xfId="1" applyFont="1" applyFill="1" applyBorder="1" applyProtection="1">
      <protection locked="0"/>
    </xf>
    <xf numFmtId="0" fontId="6" fillId="5" borderId="0" xfId="0" applyFont="1" applyFill="1" applyAlignment="1">
      <alignment wrapText="1"/>
    </xf>
    <xf numFmtId="43" fontId="6" fillId="5" borderId="5" xfId="1" applyFont="1" applyFill="1" applyBorder="1" applyProtection="1"/>
    <xf numFmtId="43" fontId="1" fillId="6" borderId="2" xfId="0" applyNumberFormat="1" applyFont="1" applyFill="1" applyBorder="1"/>
    <xf numFmtId="0" fontId="1" fillId="4" borderId="0" xfId="0" applyFont="1" applyFill="1" applyProtection="1">
      <protection locked="0"/>
    </xf>
    <xf numFmtId="0" fontId="1" fillId="4" borderId="0" xfId="0" applyFont="1" applyFill="1"/>
    <xf numFmtId="43" fontId="1" fillId="0" borderId="0" xfId="1" applyFont="1" applyFill="1" applyBorder="1" applyProtection="1">
      <protection locked="0"/>
    </xf>
    <xf numFmtId="0" fontId="6" fillId="0" borderId="0" xfId="0" applyFont="1" applyAlignment="1">
      <alignment wrapText="1"/>
    </xf>
    <xf numFmtId="43" fontId="6" fillId="0" borderId="0" xfId="1" applyFont="1" applyFill="1" applyBorder="1" applyProtection="1"/>
    <xf numFmtId="43" fontId="1" fillId="0" borderId="0" xfId="0" applyNumberFormat="1" applyFont="1"/>
    <xf numFmtId="0" fontId="6" fillId="7" borderId="0" xfId="0" applyFont="1" applyFill="1"/>
    <xf numFmtId="43" fontId="6" fillId="7" borderId="0" xfId="0" applyNumberFormat="1" applyFont="1" applyFill="1"/>
    <xf numFmtId="0" fontId="0" fillId="0" borderId="0" xfId="0" applyAlignment="1" applyProtection="1">
      <alignment wrapText="1"/>
      <protection locked="0"/>
    </xf>
    <xf numFmtId="0" fontId="0" fillId="0" borderId="0" xfId="0" applyProtection="1">
      <protection locked="0"/>
    </xf>
    <xf numFmtId="0" fontId="8" fillId="0" borderId="0" xfId="0" applyFont="1" applyAlignment="1">
      <alignment wrapText="1"/>
    </xf>
    <xf numFmtId="0" fontId="10" fillId="0" borderId="0" xfId="0" applyFont="1" applyAlignment="1">
      <alignment wrapText="1"/>
    </xf>
    <xf numFmtId="0" fontId="10" fillId="0" borderId="0" xfId="0" applyFont="1"/>
    <xf numFmtId="0" fontId="10" fillId="9" borderId="6" xfId="0" applyFont="1" applyFill="1" applyBorder="1"/>
    <xf numFmtId="43" fontId="0" fillId="0" borderId="0" xfId="1" applyFont="1" applyProtection="1"/>
    <xf numFmtId="43" fontId="10" fillId="0" borderId="0" xfId="1" applyFont="1" applyAlignment="1" applyProtection="1">
      <alignment horizontal="center"/>
    </xf>
    <xf numFmtId="0" fontId="10" fillId="10" borderId="0" xfId="0" applyFont="1" applyFill="1" applyAlignment="1">
      <alignment wrapText="1"/>
    </xf>
    <xf numFmtId="43" fontId="10" fillId="10" borderId="0" xfId="1" applyFont="1" applyFill="1" applyBorder="1" applyAlignment="1" applyProtection="1">
      <alignment horizontal="center"/>
    </xf>
    <xf numFmtId="0" fontId="0" fillId="0" borderId="0" xfId="0" applyAlignment="1">
      <alignment wrapText="1"/>
    </xf>
    <xf numFmtId="0" fontId="11" fillId="8" borderId="0" xfId="0" applyFont="1" applyFill="1" applyAlignment="1">
      <alignment horizontal="center"/>
    </xf>
    <xf numFmtId="0" fontId="0" fillId="2" borderId="6" xfId="0" applyFill="1" applyBorder="1" applyProtection="1">
      <protection locked="0"/>
    </xf>
    <xf numFmtId="43" fontId="0" fillId="9" borderId="6" xfId="1" applyFont="1" applyFill="1" applyBorder="1" applyProtection="1"/>
    <xf numFmtId="0" fontId="1" fillId="0" borderId="0" xfId="0" applyFont="1" applyAlignment="1" applyProtection="1">
      <alignment wrapText="1"/>
      <protection locked="0"/>
    </xf>
    <xf numFmtId="0" fontId="12" fillId="0" borderId="0" xfId="0" applyFont="1" applyAlignment="1" applyProtection="1">
      <alignment horizontal="center"/>
      <protection locked="0"/>
    </xf>
    <xf numFmtId="43" fontId="1" fillId="0" borderId="0" xfId="1" applyFont="1" applyAlignment="1" applyProtection="1">
      <alignment horizontal="center"/>
      <protection locked="0"/>
    </xf>
    <xf numFmtId="0" fontId="1" fillId="0" borderId="0" xfId="0" applyFont="1" applyAlignment="1" applyProtection="1">
      <alignment horizontal="center"/>
      <protection locked="0"/>
    </xf>
    <xf numFmtId="0" fontId="2" fillId="0" borderId="0" xfId="0" applyFont="1" applyAlignment="1">
      <alignment wrapText="1"/>
    </xf>
    <xf numFmtId="0" fontId="14" fillId="0" borderId="0" xfId="0" applyFont="1" applyAlignment="1" applyProtection="1">
      <alignment wrapText="1"/>
      <protection locked="0"/>
    </xf>
    <xf numFmtId="0" fontId="14" fillId="9" borderId="6" xfId="0" applyFont="1" applyFill="1" applyBorder="1"/>
    <xf numFmtId="43" fontId="1" fillId="0" borderId="0" xfId="1" applyFont="1" applyProtection="1">
      <protection locked="0"/>
    </xf>
    <xf numFmtId="0" fontId="14" fillId="0" borderId="0" xfId="0" applyFont="1" applyProtection="1">
      <protection locked="0"/>
    </xf>
    <xf numFmtId="43" fontId="1" fillId="0" borderId="0" xfId="0" applyNumberFormat="1" applyFont="1" applyAlignment="1" applyProtection="1">
      <alignment wrapText="1"/>
      <protection locked="0"/>
    </xf>
    <xf numFmtId="0" fontId="14" fillId="2" borderId="6" xfId="0" applyFont="1" applyFill="1" applyBorder="1" applyProtection="1">
      <protection locked="0"/>
    </xf>
    <xf numFmtId="43" fontId="14" fillId="2" borderId="6" xfId="1" applyFont="1" applyFill="1" applyBorder="1" applyAlignment="1" applyProtection="1">
      <alignment horizontal="center"/>
      <protection locked="0"/>
    </xf>
    <xf numFmtId="43" fontId="14" fillId="9" borderId="6" xfId="1" applyFont="1" applyFill="1" applyBorder="1" applyAlignment="1" applyProtection="1">
      <alignment horizontal="center"/>
    </xf>
    <xf numFmtId="43" fontId="14" fillId="0" borderId="0" xfId="1" applyFont="1" applyAlignment="1" applyProtection="1">
      <alignment horizontal="center"/>
      <protection locked="0"/>
    </xf>
    <xf numFmtId="43" fontId="14" fillId="0" borderId="0" xfId="1" applyFont="1" applyAlignment="1" applyProtection="1">
      <alignment horizontal="center"/>
    </xf>
    <xf numFmtId="43" fontId="14" fillId="0" borderId="0" xfId="1" applyFont="1" applyFill="1" applyBorder="1" applyAlignment="1" applyProtection="1">
      <alignment horizontal="center"/>
      <protection locked="0"/>
    </xf>
    <xf numFmtId="43" fontId="14" fillId="0" borderId="0" xfId="1" applyFont="1" applyFill="1" applyBorder="1" applyAlignment="1" applyProtection="1">
      <alignment horizontal="center"/>
    </xf>
    <xf numFmtId="0" fontId="14" fillId="11" borderId="0" xfId="0" applyFont="1" applyFill="1" applyAlignment="1" applyProtection="1">
      <alignment wrapText="1"/>
      <protection locked="0"/>
    </xf>
    <xf numFmtId="43" fontId="14" fillId="11" borderId="0" xfId="1" applyFont="1" applyFill="1" applyBorder="1" applyAlignment="1" applyProtection="1">
      <alignment horizontal="center"/>
      <protection locked="0"/>
    </xf>
    <xf numFmtId="43" fontId="14" fillId="11" borderId="0" xfId="1" applyFont="1" applyFill="1" applyBorder="1" applyAlignment="1" applyProtection="1">
      <alignment horizontal="center"/>
    </xf>
    <xf numFmtId="0" fontId="1" fillId="11" borderId="0" xfId="0" applyFont="1" applyFill="1" applyAlignment="1" applyProtection="1">
      <alignment wrapText="1"/>
      <protection locked="0"/>
    </xf>
    <xf numFmtId="0" fontId="4" fillId="8" borderId="0" xfId="0" applyFont="1" applyFill="1" applyAlignment="1" applyProtection="1">
      <alignment horizontal="center"/>
      <protection locked="0"/>
    </xf>
    <xf numFmtId="0" fontId="4" fillId="8" borderId="0" xfId="0" applyFont="1" applyFill="1" applyAlignment="1">
      <alignment horizontal="center"/>
    </xf>
    <xf numFmtId="43" fontId="1" fillId="9" borderId="0" xfId="1" applyFont="1" applyFill="1" applyAlignment="1" applyProtection="1">
      <alignment horizontal="center"/>
    </xf>
    <xf numFmtId="43" fontId="1" fillId="0" borderId="0" xfId="1" applyFont="1" applyAlignment="1" applyProtection="1">
      <alignment wrapText="1"/>
      <protection locked="0"/>
    </xf>
    <xf numFmtId="43" fontId="1" fillId="2" borderId="0" xfId="1" applyFont="1" applyFill="1" applyAlignment="1" applyProtection="1">
      <alignment horizontal="center"/>
      <protection locked="0"/>
    </xf>
    <xf numFmtId="43" fontId="1" fillId="9" borderId="0" xfId="1" applyFont="1" applyFill="1" applyProtection="1"/>
    <xf numFmtId="43" fontId="5" fillId="9" borderId="5" xfId="1" applyFont="1" applyFill="1" applyBorder="1" applyAlignment="1" applyProtection="1">
      <alignment horizontal="center"/>
    </xf>
    <xf numFmtId="0" fontId="1" fillId="9" borderId="0" xfId="0" applyFont="1" applyFill="1"/>
    <xf numFmtId="9" fontId="1" fillId="2" borderId="0" xfId="0" applyNumberFormat="1" applyFont="1" applyFill="1" applyProtection="1">
      <protection locked="0"/>
    </xf>
    <xf numFmtId="9" fontId="1" fillId="9" borderId="0" xfId="0" applyNumberFormat="1" applyFont="1" applyFill="1"/>
    <xf numFmtId="43" fontId="12" fillId="9" borderId="5" xfId="1" applyFont="1" applyFill="1" applyBorder="1" applyProtection="1"/>
    <xf numFmtId="0" fontId="5" fillId="0" borderId="5" xfId="0" applyFont="1" applyBorder="1" applyAlignment="1" applyProtection="1">
      <alignment wrapText="1"/>
      <protection locked="0"/>
    </xf>
    <xf numFmtId="43" fontId="5" fillId="9" borderId="5" xfId="1" applyFont="1" applyFill="1" applyBorder="1" applyProtection="1"/>
    <xf numFmtId="9" fontId="1" fillId="0" borderId="0" xfId="2" applyFont="1" applyProtection="1">
      <protection locked="0"/>
    </xf>
    <xf numFmtId="43" fontId="15" fillId="12" borderId="7" xfId="1" applyFont="1" applyFill="1" applyBorder="1" applyProtection="1"/>
    <xf numFmtId="9" fontId="14" fillId="2" borderId="6" xfId="0" applyNumberFormat="1" applyFont="1" applyFill="1" applyBorder="1" applyProtection="1">
      <protection locked="0"/>
    </xf>
    <xf numFmtId="9" fontId="14" fillId="9" borderId="6" xfId="0" applyNumberFormat="1" applyFont="1" applyFill="1" applyBorder="1"/>
    <xf numFmtId="0" fontId="1" fillId="11" borderId="0" xfId="0" applyFont="1" applyFill="1" applyProtection="1">
      <protection locked="0"/>
    </xf>
    <xf numFmtId="0" fontId="1" fillId="11" borderId="0" xfId="0" applyFont="1" applyFill="1"/>
    <xf numFmtId="9" fontId="1" fillId="0" borderId="0" xfId="0" applyNumberFormat="1" applyFont="1" applyAlignment="1" applyProtection="1">
      <alignment wrapText="1"/>
      <protection locked="0"/>
    </xf>
    <xf numFmtId="0" fontId="4" fillId="3" borderId="1" xfId="0" applyFont="1" applyFill="1" applyBorder="1" applyAlignment="1" applyProtection="1">
      <alignment horizontal="center"/>
      <protection locked="0"/>
    </xf>
    <xf numFmtId="43" fontId="1" fillId="9" borderId="2" xfId="1" applyFont="1" applyFill="1" applyBorder="1" applyAlignment="1" applyProtection="1">
      <alignment wrapText="1"/>
    </xf>
    <xf numFmtId="43" fontId="5" fillId="0" borderId="0" xfId="0" applyNumberFormat="1" applyFont="1" applyProtection="1">
      <protection locked="0"/>
    </xf>
    <xf numFmtId="0" fontId="6" fillId="5" borderId="0" xfId="0" applyFont="1" applyFill="1" applyAlignment="1" applyProtection="1">
      <alignment horizontal="center" wrapText="1"/>
      <protection locked="0"/>
    </xf>
    <xf numFmtId="43" fontId="1" fillId="4" borderId="0" xfId="1" applyFont="1" applyFill="1" applyBorder="1" applyProtection="1">
      <protection locked="0"/>
    </xf>
    <xf numFmtId="0" fontId="6" fillId="4" borderId="0" xfId="0" applyFont="1" applyFill="1" applyAlignment="1">
      <alignment wrapText="1"/>
    </xf>
    <xf numFmtId="43" fontId="6" fillId="4" borderId="0" xfId="1" applyFont="1" applyFill="1" applyBorder="1" applyProtection="1"/>
    <xf numFmtId="43" fontId="1" fillId="4" borderId="0" xfId="0" applyNumberFormat="1" applyFont="1" applyFill="1"/>
    <xf numFmtId="0" fontId="16" fillId="0" borderId="0" xfId="0" applyFont="1" applyAlignment="1">
      <alignment horizontal="left" vertical="center"/>
    </xf>
    <xf numFmtId="0" fontId="0" fillId="0" borderId="0" xfId="0" applyAlignment="1">
      <alignment vertical="center"/>
    </xf>
    <xf numFmtId="0" fontId="17" fillId="13" borderId="8" xfId="0" applyFont="1" applyFill="1" applyBorder="1" applyAlignment="1">
      <alignment horizontal="center" vertical="center" wrapText="1"/>
    </xf>
    <xf numFmtId="0" fontId="17" fillId="13" borderId="8" xfId="0" applyFont="1" applyFill="1" applyBorder="1" applyAlignment="1">
      <alignment horizontal="left" vertical="center" wrapText="1" indent="4"/>
    </xf>
    <xf numFmtId="0" fontId="18" fillId="13" borderId="8" xfId="0" applyFont="1" applyFill="1" applyBorder="1" applyAlignment="1">
      <alignment horizontal="center" vertical="center" wrapText="1"/>
    </xf>
    <xf numFmtId="1" fontId="19" fillId="0" borderId="8" xfId="0" applyNumberFormat="1" applyFont="1" applyBorder="1" applyAlignment="1">
      <alignment horizontal="center" vertical="center" shrinkToFit="1"/>
    </xf>
    <xf numFmtId="0" fontId="20" fillId="0" borderId="8" xfId="0" applyFont="1" applyBorder="1" applyAlignment="1">
      <alignment horizontal="left" vertical="center" wrapText="1"/>
    </xf>
    <xf numFmtId="0" fontId="21" fillId="0" borderId="8" xfId="0" applyFont="1" applyBorder="1" applyAlignment="1">
      <alignment horizontal="left" vertical="center" wrapText="1"/>
    </xf>
    <xf numFmtId="0" fontId="22" fillId="0" borderId="8" xfId="0" applyFont="1" applyBorder="1" applyAlignment="1">
      <alignment horizontal="left" vertical="center" wrapText="1"/>
    </xf>
    <xf numFmtId="0" fontId="23" fillId="0" borderId="8" xfId="0" applyFont="1" applyBorder="1" applyAlignment="1">
      <alignment horizontal="left" vertical="center" wrapText="1"/>
    </xf>
    <xf numFmtId="0" fontId="16" fillId="14" borderId="8" xfId="0" applyFont="1" applyFill="1" applyBorder="1" applyAlignment="1">
      <alignment horizontal="left" vertical="center" wrapText="1"/>
    </xf>
    <xf numFmtId="0" fontId="22" fillId="14" borderId="8" xfId="0" applyFont="1" applyFill="1" applyBorder="1" applyAlignment="1">
      <alignment horizontal="left" vertical="center" wrapText="1"/>
    </xf>
    <xf numFmtId="0" fontId="24" fillId="15" borderId="0" xfId="0" applyFont="1" applyFill="1" applyAlignment="1">
      <alignment horizontal="center"/>
    </xf>
    <xf numFmtId="0" fontId="24" fillId="0" borderId="4" xfId="0" applyFont="1" applyBorder="1" applyAlignment="1">
      <alignment horizontal="center" vertical="center"/>
    </xf>
    <xf numFmtId="3" fontId="25" fillId="0" borderId="4" xfId="0" applyNumberFormat="1" applyFont="1" applyBorder="1" applyAlignment="1">
      <alignment horizontal="center" vertical="center"/>
    </xf>
    <xf numFmtId="3" fontId="26" fillId="0" borderId="4" xfId="0" applyNumberFormat="1" applyFont="1" applyBorder="1" applyAlignment="1">
      <alignment horizontal="center" vertical="center"/>
    </xf>
    <xf numFmtId="3" fontId="0" fillId="0" borderId="0" xfId="0" applyNumberFormat="1"/>
    <xf numFmtId="0" fontId="24" fillId="15" borderId="4" xfId="0" applyFont="1" applyFill="1" applyBorder="1" applyAlignment="1">
      <alignment horizontal="center"/>
    </xf>
    <xf numFmtId="43" fontId="0" fillId="0" borderId="0" xfId="0" applyNumberFormat="1"/>
    <xf numFmtId="3" fontId="0" fillId="0" borderId="0" xfId="0" applyNumberFormat="1" applyAlignment="1">
      <alignment horizontal="left"/>
    </xf>
    <xf numFmtId="0" fontId="3" fillId="0" borderId="0" xfId="0" quotePrefix="1" applyFont="1"/>
    <xf numFmtId="0" fontId="24" fillId="12" borderId="4" xfId="0" applyFont="1" applyFill="1" applyBorder="1" applyAlignment="1">
      <alignment horizontal="center" vertical="center"/>
    </xf>
    <xf numFmtId="0" fontId="25" fillId="12" borderId="4" xfId="0" applyFont="1" applyFill="1" applyBorder="1" applyAlignment="1">
      <alignment horizontal="center" vertical="center"/>
    </xf>
    <xf numFmtId="3" fontId="25" fillId="12" borderId="4" xfId="0" applyNumberFormat="1" applyFont="1" applyFill="1" applyBorder="1" applyAlignment="1">
      <alignment horizontal="center" vertical="center"/>
    </xf>
    <xf numFmtId="0" fontId="26" fillId="12" borderId="4" xfId="0" applyFont="1" applyFill="1" applyBorder="1" applyAlignment="1">
      <alignment horizontal="center" vertical="center"/>
    </xf>
    <xf numFmtId="3" fontId="26" fillId="12" borderId="4" xfId="0" applyNumberFormat="1" applyFont="1" applyFill="1" applyBorder="1" applyAlignment="1">
      <alignment horizontal="center" vertical="center"/>
    </xf>
    <xf numFmtId="0" fontId="24" fillId="12" borderId="9" xfId="0" applyFont="1" applyFill="1" applyBorder="1" applyAlignment="1">
      <alignment horizontal="center"/>
    </xf>
    <xf numFmtId="0" fontId="24" fillId="12" borderId="10" xfId="0" applyFont="1" applyFill="1" applyBorder="1" applyAlignment="1">
      <alignment horizontal="center"/>
    </xf>
    <xf numFmtId="0" fontId="24" fillId="12" borderId="11" xfId="0" applyFont="1" applyFill="1" applyBorder="1" applyAlignment="1">
      <alignment horizontal="center"/>
    </xf>
    <xf numFmtId="0" fontId="24" fillId="12" borderId="12" xfId="0" applyFont="1" applyFill="1" applyBorder="1" applyAlignment="1">
      <alignment horizontal="center"/>
    </xf>
    <xf numFmtId="0" fontId="24" fillId="12" borderId="4" xfId="0" applyFont="1" applyFill="1" applyBorder="1" applyAlignment="1">
      <alignment horizontal="center"/>
    </xf>
    <xf numFmtId="0" fontId="11" fillId="5" borderId="0" xfId="0" applyFont="1" applyFill="1" applyAlignment="1">
      <alignment horizontal="center" vertical="center"/>
    </xf>
    <xf numFmtId="0" fontId="4" fillId="5" borderId="0" xfId="0" applyFont="1" applyFill="1" applyAlignment="1">
      <alignment horizontal="center" wrapText="1"/>
    </xf>
    <xf numFmtId="17" fontId="13" fillId="8" borderId="0" xfId="0" applyNumberFormat="1" applyFont="1" applyFill="1" applyAlignment="1">
      <alignment horizontal="center"/>
    </xf>
    <xf numFmtId="17" fontId="9" fillId="8" borderId="0" xfId="0" applyNumberFormat="1" applyFont="1" applyFill="1" applyAlignment="1">
      <alignment horizontal="center"/>
    </xf>
  </cellXfs>
  <cellStyles count="4">
    <cellStyle name="Comma" xfId="1" builtinId="3"/>
    <cellStyle name="Comma 2" xfId="3" xr:uid="{00000000-0005-0000-0000-000031000000}"/>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Users\martin.prinsloo\Documents\Tenders\Cables%20Spreadsheet%20-%20Longlak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BOM"/>
      <sheetName val="TENDER"/>
      <sheetName val="OVERHEAD"/>
      <sheetName val=" Cables - Inc"/>
      <sheetName val=" Cables - Fdr"/>
      <sheetName val=" Cables - BS"/>
      <sheetName val="PANELS"/>
      <sheetName val="CLAMPS"/>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25"/>
  <sheetViews>
    <sheetView tabSelected="1" workbookViewId="0">
      <selection activeCell="B1" sqref="B1:C1"/>
    </sheetView>
  </sheetViews>
  <sheetFormatPr defaultColWidth="9" defaultRowHeight="15"/>
  <cols>
    <col min="1" max="1" width="4.85546875" customWidth="1"/>
    <col min="2" max="2" width="8.7109375" customWidth="1"/>
    <col min="3" max="3" width="25.140625" customWidth="1"/>
    <col min="4" max="4" width="34.5703125" customWidth="1"/>
    <col min="7" max="7" width="18.42578125" customWidth="1"/>
  </cols>
  <sheetData>
    <row r="1" spans="2:7">
      <c r="B1" s="128" t="s">
        <v>0</v>
      </c>
      <c r="C1" s="129"/>
      <c r="D1" s="114"/>
    </row>
    <row r="2" spans="2:7">
      <c r="B2" s="123" t="s">
        <v>1</v>
      </c>
      <c r="C2" s="123" t="s">
        <v>105</v>
      </c>
      <c r="D2" s="115" t="s">
        <v>2</v>
      </c>
    </row>
    <row r="3" spans="2:7">
      <c r="B3" s="124" t="s">
        <v>3</v>
      </c>
      <c r="C3" s="125">
        <v>220811640</v>
      </c>
      <c r="D3" s="116"/>
    </row>
    <row r="4" spans="2:7">
      <c r="B4" s="124" t="s">
        <v>4</v>
      </c>
      <c r="C4" s="125">
        <v>93221948.194451079</v>
      </c>
      <c r="D4" s="116"/>
    </row>
    <row r="5" spans="2:7">
      <c r="B5" s="124" t="s">
        <v>5</v>
      </c>
      <c r="C5" s="125">
        <v>312382740</v>
      </c>
      <c r="D5" s="116"/>
    </row>
    <row r="6" spans="2:7">
      <c r="B6" s="126" t="s">
        <v>6</v>
      </c>
      <c r="C6" s="127">
        <f>SUM(C3:C5)</f>
        <v>626416328.19445109</v>
      </c>
      <c r="D6" s="117"/>
      <c r="E6" s="118"/>
    </row>
    <row r="7" spans="2:7">
      <c r="B7" s="130" t="s">
        <v>7</v>
      </c>
      <c r="C7" s="131"/>
      <c r="D7" s="114"/>
    </row>
    <row r="8" spans="2:7">
      <c r="B8" s="123" t="s">
        <v>1</v>
      </c>
      <c r="C8" s="123"/>
      <c r="D8" s="115"/>
    </row>
    <row r="9" spans="2:7">
      <c r="B9" s="124" t="s">
        <v>8</v>
      </c>
      <c r="C9" s="125">
        <v>67039720.052145213</v>
      </c>
      <c r="D9" s="116"/>
    </row>
    <row r="10" spans="2:7">
      <c r="B10" s="126" t="s">
        <v>6</v>
      </c>
      <c r="C10" s="127">
        <f>SUM(C9)</f>
        <v>67039720.052145213</v>
      </c>
      <c r="D10" s="117"/>
    </row>
    <row r="11" spans="2:7">
      <c r="B11" s="132" t="s">
        <v>9</v>
      </c>
      <c r="C11" s="132"/>
      <c r="D11" s="119"/>
      <c r="G11" s="120"/>
    </row>
    <row r="12" spans="2:7">
      <c r="B12" s="123" t="s">
        <v>1</v>
      </c>
      <c r="C12" s="123"/>
      <c r="D12" s="115"/>
    </row>
    <row r="13" spans="2:7">
      <c r="B13" s="124" t="s">
        <v>10</v>
      </c>
      <c r="C13" s="125">
        <v>250950992.67993125</v>
      </c>
      <c r="D13" s="116"/>
    </row>
    <row r="14" spans="2:7">
      <c r="B14" s="124" t="s">
        <v>11</v>
      </c>
      <c r="C14" s="125">
        <v>213177505.26973507</v>
      </c>
      <c r="D14" s="116"/>
    </row>
    <row r="15" spans="2:7">
      <c r="B15" s="124" t="s">
        <v>12</v>
      </c>
      <c r="C15" s="125">
        <v>76063419.891666651</v>
      </c>
      <c r="D15" s="116"/>
    </row>
    <row r="16" spans="2:7">
      <c r="B16" s="124" t="s">
        <v>13</v>
      </c>
      <c r="C16" s="125">
        <v>161864197.53382716</v>
      </c>
      <c r="D16" s="116"/>
    </row>
    <row r="17" spans="2:4">
      <c r="B17" s="124" t="s">
        <v>15</v>
      </c>
      <c r="C17" s="125">
        <v>172580404.30049241</v>
      </c>
      <c r="D17" s="116"/>
    </row>
    <row r="18" spans="2:4">
      <c r="B18" s="124" t="s">
        <v>16</v>
      </c>
      <c r="C18" s="125">
        <v>62800000</v>
      </c>
      <c r="D18" s="116"/>
    </row>
    <row r="19" spans="2:4">
      <c r="B19" s="124" t="s">
        <v>17</v>
      </c>
      <c r="C19" s="125">
        <v>270000000</v>
      </c>
      <c r="D19" s="116"/>
    </row>
    <row r="20" spans="2:4">
      <c r="B20" s="124" t="s">
        <v>18</v>
      </c>
      <c r="C20" s="125">
        <v>47295262.543333337</v>
      </c>
      <c r="D20" s="116"/>
    </row>
    <row r="21" spans="2:4">
      <c r="B21" s="124" t="s">
        <v>19</v>
      </c>
      <c r="C21" s="125">
        <v>112346351.95421961</v>
      </c>
      <c r="D21" s="116"/>
    </row>
    <row r="22" spans="2:4">
      <c r="B22" s="124" t="s">
        <v>20</v>
      </c>
      <c r="C22" s="125">
        <v>167840409</v>
      </c>
      <c r="D22" s="116"/>
    </row>
    <row r="23" spans="2:4">
      <c r="B23" s="124" t="s">
        <v>21</v>
      </c>
      <c r="C23" s="125">
        <v>288356000</v>
      </c>
      <c r="D23" s="116"/>
    </row>
    <row r="24" spans="2:4">
      <c r="B24" s="126" t="s">
        <v>6</v>
      </c>
      <c r="C24" s="127">
        <f>SUM(C13:C23)</f>
        <v>1823274543.1732054</v>
      </c>
      <c r="D24" s="117"/>
    </row>
    <row r="25" spans="2:4">
      <c r="C25" s="121"/>
    </row>
  </sheetData>
  <mergeCells count="3">
    <mergeCell ref="B1:C1"/>
    <mergeCell ref="B7:C7"/>
    <mergeCell ref="B11:C11"/>
  </mergeCells>
  <pageMargins left="0.70866141732283505" right="0.70866141732283505" top="0.74803149606299202" bottom="0.74803149606299202" header="0.31496062992126" footer="0.31496062992126"/>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7"/>
  <sheetViews>
    <sheetView view="pageBreakPreview" topLeftCell="A11" zoomScaleNormal="100" workbookViewId="0">
      <selection activeCell="B16" sqref="B16"/>
    </sheetView>
  </sheetViews>
  <sheetFormatPr defaultColWidth="7.7109375" defaultRowHeight="15"/>
  <cols>
    <col min="1" max="1" width="8" style="102" customWidth="1"/>
    <col min="2" max="2" width="29.140625" style="102" customWidth="1"/>
    <col min="3" max="3" width="67.7109375" style="102" customWidth="1"/>
    <col min="4" max="4" width="52.28515625" style="102" customWidth="1"/>
    <col min="5" max="16384" width="7.7109375" style="102"/>
  </cols>
  <sheetData>
    <row r="1" spans="1:4" ht="12.75" customHeight="1">
      <c r="A1" s="133" t="s">
        <v>22</v>
      </c>
      <c r="B1" s="133"/>
      <c r="C1" s="133"/>
      <c r="D1" s="133"/>
    </row>
    <row r="2" spans="1:4" ht="12.75" customHeight="1">
      <c r="A2" s="103" t="s">
        <v>23</v>
      </c>
      <c r="B2" s="103"/>
      <c r="C2" s="103"/>
      <c r="D2" s="103"/>
    </row>
    <row r="3" spans="1:4" ht="15" customHeight="1">
      <c r="A3" s="103"/>
      <c r="B3" s="103"/>
      <c r="C3" s="103"/>
      <c r="D3" s="103"/>
    </row>
    <row r="4" spans="1:4" ht="12.75" customHeight="1">
      <c r="A4" s="103" t="s">
        <v>24</v>
      </c>
      <c r="B4" s="103"/>
      <c r="C4" s="103"/>
      <c r="D4" s="103"/>
    </row>
    <row r="5" spans="1:4" ht="15" customHeight="1">
      <c r="A5" s="103"/>
      <c r="B5" s="103"/>
      <c r="C5" s="103"/>
      <c r="D5" s="103"/>
    </row>
    <row r="6" spans="1:4" ht="12.75" customHeight="1">
      <c r="A6" s="103" t="s">
        <v>25</v>
      </c>
      <c r="B6" s="103"/>
      <c r="C6" s="103"/>
      <c r="D6" s="103"/>
    </row>
    <row r="7" spans="1:4" ht="12.75" customHeight="1">
      <c r="A7" s="103" t="s">
        <v>26</v>
      </c>
      <c r="B7" s="103"/>
      <c r="C7" s="103"/>
      <c r="D7" s="103"/>
    </row>
    <row r="9" spans="1:4" ht="18.95" customHeight="1">
      <c r="A9" s="104" t="s">
        <v>27</v>
      </c>
      <c r="B9" s="105" t="s">
        <v>28</v>
      </c>
      <c r="C9" s="106" t="s">
        <v>29</v>
      </c>
      <c r="D9" s="106" t="s">
        <v>30</v>
      </c>
    </row>
    <row r="10" spans="1:4" ht="105">
      <c r="A10" s="107">
        <v>1</v>
      </c>
      <c r="B10" s="108" t="s">
        <v>31</v>
      </c>
      <c r="C10" s="109" t="s">
        <v>32</v>
      </c>
      <c r="D10" s="110" t="s">
        <v>33</v>
      </c>
    </row>
    <row r="11" spans="1:4" ht="75">
      <c r="A11" s="107">
        <v>2</v>
      </c>
      <c r="B11" s="108" t="s">
        <v>34</v>
      </c>
      <c r="C11" s="109" t="s">
        <v>35</v>
      </c>
      <c r="D11" s="109" t="s">
        <v>36</v>
      </c>
    </row>
    <row r="12" spans="1:4" ht="60">
      <c r="A12" s="107">
        <v>3</v>
      </c>
      <c r="B12" s="108" t="s">
        <v>37</v>
      </c>
      <c r="C12" s="109" t="s">
        <v>38</v>
      </c>
      <c r="D12" s="109" t="s">
        <v>39</v>
      </c>
    </row>
    <row r="13" spans="1:4" ht="30">
      <c r="A13" s="107">
        <v>4</v>
      </c>
      <c r="B13" s="108" t="s">
        <v>40</v>
      </c>
      <c r="C13" s="109" t="s">
        <v>41</v>
      </c>
      <c r="D13" s="109" t="s">
        <v>42</v>
      </c>
    </row>
    <row r="14" spans="1:4" ht="42.6" customHeight="1">
      <c r="A14" s="107">
        <v>5</v>
      </c>
      <c r="B14" s="108" t="s">
        <v>43</v>
      </c>
      <c r="C14" s="109" t="s">
        <v>44</v>
      </c>
      <c r="D14" s="111" t="s">
        <v>45</v>
      </c>
    </row>
    <row r="15" spans="1:4" ht="18.95" customHeight="1">
      <c r="A15" s="112"/>
      <c r="B15" s="113" t="s">
        <v>46</v>
      </c>
      <c r="C15" s="113" t="s">
        <v>47</v>
      </c>
      <c r="D15" s="112"/>
    </row>
    <row r="16" spans="1:4" ht="35.25" customHeight="1">
      <c r="A16" s="107">
        <v>6</v>
      </c>
      <c r="B16" s="108" t="s">
        <v>48</v>
      </c>
      <c r="C16" s="109" t="s">
        <v>49</v>
      </c>
      <c r="D16" s="109" t="s">
        <v>50</v>
      </c>
    </row>
    <row r="17" spans="1:4" ht="18.95" customHeight="1">
      <c r="A17" s="112"/>
      <c r="B17" s="113" t="s">
        <v>51</v>
      </c>
      <c r="C17" s="113" t="s">
        <v>52</v>
      </c>
      <c r="D17" s="112"/>
    </row>
  </sheetData>
  <mergeCells count="1">
    <mergeCell ref="A1:D1"/>
  </mergeCells>
  <pageMargins left="0.7" right="0.7" top="0.75" bottom="0.75" header="0.3" footer="0.3"/>
  <pageSetup scale="57" orientation="portrait" r:id="rId1"/>
  <colBreaks count="1" manualBreakCount="1">
    <brk id="4"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65"/>
  <sheetViews>
    <sheetView zoomScale="80" zoomScaleNormal="80" workbookViewId="0">
      <selection activeCell="D7" sqref="D7"/>
    </sheetView>
  </sheetViews>
  <sheetFormatPr defaultColWidth="39.5703125" defaultRowHeight="20.100000000000001" customHeight="1"/>
  <cols>
    <col min="1" max="16384" width="39.5703125" style="1"/>
  </cols>
  <sheetData>
    <row r="1" spans="1:9" ht="20.100000000000001" customHeight="1">
      <c r="A1" s="2" t="s">
        <v>53</v>
      </c>
      <c r="B1" s="3"/>
      <c r="C1" s="122" t="s">
        <v>54</v>
      </c>
    </row>
    <row r="3" spans="1:9" ht="20.100000000000001" customHeight="1">
      <c r="A3" s="5" t="s">
        <v>27</v>
      </c>
      <c r="B3" s="5" t="s">
        <v>28</v>
      </c>
      <c r="C3" s="94" t="s">
        <v>55</v>
      </c>
    </row>
    <row r="4" spans="1:9" ht="20.100000000000001" customHeight="1">
      <c r="A4" s="7">
        <v>1</v>
      </c>
      <c r="B4" s="8" t="s">
        <v>31</v>
      </c>
      <c r="C4" s="95">
        <f>+'Sheet 3 - Grade 3 Base Price'!C33</f>
        <v>0</v>
      </c>
      <c r="D4" s="96"/>
      <c r="E4" s="18"/>
      <c r="F4" s="18"/>
    </row>
    <row r="5" spans="1:9" ht="20.100000000000001" customHeight="1">
      <c r="A5" s="11">
        <v>2</v>
      </c>
      <c r="B5" s="12" t="s">
        <v>56</v>
      </c>
      <c r="C5" s="13"/>
      <c r="D5" s="18"/>
      <c r="E5" s="18"/>
      <c r="F5" s="18"/>
    </row>
    <row r="6" spans="1:9" ht="20.100000000000001" customHeight="1">
      <c r="A6" s="7">
        <v>3</v>
      </c>
      <c r="B6" s="8" t="s">
        <v>37</v>
      </c>
      <c r="C6" s="9"/>
      <c r="D6" s="18"/>
      <c r="E6" s="18"/>
      <c r="F6" s="18"/>
    </row>
    <row r="7" spans="1:9" ht="20.100000000000001" customHeight="1">
      <c r="A7" s="11">
        <v>4</v>
      </c>
      <c r="B7" s="12" t="s">
        <v>40</v>
      </c>
      <c r="C7" s="13"/>
      <c r="D7" s="18"/>
      <c r="E7" s="18"/>
      <c r="F7" s="18"/>
    </row>
    <row r="8" spans="1:9" ht="20.100000000000001" customHeight="1">
      <c r="A8" s="7">
        <v>5</v>
      </c>
      <c r="B8" s="8" t="s">
        <v>43</v>
      </c>
      <c r="C8" s="9"/>
      <c r="D8" s="18"/>
      <c r="E8" s="18"/>
      <c r="F8" s="18"/>
    </row>
    <row r="9" spans="1:9" ht="20.100000000000001" customHeight="1">
      <c r="A9" s="15"/>
      <c r="B9" s="16" t="s">
        <v>46</v>
      </c>
      <c r="C9" s="17">
        <f>SUM(C4:C8)</f>
        <v>0</v>
      </c>
      <c r="D9" s="18"/>
      <c r="E9" s="18"/>
      <c r="F9" s="18"/>
      <c r="G9" s="18"/>
    </row>
    <row r="10" spans="1:9" ht="20.100000000000001" customHeight="1">
      <c r="A10" s="19"/>
      <c r="B10" s="20"/>
      <c r="C10" s="21"/>
    </row>
    <row r="11" spans="1:9" ht="20.100000000000001" customHeight="1">
      <c r="A11" s="19"/>
      <c r="B11" s="20"/>
      <c r="C11" s="21"/>
    </row>
    <row r="12" spans="1:9" ht="20.100000000000001" customHeight="1">
      <c r="B12" s="97" t="s">
        <v>57</v>
      </c>
      <c r="C12" s="4"/>
      <c r="D12" s="4"/>
      <c r="E12" s="22" t="s">
        <v>58</v>
      </c>
    </row>
    <row r="13" spans="1:9" ht="20.100000000000001" customHeight="1">
      <c r="A13" s="23" t="s">
        <v>10</v>
      </c>
      <c r="C13" s="24" t="s">
        <v>59</v>
      </c>
      <c r="D13" s="25">
        <f>+$C$9</f>
        <v>0</v>
      </c>
      <c r="E13" s="4"/>
      <c r="H13" s="18"/>
    </row>
    <row r="14" spans="1:9" ht="20.100000000000001" customHeight="1">
      <c r="A14" s="4"/>
      <c r="C14" s="24" t="s">
        <v>60</v>
      </c>
      <c r="D14" s="26"/>
      <c r="E14" s="4"/>
    </row>
    <row r="15" spans="1:9" ht="20.100000000000001" customHeight="1">
      <c r="A15" s="4"/>
      <c r="B15" s="27"/>
      <c r="C15" s="28" t="s">
        <v>61</v>
      </c>
      <c r="D15" s="29">
        <f>SUM(D13:D14)</f>
        <v>0</v>
      </c>
      <c r="E15" s="30">
        <f>+B15*D15</f>
        <v>0</v>
      </c>
      <c r="G15" s="18"/>
      <c r="H15" s="18"/>
      <c r="I15" s="18"/>
    </row>
    <row r="16" spans="1:9" ht="20.100000000000001" customHeight="1">
      <c r="A16" s="32"/>
      <c r="B16" s="31"/>
      <c r="C16" s="32"/>
      <c r="D16" s="32"/>
      <c r="E16" s="32"/>
    </row>
    <row r="17" spans="1:8" ht="20.100000000000001" customHeight="1">
      <c r="A17" s="23" t="s">
        <v>62</v>
      </c>
      <c r="C17" s="24" t="s">
        <v>59</v>
      </c>
      <c r="D17" s="25">
        <f>+$C$9</f>
        <v>0</v>
      </c>
      <c r="E17" s="4"/>
    </row>
    <row r="18" spans="1:8" ht="20.100000000000001" customHeight="1">
      <c r="A18" s="4"/>
      <c r="C18" s="24" t="s">
        <v>60</v>
      </c>
      <c r="D18" s="26"/>
      <c r="E18" s="4"/>
    </row>
    <row r="19" spans="1:8" ht="20.100000000000001" customHeight="1">
      <c r="A19" s="4"/>
      <c r="B19" s="27"/>
      <c r="C19" s="28" t="s">
        <v>61</v>
      </c>
      <c r="D19" s="29">
        <f>SUM(D17:D18)</f>
        <v>0</v>
      </c>
      <c r="E19" s="30">
        <f>+B19*D19</f>
        <v>0</v>
      </c>
    </row>
    <row r="20" spans="1:8" ht="20.100000000000001" customHeight="1">
      <c r="A20" s="32"/>
      <c r="B20" s="31"/>
      <c r="C20" s="32"/>
      <c r="D20" s="32"/>
      <c r="E20" s="32"/>
      <c r="G20" s="18"/>
      <c r="H20" s="18"/>
    </row>
    <row r="21" spans="1:8" ht="20.100000000000001" customHeight="1">
      <c r="A21" s="23" t="s">
        <v>12</v>
      </c>
      <c r="C21" s="24" t="s">
        <v>59</v>
      </c>
      <c r="D21" s="25">
        <f>+$C$9</f>
        <v>0</v>
      </c>
      <c r="E21" s="4"/>
    </row>
    <row r="22" spans="1:8" ht="20.100000000000001" customHeight="1">
      <c r="A22" s="4"/>
      <c r="C22" s="24" t="s">
        <v>60</v>
      </c>
      <c r="D22" s="26"/>
      <c r="E22" s="4"/>
    </row>
    <row r="23" spans="1:8" ht="20.100000000000001" customHeight="1">
      <c r="A23" s="4"/>
      <c r="B23" s="27"/>
      <c r="C23" s="28" t="s">
        <v>61</v>
      </c>
      <c r="D23" s="29">
        <f>SUM(D21:D22)</f>
        <v>0</v>
      </c>
      <c r="E23" s="30">
        <f>+B23*D23</f>
        <v>0</v>
      </c>
    </row>
    <row r="24" spans="1:8" ht="20.100000000000001" customHeight="1">
      <c r="A24" s="32"/>
      <c r="B24" s="31"/>
      <c r="C24" s="32"/>
      <c r="D24" s="32"/>
      <c r="E24" s="32"/>
    </row>
    <row r="25" spans="1:8" ht="20.100000000000001" customHeight="1">
      <c r="A25" s="23" t="s">
        <v>63</v>
      </c>
      <c r="C25" s="24" t="s">
        <v>59</v>
      </c>
      <c r="D25" s="25">
        <f>+$C$9</f>
        <v>0</v>
      </c>
      <c r="E25" s="4"/>
    </row>
    <row r="26" spans="1:8" ht="20.100000000000001" customHeight="1">
      <c r="A26" s="4"/>
      <c r="C26" s="24" t="s">
        <v>60</v>
      </c>
      <c r="D26" s="26"/>
      <c r="E26" s="4"/>
    </row>
    <row r="27" spans="1:8" ht="20.100000000000001" customHeight="1">
      <c r="A27" s="4"/>
      <c r="B27" s="27"/>
      <c r="C27" s="28" t="s">
        <v>61</v>
      </c>
      <c r="D27" s="29">
        <f>SUM(D25:D26)</f>
        <v>0</v>
      </c>
      <c r="E27" s="30">
        <f>+B27*D27</f>
        <v>0</v>
      </c>
    </row>
    <row r="28" spans="1:8" ht="20.100000000000001" customHeight="1">
      <c r="A28" s="32"/>
      <c r="B28" s="31"/>
      <c r="C28" s="32"/>
      <c r="D28" s="32"/>
      <c r="E28" s="32"/>
    </row>
    <row r="29" spans="1:8" ht="20.100000000000001" customHeight="1">
      <c r="A29" s="23" t="s">
        <v>14</v>
      </c>
      <c r="C29" s="24" t="s">
        <v>59</v>
      </c>
      <c r="D29" s="25">
        <f>+$C$9</f>
        <v>0</v>
      </c>
      <c r="E29" s="4"/>
    </row>
    <row r="30" spans="1:8" ht="20.100000000000001" customHeight="1">
      <c r="A30" s="4"/>
      <c r="C30" s="24" t="s">
        <v>60</v>
      </c>
      <c r="D30" s="26"/>
      <c r="E30" s="4"/>
    </row>
    <row r="31" spans="1:8" ht="20.100000000000001" customHeight="1">
      <c r="A31" s="4"/>
      <c r="B31" s="27"/>
      <c r="C31" s="28" t="s">
        <v>61</v>
      </c>
      <c r="D31" s="29">
        <f>SUM(D29:D30)</f>
        <v>0</v>
      </c>
      <c r="E31" s="30">
        <f>+B31*D31</f>
        <v>0</v>
      </c>
    </row>
    <row r="32" spans="1:8" ht="20.100000000000001" customHeight="1">
      <c r="A32" s="32"/>
      <c r="B32" s="31"/>
      <c r="C32" s="32"/>
      <c r="D32" s="32"/>
      <c r="E32" s="32"/>
    </row>
    <row r="33" spans="1:5" ht="20.100000000000001" customHeight="1">
      <c r="A33" s="23" t="s">
        <v>15</v>
      </c>
      <c r="C33" s="24" t="s">
        <v>59</v>
      </c>
      <c r="D33" s="25">
        <f>+$C$9</f>
        <v>0</v>
      </c>
      <c r="E33" s="4"/>
    </row>
    <row r="34" spans="1:5" ht="20.100000000000001" customHeight="1">
      <c r="A34" s="4"/>
      <c r="C34" s="24" t="s">
        <v>60</v>
      </c>
      <c r="D34" s="26"/>
      <c r="E34" s="4"/>
    </row>
    <row r="35" spans="1:5" ht="20.100000000000001" customHeight="1">
      <c r="A35" s="4"/>
      <c r="B35" s="27"/>
      <c r="C35" s="28" t="s">
        <v>61</v>
      </c>
      <c r="D35" s="29">
        <f>SUM(D33:D34)</f>
        <v>0</v>
      </c>
      <c r="E35" s="30">
        <f>+B35*D35</f>
        <v>0</v>
      </c>
    </row>
    <row r="36" spans="1:5" ht="20.100000000000001" customHeight="1">
      <c r="A36" s="32"/>
      <c r="B36" s="31"/>
      <c r="C36" s="32"/>
      <c r="D36" s="32"/>
      <c r="E36" s="32"/>
    </row>
    <row r="37" spans="1:5" ht="20.100000000000001" customHeight="1">
      <c r="A37" s="23" t="s">
        <v>64</v>
      </c>
      <c r="C37" s="24" t="s">
        <v>59</v>
      </c>
      <c r="D37" s="25">
        <f>+$C$9</f>
        <v>0</v>
      </c>
      <c r="E37" s="4"/>
    </row>
    <row r="38" spans="1:5" ht="20.100000000000001" customHeight="1">
      <c r="A38" s="4"/>
      <c r="C38" s="24" t="s">
        <v>60</v>
      </c>
      <c r="D38" s="26"/>
      <c r="E38" s="4"/>
    </row>
    <row r="39" spans="1:5" ht="20.100000000000001" customHeight="1">
      <c r="A39" s="4"/>
      <c r="B39" s="27"/>
      <c r="C39" s="28" t="s">
        <v>61</v>
      </c>
      <c r="D39" s="29">
        <f>SUM(D37:D38)</f>
        <v>0</v>
      </c>
      <c r="E39" s="30">
        <f>+B39*D39</f>
        <v>0</v>
      </c>
    </row>
    <row r="40" spans="1:5" ht="20.100000000000001" customHeight="1">
      <c r="A40" s="32"/>
      <c r="B40" s="31"/>
      <c r="C40" s="32"/>
      <c r="D40" s="32"/>
      <c r="E40" s="32"/>
    </row>
    <row r="41" spans="1:5" ht="20.100000000000001" customHeight="1">
      <c r="A41" s="23" t="s">
        <v>65</v>
      </c>
      <c r="C41" s="24" t="s">
        <v>59</v>
      </c>
      <c r="D41" s="25">
        <f>+$C$9</f>
        <v>0</v>
      </c>
      <c r="E41" s="4"/>
    </row>
    <row r="42" spans="1:5" ht="20.100000000000001" customHeight="1">
      <c r="A42" s="4"/>
      <c r="C42" s="24" t="s">
        <v>60</v>
      </c>
      <c r="D42" s="26"/>
      <c r="E42" s="4"/>
    </row>
    <row r="43" spans="1:5" ht="20.100000000000001" customHeight="1">
      <c r="A43" s="4"/>
      <c r="B43" s="27"/>
      <c r="C43" s="28" t="s">
        <v>61</v>
      </c>
      <c r="D43" s="29">
        <f>SUM(D41:D42)</f>
        <v>0</v>
      </c>
      <c r="E43" s="30">
        <f>+B43*D43</f>
        <v>0</v>
      </c>
    </row>
    <row r="44" spans="1:5" ht="20.100000000000001" customHeight="1">
      <c r="A44" s="32"/>
      <c r="B44" s="31"/>
      <c r="C44" s="32"/>
      <c r="D44" s="32"/>
      <c r="E44" s="32"/>
    </row>
    <row r="45" spans="1:5" ht="20.100000000000001" customHeight="1">
      <c r="A45" s="23" t="s">
        <v>66</v>
      </c>
      <c r="C45" s="24" t="s">
        <v>59</v>
      </c>
      <c r="D45" s="25">
        <f>+$C$9</f>
        <v>0</v>
      </c>
      <c r="E45" s="4"/>
    </row>
    <row r="46" spans="1:5" ht="20.100000000000001" customHeight="1">
      <c r="A46" s="4"/>
      <c r="C46" s="24" t="s">
        <v>60</v>
      </c>
      <c r="D46" s="26"/>
      <c r="E46" s="4"/>
    </row>
    <row r="47" spans="1:5" ht="20.100000000000001" customHeight="1">
      <c r="A47" s="4"/>
      <c r="B47" s="27"/>
      <c r="C47" s="28" t="s">
        <v>61</v>
      </c>
      <c r="D47" s="29">
        <f>SUM(D45:D46)</f>
        <v>0</v>
      </c>
      <c r="E47" s="30">
        <f>+B47*D47</f>
        <v>0</v>
      </c>
    </row>
    <row r="48" spans="1:5" ht="20.100000000000001" customHeight="1">
      <c r="A48" s="32"/>
      <c r="B48" s="31"/>
      <c r="C48" s="32"/>
      <c r="D48" s="32"/>
      <c r="E48" s="32"/>
    </row>
    <row r="49" spans="1:6" ht="20.100000000000001" customHeight="1">
      <c r="A49" s="23" t="s">
        <v>67</v>
      </c>
      <c r="C49" s="24" t="s">
        <v>59</v>
      </c>
      <c r="D49" s="25">
        <f>+$C$9</f>
        <v>0</v>
      </c>
      <c r="E49" s="4"/>
    </row>
    <row r="50" spans="1:6" ht="20.100000000000001" customHeight="1">
      <c r="A50" s="4"/>
      <c r="C50" s="24" t="s">
        <v>60</v>
      </c>
      <c r="D50" s="26"/>
      <c r="E50" s="4"/>
    </row>
    <row r="51" spans="1:6" ht="20.100000000000001" customHeight="1">
      <c r="A51" s="4"/>
      <c r="B51" s="27"/>
      <c r="C51" s="28" t="s">
        <v>61</v>
      </c>
      <c r="D51" s="29">
        <f>SUM(D49:D50)</f>
        <v>0</v>
      </c>
      <c r="E51" s="30">
        <f>+B51*D51</f>
        <v>0</v>
      </c>
    </row>
    <row r="52" spans="1:6" ht="20.100000000000001" customHeight="1">
      <c r="A52" s="32"/>
      <c r="B52" s="31"/>
      <c r="C52" s="32"/>
      <c r="D52" s="32"/>
      <c r="E52" s="32"/>
    </row>
    <row r="53" spans="1:6" ht="20.100000000000001" customHeight="1">
      <c r="A53" s="4"/>
      <c r="C53" s="4"/>
      <c r="D53" s="4"/>
      <c r="E53" s="4"/>
    </row>
    <row r="54" spans="1:6" ht="20.100000000000001" customHeight="1">
      <c r="A54" s="23" t="s">
        <v>20</v>
      </c>
      <c r="C54" s="24" t="s">
        <v>59</v>
      </c>
      <c r="D54" s="25">
        <f>+$C$9</f>
        <v>0</v>
      </c>
      <c r="E54" s="4"/>
    </row>
    <row r="55" spans="1:6" ht="20.100000000000001" customHeight="1">
      <c r="A55" s="4"/>
      <c r="C55" s="24" t="s">
        <v>60</v>
      </c>
      <c r="D55" s="26"/>
      <c r="E55" s="4"/>
    </row>
    <row r="56" spans="1:6" ht="20.100000000000001" customHeight="1">
      <c r="A56" s="4"/>
      <c r="B56" s="27">
        <v>0</v>
      </c>
      <c r="C56" s="28" t="s">
        <v>61</v>
      </c>
      <c r="D56" s="29">
        <f>SUM(D54:D55)</f>
        <v>0</v>
      </c>
      <c r="E56" s="30">
        <f>+B56*D56</f>
        <v>0</v>
      </c>
    </row>
    <row r="57" spans="1:6" ht="20.100000000000001" customHeight="1">
      <c r="A57" s="32"/>
      <c r="B57" s="98"/>
      <c r="C57" s="99"/>
      <c r="D57" s="100"/>
      <c r="E57" s="101"/>
    </row>
    <row r="58" spans="1:6" ht="20.100000000000001" customHeight="1">
      <c r="A58" s="4"/>
      <c r="B58" s="33"/>
      <c r="C58" s="34"/>
      <c r="D58" s="35"/>
      <c r="E58" s="36"/>
    </row>
    <row r="59" spans="1:6" ht="20.100000000000001" customHeight="1">
      <c r="A59" s="23" t="s">
        <v>68</v>
      </c>
      <c r="C59" s="24" t="s">
        <v>59</v>
      </c>
      <c r="D59" s="25">
        <f>+$C$9</f>
        <v>0</v>
      </c>
      <c r="E59" s="4"/>
    </row>
    <row r="60" spans="1:6" ht="20.100000000000001" customHeight="1">
      <c r="C60" s="24" t="s">
        <v>60</v>
      </c>
      <c r="D60" s="26"/>
      <c r="E60" s="4"/>
    </row>
    <row r="61" spans="1:6" ht="20.100000000000001" customHeight="1">
      <c r="B61" s="27"/>
      <c r="C61" s="28" t="s">
        <v>61</v>
      </c>
      <c r="D61" s="29">
        <f>SUM(D59:D60)</f>
        <v>0</v>
      </c>
      <c r="E61" s="30">
        <f>+B61*D61</f>
        <v>0</v>
      </c>
    </row>
    <row r="62" spans="1:6" ht="20.100000000000001" customHeight="1">
      <c r="D62" s="4"/>
      <c r="E62" s="4"/>
    </row>
    <row r="63" spans="1:6" ht="20.100000000000001" customHeight="1">
      <c r="D63" s="37" t="s">
        <v>69</v>
      </c>
      <c r="E63" s="38">
        <f>SUM(E13:E61)</f>
        <v>0</v>
      </c>
      <c r="F63" s="18"/>
    </row>
    <row r="64" spans="1:6" ht="20.100000000000001" customHeight="1">
      <c r="F64" s="18"/>
    </row>
    <row r="65" spans="6:6" ht="20.100000000000001" customHeight="1">
      <c r="F65" s="18"/>
    </row>
  </sheetData>
  <sheetProtection algorithmName="SHA-512" hashValue="neBn1f63Tob2Ct7sgvZjGQ4YUPaGcAwhYWl6Zdnidw7BTIZv2zfTcpeKZXy8xfdQ2kyV8wFR5NWIx01uIaqHJQ==" saltValue="MQIlQz+3zhArxDEW01vZ0A==" spinCount="100000" sheet="1" objects="1" scenarios="1"/>
  <pageMargins left="0.70866141732283505" right="0.70866141732283505" top="0.74803149606299202" bottom="0.74803149606299202" header="0.31496062992126" footer="0.31496062992126"/>
  <pageSetup paperSize="9" scale="3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217"/>
  <sheetViews>
    <sheetView workbookViewId="0">
      <selection activeCell="A16" sqref="A16:XFD16"/>
    </sheetView>
  </sheetViews>
  <sheetFormatPr defaultColWidth="8.7109375" defaultRowHeight="15" customHeight="1"/>
  <cols>
    <col min="1" max="1" width="36.5703125" style="53" customWidth="1"/>
    <col min="2" max="3" width="27.7109375" style="1" customWidth="1"/>
    <col min="4" max="4" width="8.28515625" style="1" customWidth="1"/>
    <col min="5" max="5" width="55" style="53" customWidth="1"/>
    <col min="6" max="6" width="8.7109375" style="1"/>
    <col min="7" max="7" width="9.140625" style="1" customWidth="1"/>
    <col min="8" max="16384" width="8.7109375" style="1"/>
  </cols>
  <sheetData>
    <row r="1" spans="1:9" ht="15" customHeight="1">
      <c r="A1" s="134" t="s">
        <v>70</v>
      </c>
      <c r="B1" s="134"/>
      <c r="C1" s="134"/>
      <c r="D1" s="134"/>
      <c r="E1" s="134"/>
    </row>
    <row r="2" spans="1:9" ht="15" customHeight="1">
      <c r="A2" s="3"/>
      <c r="B2" s="122" t="s">
        <v>54</v>
      </c>
      <c r="C2" s="4"/>
      <c r="D2" s="4"/>
      <c r="E2" s="24"/>
      <c r="G2" s="54"/>
      <c r="H2" s="54"/>
      <c r="I2" s="54"/>
    </row>
    <row r="3" spans="1:9" ht="15" customHeight="1">
      <c r="A3" s="10"/>
      <c r="B3" s="10"/>
      <c r="C3" s="4"/>
      <c r="D3" s="4"/>
      <c r="E3" s="24"/>
      <c r="G3" s="55"/>
      <c r="H3" s="56"/>
    </row>
    <row r="4" spans="1:9" ht="15" customHeight="1">
      <c r="A4" s="57"/>
      <c r="B4" s="135" t="s">
        <v>71</v>
      </c>
      <c r="C4" s="135"/>
      <c r="D4" s="10"/>
      <c r="E4" s="22" t="s">
        <v>72</v>
      </c>
      <c r="G4" s="55"/>
      <c r="H4" s="56"/>
    </row>
    <row r="5" spans="1:9" ht="15" customHeight="1">
      <c r="A5" s="58" t="s">
        <v>73</v>
      </c>
      <c r="B5" s="59">
        <v>6.35</v>
      </c>
      <c r="C5" s="59">
        <f>+B5</f>
        <v>6.35</v>
      </c>
      <c r="G5" s="60"/>
    </row>
    <row r="6" spans="1:9" ht="15" customHeight="1">
      <c r="A6" s="58"/>
      <c r="B6" s="61"/>
      <c r="C6" s="61"/>
      <c r="E6" s="62"/>
      <c r="G6" s="60"/>
      <c r="H6" s="18"/>
      <c r="I6" s="18"/>
    </row>
    <row r="7" spans="1:9" ht="25.5">
      <c r="A7" s="58" t="s">
        <v>74</v>
      </c>
      <c r="B7" s="63">
        <v>0.99</v>
      </c>
      <c r="C7" s="59">
        <f>+B7</f>
        <v>0.99</v>
      </c>
      <c r="D7" s="60"/>
      <c r="E7" s="53" t="s">
        <v>75</v>
      </c>
    </row>
    <row r="8" spans="1:9" ht="15" customHeight="1">
      <c r="A8" s="58"/>
      <c r="B8" s="61"/>
      <c r="C8" s="61"/>
    </row>
    <row r="9" spans="1:9" ht="25.5">
      <c r="A9" s="58" t="s">
        <v>76</v>
      </c>
      <c r="B9" s="64"/>
      <c r="C9" s="65">
        <f>+B9</f>
        <v>0</v>
      </c>
      <c r="E9" s="53" t="s">
        <v>77</v>
      </c>
    </row>
    <row r="10" spans="1:9" ht="15" customHeight="1">
      <c r="A10" s="58"/>
      <c r="B10" s="66"/>
      <c r="C10" s="67"/>
    </row>
    <row r="11" spans="1:9" ht="15" customHeight="1">
      <c r="A11" s="58" t="s">
        <v>78</v>
      </c>
      <c r="B11" s="64"/>
      <c r="C11" s="65">
        <f>+B11</f>
        <v>0</v>
      </c>
      <c r="E11" s="53" t="s">
        <v>79</v>
      </c>
    </row>
    <row r="12" spans="1:9" ht="15" customHeight="1">
      <c r="A12" s="58"/>
      <c r="B12" s="68"/>
      <c r="C12" s="69"/>
    </row>
    <row r="13" spans="1:9" ht="15" customHeight="1">
      <c r="A13" s="70"/>
      <c r="B13" s="71"/>
      <c r="C13" s="72"/>
      <c r="E13" s="73"/>
    </row>
    <row r="14" spans="1:9" ht="15" customHeight="1">
      <c r="B14" s="74" t="s">
        <v>80</v>
      </c>
      <c r="C14" s="75" t="s">
        <v>81</v>
      </c>
    </row>
    <row r="15" spans="1:9" ht="15" customHeight="1">
      <c r="A15" s="53" t="s">
        <v>82</v>
      </c>
      <c r="B15" s="76">
        <f>+B9*B11*B5/10</f>
        <v>0</v>
      </c>
      <c r="C15" s="76">
        <f>(+B9*B11*B5/10)/C7</f>
        <v>0</v>
      </c>
      <c r="D15" s="18"/>
      <c r="E15" s="77"/>
      <c r="F15" s="60"/>
      <c r="G15" s="18"/>
    </row>
    <row r="16" spans="1:9" ht="25.5">
      <c r="A16" s="53" t="s">
        <v>83</v>
      </c>
      <c r="B16" s="78">
        <f>B15*13%</f>
        <v>0</v>
      </c>
      <c r="C16" s="79">
        <f>+B16/$C$7</f>
        <v>0</v>
      </c>
      <c r="E16" s="53" t="s">
        <v>84</v>
      </c>
    </row>
    <row r="17" spans="1:7" ht="15" customHeight="1">
      <c r="A17" s="53" t="s">
        <v>85</v>
      </c>
      <c r="B17" s="78"/>
      <c r="C17" s="79">
        <f>+B17/$C$7</f>
        <v>0</v>
      </c>
      <c r="G17" s="18"/>
    </row>
    <row r="18" spans="1:7" ht="15" customHeight="1">
      <c r="A18" s="20" t="s">
        <v>86</v>
      </c>
      <c r="B18" s="80">
        <f>SUM(B15:B17)</f>
        <v>0</v>
      </c>
      <c r="C18" s="80">
        <f>SUM(C15:C17)</f>
        <v>0</v>
      </c>
    </row>
    <row r="19" spans="1:7" ht="15" customHeight="1">
      <c r="C19" s="4"/>
    </row>
    <row r="20" spans="1:7" ht="15" customHeight="1">
      <c r="A20" s="53" t="s">
        <v>87</v>
      </c>
      <c r="B20" s="81">
        <f>+'Sheet 4 - Diesel 0.05% BFP'!B10</f>
        <v>0</v>
      </c>
      <c r="C20" s="79">
        <f>+B20/'Sheet 4 - Diesel 0.05% BFP'!C4</f>
        <v>0</v>
      </c>
      <c r="E20" s="53" t="s">
        <v>88</v>
      </c>
    </row>
    <row r="21" spans="1:7" ht="25.5">
      <c r="A21" s="53" t="s">
        <v>89</v>
      </c>
      <c r="B21" s="82"/>
      <c r="C21" s="83">
        <f>B21</f>
        <v>0</v>
      </c>
      <c r="E21" s="53" t="s">
        <v>90</v>
      </c>
    </row>
    <row r="22" spans="1:7" ht="15" customHeight="1">
      <c r="A22" s="53" t="s">
        <v>91</v>
      </c>
      <c r="B22" s="84">
        <f>+B20*B21</f>
        <v>0</v>
      </c>
      <c r="C22" s="84">
        <f>+C20*C21</f>
        <v>0</v>
      </c>
    </row>
    <row r="23" spans="1:7" ht="15" customHeight="1">
      <c r="C23" s="4"/>
    </row>
    <row r="24" spans="1:7" ht="15" customHeight="1">
      <c r="A24" s="85" t="s">
        <v>92</v>
      </c>
      <c r="B24" s="86">
        <f>+(B18-B22)/0.92</f>
        <v>0</v>
      </c>
      <c r="C24" s="86">
        <f>+(C18-C22)/0.92</f>
        <v>0</v>
      </c>
      <c r="F24" s="87"/>
      <c r="G24" s="87"/>
    </row>
    <row r="25" spans="1:7" ht="15" hidden="1" customHeight="1">
      <c r="C25" s="88">
        <f>(+B24/C7)-C24</f>
        <v>0</v>
      </c>
    </row>
    <row r="26" spans="1:7" ht="15" customHeight="1">
      <c r="C26" s="4"/>
    </row>
    <row r="27" spans="1:7" ht="51">
      <c r="A27" s="58" t="s">
        <v>93</v>
      </c>
      <c r="B27" s="89"/>
      <c r="C27" s="90">
        <f>B27</f>
        <v>0</v>
      </c>
      <c r="E27" s="53" t="s">
        <v>94</v>
      </c>
    </row>
    <row r="28" spans="1:7" ht="15" customHeight="1">
      <c r="C28" s="4"/>
    </row>
    <row r="29" spans="1:7" ht="15" customHeight="1">
      <c r="A29" s="20" t="s">
        <v>95</v>
      </c>
      <c r="B29" s="86">
        <f>+B24*B27</f>
        <v>0</v>
      </c>
      <c r="C29" s="86">
        <f>+C24*C27</f>
        <v>0</v>
      </c>
    </row>
    <row r="30" spans="1:7" ht="15" customHeight="1">
      <c r="A30" s="1"/>
      <c r="C30" s="4"/>
    </row>
    <row r="31" spans="1:7" ht="15" customHeight="1">
      <c r="A31" s="73"/>
      <c r="B31" s="91"/>
      <c r="C31" s="92"/>
      <c r="E31" s="73"/>
    </row>
    <row r="32" spans="1:7" ht="15" customHeight="1">
      <c r="B32" s="74" t="s">
        <v>96</v>
      </c>
      <c r="C32" s="75" t="s">
        <v>97</v>
      </c>
    </row>
    <row r="33" spans="1:3" ht="15" customHeight="1">
      <c r="A33" s="20" t="s">
        <v>98</v>
      </c>
      <c r="B33" s="86">
        <f>(+B29/100)*1000</f>
        <v>0</v>
      </c>
      <c r="C33" s="86">
        <f>(+C29/100)*1000</f>
        <v>0</v>
      </c>
    </row>
    <row r="58" spans="1:2" ht="15" customHeight="1">
      <c r="A58" s="93"/>
      <c r="B58" s="14"/>
    </row>
    <row r="59" spans="1:2" ht="15" customHeight="1">
      <c r="A59" s="93"/>
      <c r="B59" s="14"/>
    </row>
    <row r="60" spans="1:2" ht="15" customHeight="1">
      <c r="A60" s="93"/>
      <c r="B60" s="14"/>
    </row>
    <row r="61" spans="1:2" ht="15" customHeight="1">
      <c r="A61" s="93"/>
      <c r="B61" s="14"/>
    </row>
    <row r="62" spans="1:2" ht="15" customHeight="1">
      <c r="A62" s="93"/>
      <c r="B62" s="14"/>
    </row>
    <row r="63" spans="1:2" ht="15" customHeight="1">
      <c r="A63" s="93"/>
    </row>
    <row r="64" spans="1:2" ht="15" customHeight="1">
      <c r="A64" s="93"/>
    </row>
    <row r="65" spans="1:1" ht="15" customHeight="1">
      <c r="A65" s="93"/>
    </row>
    <row r="66" spans="1:1" ht="15" customHeight="1">
      <c r="A66" s="93"/>
    </row>
    <row r="67" spans="1:1" ht="15" customHeight="1">
      <c r="A67" s="93"/>
    </row>
    <row r="68" spans="1:1" ht="15" customHeight="1">
      <c r="A68" s="93"/>
    </row>
    <row r="69" spans="1:1" ht="15" customHeight="1">
      <c r="A69" s="93"/>
    </row>
    <row r="70" spans="1:1" ht="15" customHeight="1">
      <c r="A70" s="93"/>
    </row>
    <row r="71" spans="1:1" ht="15" customHeight="1">
      <c r="A71" s="93"/>
    </row>
    <row r="72" spans="1:1" ht="15" customHeight="1">
      <c r="A72" s="93"/>
    </row>
    <row r="73" spans="1:1" ht="15" customHeight="1">
      <c r="A73" s="93"/>
    </row>
    <row r="74" spans="1:1" ht="15" customHeight="1">
      <c r="A74" s="93"/>
    </row>
    <row r="75" spans="1:1" ht="15" customHeight="1">
      <c r="A75" s="93"/>
    </row>
    <row r="76" spans="1:1" ht="15" customHeight="1">
      <c r="A76" s="93"/>
    </row>
    <row r="77" spans="1:1" ht="15" customHeight="1">
      <c r="A77" s="93"/>
    </row>
    <row r="78" spans="1:1" ht="15" customHeight="1">
      <c r="A78" s="93"/>
    </row>
    <row r="79" spans="1:1" ht="15" customHeight="1">
      <c r="A79" s="93"/>
    </row>
    <row r="80" spans="1:1" ht="15" customHeight="1">
      <c r="A80" s="93"/>
    </row>
    <row r="81" spans="1:1" ht="15" customHeight="1">
      <c r="A81" s="93"/>
    </row>
    <row r="82" spans="1:1" ht="15" customHeight="1">
      <c r="A82" s="93"/>
    </row>
    <row r="83" spans="1:1" ht="15" customHeight="1">
      <c r="A83" s="93"/>
    </row>
    <row r="84" spans="1:1" ht="15" customHeight="1">
      <c r="A84" s="93"/>
    </row>
    <row r="85" spans="1:1" ht="15" customHeight="1">
      <c r="A85" s="93"/>
    </row>
    <row r="86" spans="1:1" ht="15" customHeight="1">
      <c r="A86" s="93"/>
    </row>
    <row r="87" spans="1:1" ht="15" customHeight="1">
      <c r="A87" s="93"/>
    </row>
    <row r="88" spans="1:1" ht="15" customHeight="1">
      <c r="A88" s="93"/>
    </row>
    <row r="89" spans="1:1" ht="15" customHeight="1">
      <c r="A89" s="93"/>
    </row>
    <row r="90" spans="1:1" ht="15" customHeight="1">
      <c r="A90" s="93"/>
    </row>
    <row r="91" spans="1:1" ht="15" customHeight="1">
      <c r="A91" s="93"/>
    </row>
    <row r="92" spans="1:1" ht="15" customHeight="1">
      <c r="A92" s="93"/>
    </row>
    <row r="93" spans="1:1" ht="15" customHeight="1">
      <c r="A93" s="93"/>
    </row>
    <row r="94" spans="1:1" ht="15" customHeight="1">
      <c r="A94" s="93"/>
    </row>
    <row r="95" spans="1:1" ht="15" customHeight="1">
      <c r="A95" s="93"/>
    </row>
    <row r="96" spans="1:1" ht="15" customHeight="1">
      <c r="A96" s="93"/>
    </row>
    <row r="97" spans="1:1" ht="15" customHeight="1">
      <c r="A97" s="93"/>
    </row>
    <row r="98" spans="1:1" ht="15" customHeight="1">
      <c r="A98" s="93"/>
    </row>
    <row r="99" spans="1:1" ht="15" customHeight="1">
      <c r="A99" s="93"/>
    </row>
    <row r="100" spans="1:1" ht="15" customHeight="1">
      <c r="A100" s="93"/>
    </row>
    <row r="101" spans="1:1" ht="15" customHeight="1">
      <c r="A101" s="93"/>
    </row>
    <row r="102" spans="1:1" ht="15" customHeight="1">
      <c r="A102" s="93"/>
    </row>
    <row r="103" spans="1:1" ht="15" customHeight="1">
      <c r="A103" s="93"/>
    </row>
    <row r="104" spans="1:1" ht="15" customHeight="1">
      <c r="A104" s="93"/>
    </row>
    <row r="105" spans="1:1" ht="15" customHeight="1">
      <c r="A105" s="93"/>
    </row>
    <row r="106" spans="1:1" ht="15" customHeight="1">
      <c r="A106" s="93"/>
    </row>
    <row r="107" spans="1:1" ht="15" customHeight="1">
      <c r="A107" s="93"/>
    </row>
    <row r="108" spans="1:1" ht="15" customHeight="1">
      <c r="A108" s="93"/>
    </row>
    <row r="109" spans="1:1" ht="15" customHeight="1">
      <c r="A109" s="93"/>
    </row>
    <row r="110" spans="1:1" ht="15" customHeight="1">
      <c r="A110" s="93"/>
    </row>
    <row r="111" spans="1:1" ht="15" customHeight="1">
      <c r="A111" s="93"/>
    </row>
    <row r="112" spans="1:1" ht="15" customHeight="1">
      <c r="A112" s="93"/>
    </row>
    <row r="113" spans="1:1" ht="15" customHeight="1">
      <c r="A113" s="93"/>
    </row>
    <row r="114" spans="1:1" ht="15" customHeight="1">
      <c r="A114" s="93"/>
    </row>
    <row r="115" spans="1:1" ht="15" customHeight="1">
      <c r="A115" s="93"/>
    </row>
    <row r="116" spans="1:1" ht="15" customHeight="1">
      <c r="A116" s="93"/>
    </row>
    <row r="117" spans="1:1" ht="15" customHeight="1">
      <c r="A117" s="93"/>
    </row>
    <row r="118" spans="1:1" ht="15" customHeight="1">
      <c r="A118" s="93"/>
    </row>
    <row r="119" spans="1:1" ht="15" customHeight="1">
      <c r="A119" s="93"/>
    </row>
    <row r="120" spans="1:1" ht="15" customHeight="1">
      <c r="A120" s="93"/>
    </row>
    <row r="121" spans="1:1" ht="15" customHeight="1">
      <c r="A121" s="93"/>
    </row>
    <row r="122" spans="1:1" ht="15" customHeight="1">
      <c r="A122" s="93"/>
    </row>
    <row r="123" spans="1:1" ht="15" customHeight="1">
      <c r="A123" s="93"/>
    </row>
    <row r="124" spans="1:1" ht="15" customHeight="1">
      <c r="A124" s="93"/>
    </row>
    <row r="125" spans="1:1" ht="15" customHeight="1">
      <c r="A125" s="93"/>
    </row>
    <row r="126" spans="1:1" ht="15" customHeight="1">
      <c r="A126" s="93"/>
    </row>
    <row r="127" spans="1:1" ht="15" customHeight="1">
      <c r="A127" s="93"/>
    </row>
    <row r="128" spans="1:1" ht="15" customHeight="1">
      <c r="A128" s="93"/>
    </row>
    <row r="129" spans="1:1" ht="15" customHeight="1">
      <c r="A129" s="93"/>
    </row>
    <row r="130" spans="1:1" ht="15" customHeight="1">
      <c r="A130" s="93"/>
    </row>
    <row r="131" spans="1:1" ht="15" customHeight="1">
      <c r="A131" s="93"/>
    </row>
    <row r="132" spans="1:1" ht="15" customHeight="1">
      <c r="A132" s="93"/>
    </row>
    <row r="133" spans="1:1" ht="15" customHeight="1">
      <c r="A133" s="93"/>
    </row>
    <row r="134" spans="1:1" ht="15" customHeight="1">
      <c r="A134" s="93"/>
    </row>
    <row r="135" spans="1:1" ht="15" customHeight="1">
      <c r="A135" s="93"/>
    </row>
    <row r="136" spans="1:1" ht="15" customHeight="1">
      <c r="A136" s="93"/>
    </row>
    <row r="137" spans="1:1" ht="15" customHeight="1">
      <c r="A137" s="93"/>
    </row>
    <row r="138" spans="1:1" ht="15" customHeight="1">
      <c r="A138" s="93"/>
    </row>
    <row r="139" spans="1:1" ht="15" customHeight="1">
      <c r="A139" s="93"/>
    </row>
    <row r="140" spans="1:1" ht="15" customHeight="1">
      <c r="A140" s="93"/>
    </row>
    <row r="141" spans="1:1" ht="15" customHeight="1">
      <c r="A141" s="93"/>
    </row>
    <row r="142" spans="1:1" ht="15" customHeight="1">
      <c r="A142" s="93"/>
    </row>
    <row r="143" spans="1:1" ht="15" customHeight="1">
      <c r="A143" s="93"/>
    </row>
    <row r="144" spans="1:1" ht="15" customHeight="1">
      <c r="A144" s="93"/>
    </row>
    <row r="145" spans="1:1" ht="15" customHeight="1">
      <c r="A145" s="93"/>
    </row>
    <row r="146" spans="1:1" ht="15" customHeight="1">
      <c r="A146" s="93"/>
    </row>
    <row r="147" spans="1:1" ht="15" customHeight="1">
      <c r="A147" s="93"/>
    </row>
    <row r="148" spans="1:1" ht="15" customHeight="1">
      <c r="A148" s="93"/>
    </row>
    <row r="149" spans="1:1" ht="15" customHeight="1">
      <c r="A149" s="93"/>
    </row>
    <row r="150" spans="1:1" ht="15" customHeight="1">
      <c r="A150" s="93"/>
    </row>
    <row r="151" spans="1:1" ht="15" customHeight="1">
      <c r="A151" s="93"/>
    </row>
    <row r="152" spans="1:1" ht="15" customHeight="1">
      <c r="A152" s="93"/>
    </row>
    <row r="153" spans="1:1" ht="15" customHeight="1">
      <c r="A153" s="93"/>
    </row>
    <row r="154" spans="1:1" ht="15" customHeight="1">
      <c r="A154" s="93"/>
    </row>
    <row r="155" spans="1:1" ht="15" customHeight="1">
      <c r="A155" s="93"/>
    </row>
    <row r="156" spans="1:1" ht="15" customHeight="1">
      <c r="A156" s="93"/>
    </row>
    <row r="157" spans="1:1" ht="15" customHeight="1">
      <c r="A157" s="93"/>
    </row>
    <row r="158" spans="1:1" ht="15" customHeight="1">
      <c r="A158" s="93"/>
    </row>
    <row r="159" spans="1:1" ht="15" customHeight="1">
      <c r="A159" s="93"/>
    </row>
    <row r="160" spans="1:1" ht="15" customHeight="1">
      <c r="A160" s="93"/>
    </row>
    <row r="161" spans="1:1" ht="15" customHeight="1">
      <c r="A161" s="93"/>
    </row>
    <row r="162" spans="1:1" ht="15" customHeight="1">
      <c r="A162" s="93"/>
    </row>
    <row r="163" spans="1:1" ht="15" customHeight="1">
      <c r="A163" s="93"/>
    </row>
    <row r="164" spans="1:1" ht="15" customHeight="1">
      <c r="A164" s="93"/>
    </row>
    <row r="165" spans="1:1" ht="15" customHeight="1">
      <c r="A165" s="93"/>
    </row>
    <row r="166" spans="1:1" ht="15" customHeight="1">
      <c r="A166" s="93"/>
    </row>
    <row r="167" spans="1:1" ht="15" customHeight="1">
      <c r="A167" s="93"/>
    </row>
    <row r="168" spans="1:1" ht="15" customHeight="1">
      <c r="A168" s="93"/>
    </row>
    <row r="169" spans="1:1" ht="15" customHeight="1">
      <c r="A169" s="93"/>
    </row>
    <row r="170" spans="1:1" ht="15" customHeight="1">
      <c r="A170" s="93"/>
    </row>
    <row r="171" spans="1:1" ht="15" customHeight="1">
      <c r="A171" s="93"/>
    </row>
    <row r="172" spans="1:1" ht="15" customHeight="1">
      <c r="A172" s="93"/>
    </row>
    <row r="173" spans="1:1" ht="15" customHeight="1">
      <c r="A173" s="93"/>
    </row>
    <row r="174" spans="1:1" ht="15" customHeight="1">
      <c r="A174" s="93"/>
    </row>
    <row r="175" spans="1:1" ht="15" customHeight="1">
      <c r="A175" s="93"/>
    </row>
    <row r="176" spans="1:1" ht="15" customHeight="1">
      <c r="A176" s="93"/>
    </row>
    <row r="177" spans="1:1" ht="15" customHeight="1">
      <c r="A177" s="93"/>
    </row>
    <row r="178" spans="1:1" ht="15" customHeight="1">
      <c r="A178" s="93"/>
    </row>
    <row r="179" spans="1:1" ht="15" customHeight="1">
      <c r="A179" s="93"/>
    </row>
    <row r="180" spans="1:1" ht="15" customHeight="1">
      <c r="A180" s="93"/>
    </row>
    <row r="181" spans="1:1" ht="15" customHeight="1">
      <c r="A181" s="93"/>
    </row>
    <row r="182" spans="1:1" ht="15" customHeight="1">
      <c r="A182" s="93"/>
    </row>
    <row r="183" spans="1:1" ht="15" customHeight="1">
      <c r="A183" s="93"/>
    </row>
    <row r="184" spans="1:1" ht="15" customHeight="1">
      <c r="A184" s="93"/>
    </row>
    <row r="185" spans="1:1" ht="15" customHeight="1">
      <c r="A185" s="93"/>
    </row>
    <row r="186" spans="1:1" ht="15" customHeight="1">
      <c r="A186" s="93"/>
    </row>
    <row r="187" spans="1:1" ht="15" customHeight="1">
      <c r="A187" s="93"/>
    </row>
    <row r="188" spans="1:1" ht="15" customHeight="1">
      <c r="A188" s="93"/>
    </row>
    <row r="189" spans="1:1" ht="15" customHeight="1">
      <c r="A189" s="93"/>
    </row>
    <row r="190" spans="1:1" ht="15" customHeight="1">
      <c r="A190" s="93"/>
    </row>
    <row r="191" spans="1:1" ht="15" customHeight="1">
      <c r="A191" s="93"/>
    </row>
    <row r="192" spans="1:1" ht="15" customHeight="1">
      <c r="A192" s="93"/>
    </row>
    <row r="193" spans="1:1" ht="15" customHeight="1">
      <c r="A193" s="93"/>
    </row>
    <row r="194" spans="1:1" ht="15" customHeight="1">
      <c r="A194" s="93"/>
    </row>
    <row r="195" spans="1:1" ht="15" customHeight="1">
      <c r="A195" s="93"/>
    </row>
    <row r="196" spans="1:1" ht="15" customHeight="1">
      <c r="A196" s="93"/>
    </row>
    <row r="197" spans="1:1" ht="15" customHeight="1">
      <c r="A197" s="93"/>
    </row>
    <row r="198" spans="1:1" ht="15" customHeight="1">
      <c r="A198" s="93"/>
    </row>
    <row r="199" spans="1:1" ht="15" customHeight="1">
      <c r="A199" s="93"/>
    </row>
    <row r="200" spans="1:1" ht="15" customHeight="1">
      <c r="A200" s="93"/>
    </row>
    <row r="201" spans="1:1" ht="15" customHeight="1">
      <c r="A201" s="93"/>
    </row>
    <row r="202" spans="1:1" ht="15" customHeight="1">
      <c r="A202" s="93"/>
    </row>
    <row r="203" spans="1:1" ht="15" customHeight="1">
      <c r="A203" s="93"/>
    </row>
    <row r="204" spans="1:1" ht="15" customHeight="1">
      <c r="A204" s="93"/>
    </row>
    <row r="205" spans="1:1" ht="15" customHeight="1">
      <c r="A205" s="93"/>
    </row>
    <row r="206" spans="1:1" ht="15" customHeight="1">
      <c r="A206" s="93"/>
    </row>
    <row r="207" spans="1:1" ht="15" customHeight="1">
      <c r="A207" s="93"/>
    </row>
    <row r="208" spans="1:1" ht="15" customHeight="1">
      <c r="A208" s="93"/>
    </row>
    <row r="209" spans="1:1" ht="15" customHeight="1">
      <c r="A209" s="93"/>
    </row>
    <row r="210" spans="1:1" ht="15" customHeight="1">
      <c r="A210" s="93"/>
    </row>
    <row r="211" spans="1:1" ht="15" customHeight="1">
      <c r="A211" s="93"/>
    </row>
    <row r="212" spans="1:1" ht="15" customHeight="1">
      <c r="A212" s="93"/>
    </row>
    <row r="213" spans="1:1" ht="15" customHeight="1">
      <c r="A213" s="93"/>
    </row>
    <row r="214" spans="1:1" ht="15" customHeight="1">
      <c r="A214" s="93"/>
    </row>
    <row r="215" spans="1:1" ht="15" customHeight="1">
      <c r="A215" s="93"/>
    </row>
    <row r="216" spans="1:1" ht="15" customHeight="1">
      <c r="A216" s="93"/>
    </row>
    <row r="217" spans="1:1" ht="15" customHeight="1">
      <c r="A217" s="93"/>
    </row>
  </sheetData>
  <sheetProtection algorithmName="SHA-512" hashValue="qVQ2G5EEoK1SRgBpoiYivVqOZuAcrfsUnsG5PYUjlFv0K8RLnYLKk04kppvTGx0Gi/v5GWmNfXi9Jdp7ePeSrA==" saltValue="3fvEXOg3/lsLOkATuVVxaQ==" spinCount="100000" sheet="1" objects="1" scenarios="1"/>
  <mergeCells count="2">
    <mergeCell ref="A1:E1"/>
    <mergeCell ref="B4:C4"/>
  </mergeCells>
  <dataValidations count="2">
    <dataValidation type="list" allowBlank="1" showInputMessage="1" showErrorMessage="1" sqref="B21" xr:uid="{00000000-0002-0000-0300-000000000000}">
      <formula1>$B$58:$B$62</formula1>
    </dataValidation>
    <dataValidation type="list" allowBlank="1" showInputMessage="1" showErrorMessage="1" sqref="B27" xr:uid="{00000000-0002-0000-0300-000001000000}">
      <formula1>$A$58:$A$75</formula1>
    </dataValidation>
  </dataValidations>
  <pageMargins left="0.70866141732283505" right="0.70866141732283505" top="0.74803149606299202" bottom="0.74803149606299202" header="0.31496062992126" footer="0.31496062992126"/>
  <pageSetup paperSize="9" scale="84"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10"/>
  <sheetViews>
    <sheetView showGridLines="0" zoomScale="80" zoomScaleNormal="80" workbookViewId="0">
      <selection activeCell="E6" sqref="E6"/>
    </sheetView>
  </sheetViews>
  <sheetFormatPr defaultColWidth="8.7109375" defaultRowHeight="15"/>
  <cols>
    <col min="1" max="1" width="35.7109375" style="39" customWidth="1"/>
    <col min="2" max="3" width="23.42578125" style="40" customWidth="1"/>
    <col min="4" max="4" width="1.5703125" style="40" customWidth="1"/>
    <col min="5" max="5" width="32.42578125" style="40" customWidth="1"/>
    <col min="6" max="16384" width="8.7109375" style="40"/>
  </cols>
  <sheetData>
    <row r="1" spans="1:8">
      <c r="A1" s="41" t="s">
        <v>99</v>
      </c>
      <c r="B1"/>
      <c r="C1"/>
      <c r="D1"/>
      <c r="E1"/>
      <c r="F1" s="3"/>
      <c r="G1" s="122" t="s">
        <v>54</v>
      </c>
      <c r="H1"/>
    </row>
    <row r="2" spans="1:8">
      <c r="A2" s="41"/>
      <c r="B2" s="136" t="s">
        <v>71</v>
      </c>
      <c r="C2" s="136"/>
      <c r="D2"/>
      <c r="E2"/>
      <c r="F2"/>
      <c r="G2"/>
      <c r="H2"/>
    </row>
    <row r="3" spans="1:8">
      <c r="A3" s="42"/>
      <c r="B3" s="43"/>
      <c r="C3" s="43"/>
      <c r="D3"/>
      <c r="E3"/>
      <c r="F3"/>
      <c r="G3"/>
      <c r="H3"/>
    </row>
    <row r="4" spans="1:8">
      <c r="A4" s="42" t="s">
        <v>74</v>
      </c>
      <c r="B4" s="44">
        <v>0.82</v>
      </c>
      <c r="C4" s="44">
        <v>0.82</v>
      </c>
      <c r="D4" s="45"/>
      <c r="E4"/>
      <c r="F4"/>
      <c r="G4"/>
      <c r="H4"/>
    </row>
    <row r="5" spans="1:8">
      <c r="A5" s="42"/>
      <c r="B5" s="43"/>
      <c r="C5" s="43"/>
      <c r="D5"/>
      <c r="E5"/>
      <c r="F5"/>
      <c r="G5"/>
      <c r="H5"/>
    </row>
    <row r="6" spans="1:8">
      <c r="A6" s="42"/>
      <c r="B6" s="46"/>
      <c r="C6" s="46"/>
      <c r="D6"/>
      <c r="E6"/>
      <c r="F6"/>
      <c r="G6"/>
      <c r="H6"/>
    </row>
    <row r="7" spans="1:8">
      <c r="A7" s="47"/>
      <c r="B7" s="48"/>
      <c r="C7" s="48"/>
      <c r="D7"/>
      <c r="E7"/>
      <c r="F7"/>
      <c r="G7"/>
      <c r="H7"/>
    </row>
    <row r="8" spans="1:8">
      <c r="A8" s="49"/>
      <c r="B8" s="50" t="s">
        <v>80</v>
      </c>
      <c r="C8" s="50" t="s">
        <v>81</v>
      </c>
      <c r="D8"/>
      <c r="E8"/>
      <c r="F8"/>
      <c r="G8"/>
      <c r="H8"/>
    </row>
    <row r="10" spans="1:8">
      <c r="A10" s="39" t="s">
        <v>87</v>
      </c>
      <c r="B10" s="51"/>
      <c r="C10" s="52">
        <f>+B10/C4</f>
        <v>0</v>
      </c>
      <c r="D10"/>
      <c r="E10" s="122" t="s">
        <v>100</v>
      </c>
    </row>
  </sheetData>
  <sheetProtection algorithmName="SHA-512" hashValue="cCYeyG+tvA3jLnH+NC+psj+s3u4N1jhYkSwWiQ7o8DtfaO9KaNhkucSE/u1/fOoySp2Vf+7vPzA+CBRVn5r72Q==" saltValue="W/DfOms8/qkkuuUVHNY84g==" spinCount="100000" sheet="1" objects="1" scenarios="1"/>
  <mergeCells count="1">
    <mergeCell ref="B2:C2"/>
  </mergeCells>
  <pageMargins left="0.70866141732283505" right="0.70866141732283505" top="0.74803149606299202" bottom="0.74803149606299202" header="0.31496062992126" footer="0.31496062992126"/>
  <pageSetup paperSize="9" scale="91"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29"/>
  <sheetViews>
    <sheetView zoomScale="80" zoomScaleNormal="80" workbookViewId="0">
      <selection activeCell="C6" sqref="C6"/>
    </sheetView>
  </sheetViews>
  <sheetFormatPr defaultColWidth="39.5703125" defaultRowHeight="20.100000000000001" customHeight="1"/>
  <cols>
    <col min="1" max="16384" width="39.5703125" style="1"/>
  </cols>
  <sheetData>
    <row r="1" spans="1:9" ht="20.100000000000001" customHeight="1">
      <c r="A1" s="2" t="s">
        <v>101</v>
      </c>
      <c r="B1" s="3"/>
      <c r="C1" s="122" t="s">
        <v>54</v>
      </c>
    </row>
    <row r="2" spans="1:9" ht="20.100000000000001" customHeight="1">
      <c r="A2" s="4"/>
      <c r="B2" s="4"/>
      <c r="C2" s="4"/>
    </row>
    <row r="3" spans="1:9" ht="20.100000000000001" customHeight="1">
      <c r="A3" s="5" t="s">
        <v>27</v>
      </c>
      <c r="B3" s="5" t="s">
        <v>28</v>
      </c>
      <c r="C3" s="5" t="s">
        <v>55</v>
      </c>
    </row>
    <row r="4" spans="1:9" ht="20.100000000000001" customHeight="1">
      <c r="A4" s="7">
        <v>1</v>
      </c>
      <c r="B4" s="8" t="s">
        <v>31</v>
      </c>
      <c r="C4" s="9"/>
      <c r="D4" s="6"/>
    </row>
    <row r="5" spans="1:9" ht="20.100000000000001" customHeight="1">
      <c r="A5" s="11">
        <v>2</v>
      </c>
      <c r="B5" s="12" t="s">
        <v>56</v>
      </c>
      <c r="C5" s="13"/>
      <c r="H5" s="18"/>
    </row>
    <row r="6" spans="1:9" ht="20.100000000000001" customHeight="1">
      <c r="A6" s="7">
        <v>3</v>
      </c>
      <c r="B6" s="8" t="s">
        <v>37</v>
      </c>
      <c r="C6" s="9"/>
      <c r="H6" s="18"/>
    </row>
    <row r="7" spans="1:9" ht="20.100000000000001" customHeight="1">
      <c r="A7" s="11">
        <v>4</v>
      </c>
      <c r="B7" s="12" t="s">
        <v>40</v>
      </c>
      <c r="C7" s="13"/>
    </row>
    <row r="8" spans="1:9" ht="20.100000000000001" customHeight="1">
      <c r="A8" s="7">
        <v>5</v>
      </c>
      <c r="B8" s="8" t="s">
        <v>43</v>
      </c>
      <c r="C8" s="9"/>
      <c r="D8" s="14"/>
    </row>
    <row r="9" spans="1:9" ht="20.100000000000001" customHeight="1">
      <c r="A9" s="15"/>
      <c r="B9" s="16" t="s">
        <v>46</v>
      </c>
      <c r="C9" s="17">
        <f>SUM(C4:C8)</f>
        <v>0</v>
      </c>
    </row>
    <row r="10" spans="1:9" ht="20.100000000000001" customHeight="1">
      <c r="A10" s="19"/>
      <c r="B10" s="20"/>
      <c r="C10" s="21"/>
    </row>
    <row r="11" spans="1:9" ht="20.100000000000001" customHeight="1">
      <c r="A11" s="19"/>
      <c r="B11" s="20"/>
      <c r="C11" s="21"/>
    </row>
    <row r="12" spans="1:9" ht="20.100000000000001" customHeight="1">
      <c r="B12" s="22" t="s">
        <v>57</v>
      </c>
      <c r="C12" s="4"/>
      <c r="D12" s="4"/>
      <c r="E12" s="22" t="s">
        <v>58</v>
      </c>
      <c r="F12" s="4"/>
    </row>
    <row r="13" spans="1:9" ht="20.100000000000001" customHeight="1">
      <c r="A13" s="23" t="s">
        <v>3</v>
      </c>
      <c r="C13" s="24" t="s">
        <v>59</v>
      </c>
      <c r="D13" s="25">
        <f>+$C$9</f>
        <v>0</v>
      </c>
      <c r="E13" s="4"/>
      <c r="F13" s="4"/>
    </row>
    <row r="14" spans="1:9" ht="20.100000000000001" customHeight="1">
      <c r="C14" s="24" t="s">
        <v>60</v>
      </c>
      <c r="D14" s="26"/>
      <c r="E14" s="4"/>
      <c r="F14" s="4"/>
      <c r="H14" s="18"/>
      <c r="I14" s="18"/>
    </row>
    <row r="15" spans="1:9" ht="20.100000000000001" customHeight="1">
      <c r="B15" s="27"/>
      <c r="C15" s="28" t="s">
        <v>61</v>
      </c>
      <c r="D15" s="29">
        <f>SUM(D13:D14)</f>
        <v>0</v>
      </c>
      <c r="E15" s="30">
        <f>+B15*D15</f>
        <v>0</v>
      </c>
      <c r="F15" s="4"/>
    </row>
    <row r="16" spans="1:9" ht="20.100000000000001" customHeight="1">
      <c r="A16" s="31"/>
      <c r="B16" s="31"/>
      <c r="C16" s="32"/>
      <c r="D16" s="32"/>
      <c r="E16" s="32"/>
      <c r="F16" s="4"/>
    </row>
    <row r="17" spans="1:9" ht="20.100000000000001" customHeight="1">
      <c r="A17" s="23" t="s">
        <v>4</v>
      </c>
      <c r="C17" s="24" t="s">
        <v>59</v>
      </c>
      <c r="D17" s="25">
        <f>+$C$9</f>
        <v>0</v>
      </c>
      <c r="E17" s="4"/>
      <c r="F17" s="4"/>
    </row>
    <row r="18" spans="1:9" ht="20.100000000000001" customHeight="1">
      <c r="C18" s="24" t="s">
        <v>60</v>
      </c>
      <c r="D18" s="26"/>
      <c r="E18" s="4"/>
      <c r="F18" s="4"/>
      <c r="H18" s="18"/>
      <c r="I18" s="18"/>
    </row>
    <row r="19" spans="1:9" ht="20.100000000000001" customHeight="1">
      <c r="B19" s="27"/>
      <c r="C19" s="28" t="s">
        <v>61</v>
      </c>
      <c r="D19" s="29">
        <f>SUM(D17:D18)</f>
        <v>0</v>
      </c>
      <c r="E19" s="30">
        <f>+B19*D19</f>
        <v>0</v>
      </c>
      <c r="F19" s="4"/>
    </row>
    <row r="20" spans="1:9" ht="20.100000000000001" customHeight="1">
      <c r="A20" s="31"/>
      <c r="B20" s="31"/>
      <c r="C20" s="32"/>
      <c r="D20" s="32"/>
      <c r="E20" s="32"/>
      <c r="F20" s="4"/>
    </row>
    <row r="21" spans="1:9" ht="20.100000000000001" customHeight="1">
      <c r="A21" s="23" t="s">
        <v>5</v>
      </c>
      <c r="C21" s="24" t="s">
        <v>59</v>
      </c>
      <c r="D21" s="25">
        <f>+$C$9</f>
        <v>0</v>
      </c>
      <c r="E21" s="4"/>
      <c r="F21" s="4"/>
    </row>
    <row r="22" spans="1:9" ht="20.100000000000001" customHeight="1">
      <c r="C22" s="24" t="s">
        <v>60</v>
      </c>
      <c r="D22" s="26"/>
      <c r="E22" s="4"/>
      <c r="F22" s="4"/>
      <c r="H22" s="18"/>
      <c r="I22" s="18"/>
    </row>
    <row r="23" spans="1:9" ht="20.100000000000001" customHeight="1">
      <c r="B23" s="27"/>
      <c r="C23" s="28" t="s">
        <v>61</v>
      </c>
      <c r="D23" s="29">
        <f>SUM(D21:D22)</f>
        <v>0</v>
      </c>
      <c r="E23" s="30">
        <f>+B23*D23</f>
        <v>0</v>
      </c>
      <c r="F23" s="4"/>
    </row>
    <row r="24" spans="1:9" ht="20.100000000000001" customHeight="1">
      <c r="B24" s="33"/>
      <c r="C24" s="34"/>
      <c r="D24" s="35"/>
      <c r="E24" s="36"/>
      <c r="F24" s="4"/>
    </row>
    <row r="25" spans="1:9" ht="20.100000000000001" customHeight="1">
      <c r="C25" s="4"/>
      <c r="D25" s="37" t="s">
        <v>69</v>
      </c>
      <c r="E25" s="38">
        <f>SUM(E15:E23)</f>
        <v>0</v>
      </c>
      <c r="F25" s="4"/>
    </row>
    <row r="26" spans="1:9" ht="20.100000000000001" customHeight="1">
      <c r="C26" s="4"/>
      <c r="D26" s="4"/>
      <c r="E26" s="4"/>
      <c r="F26" s="4"/>
    </row>
    <row r="27" spans="1:9" ht="20.100000000000001" customHeight="1">
      <c r="B27" s="18"/>
    </row>
    <row r="28" spans="1:9" ht="20.100000000000001" customHeight="1">
      <c r="B28" s="18"/>
    </row>
    <row r="29" spans="1:9" ht="20.100000000000001" customHeight="1">
      <c r="B29" s="18"/>
    </row>
  </sheetData>
  <sheetProtection algorithmName="SHA-512" hashValue="IozVRvyxTjs/aYmAdqR5oXF1NJXjJ6H9AKAVtqo4avSIBegTOFmLRXIyjKdR00bryuyYXu1MfbLWsZ05cJt7kA==" saltValue="M+7dCHbjrM14UVVWAwkI4Q==" spinCount="100000" sheet="1" objects="1" scenarios="1"/>
  <pageMargins left="0.7" right="0.7" top="0.75" bottom="0.75" header="0.3" footer="0.3"/>
  <pageSetup paperSize="9" scale="66"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23"/>
  <sheetViews>
    <sheetView zoomScale="90" zoomScaleNormal="90" workbookViewId="0">
      <selection activeCell="A17" sqref="A17"/>
    </sheetView>
  </sheetViews>
  <sheetFormatPr defaultColWidth="39.5703125" defaultRowHeight="20.100000000000001" customHeight="1"/>
  <cols>
    <col min="1" max="16384" width="39.5703125" style="1"/>
  </cols>
  <sheetData>
    <row r="1" spans="1:6" ht="20.100000000000001" customHeight="1">
      <c r="A1" s="2" t="s">
        <v>102</v>
      </c>
      <c r="B1" s="3"/>
      <c r="C1" s="122" t="s">
        <v>54</v>
      </c>
    </row>
    <row r="2" spans="1:6" ht="20.100000000000001" customHeight="1">
      <c r="A2" s="4"/>
      <c r="B2" s="4"/>
      <c r="C2" s="4"/>
    </row>
    <row r="3" spans="1:6" ht="20.100000000000001" customHeight="1">
      <c r="A3" s="5" t="s">
        <v>27</v>
      </c>
      <c r="B3" s="5" t="s">
        <v>28</v>
      </c>
      <c r="C3" s="5" t="s">
        <v>55</v>
      </c>
      <c r="D3" s="6"/>
    </row>
    <row r="4" spans="1:6" ht="20.100000000000001" customHeight="1">
      <c r="A4" s="7">
        <v>1</v>
      </c>
      <c r="B4" s="8" t="s">
        <v>31</v>
      </c>
      <c r="C4" s="9"/>
      <c r="D4" s="10" t="s">
        <v>103</v>
      </c>
    </row>
    <row r="5" spans="1:6" ht="20.100000000000001" customHeight="1">
      <c r="A5" s="11">
        <v>2</v>
      </c>
      <c r="B5" s="12" t="s">
        <v>56</v>
      </c>
      <c r="C5" s="13"/>
    </row>
    <row r="6" spans="1:6" ht="20.100000000000001" customHeight="1">
      <c r="A6" s="7">
        <v>3</v>
      </c>
      <c r="B6" s="8" t="s">
        <v>37</v>
      </c>
      <c r="C6" s="9"/>
    </row>
    <row r="7" spans="1:6" ht="20.100000000000001" customHeight="1">
      <c r="A7" s="11">
        <v>4</v>
      </c>
      <c r="B7" s="12" t="s">
        <v>40</v>
      </c>
      <c r="C7" s="13"/>
    </row>
    <row r="8" spans="1:6" ht="20.100000000000001" customHeight="1">
      <c r="A8" s="7">
        <v>5</v>
      </c>
      <c r="B8" s="8" t="s">
        <v>43</v>
      </c>
      <c r="C8" s="9"/>
      <c r="D8" s="14"/>
    </row>
    <row r="9" spans="1:6" ht="20.100000000000001" customHeight="1">
      <c r="A9" s="15"/>
      <c r="B9" s="16" t="s">
        <v>46</v>
      </c>
      <c r="C9" s="17">
        <f>SUM(C4:C8)</f>
        <v>0</v>
      </c>
      <c r="D9" s="18"/>
    </row>
    <row r="10" spans="1:6" ht="20.100000000000001" customHeight="1">
      <c r="A10" s="19"/>
      <c r="B10" s="20"/>
      <c r="C10" s="21"/>
    </row>
    <row r="11" spans="1:6" ht="20.100000000000001" customHeight="1">
      <c r="A11" s="19"/>
      <c r="B11" s="20"/>
      <c r="C11" s="21"/>
    </row>
    <row r="12" spans="1:6" ht="20.100000000000001" customHeight="1">
      <c r="B12" s="22" t="s">
        <v>57</v>
      </c>
      <c r="C12" s="4"/>
      <c r="D12" s="4"/>
      <c r="E12" s="22" t="s">
        <v>58</v>
      </c>
      <c r="F12" s="4"/>
    </row>
    <row r="13" spans="1:6" ht="20.100000000000001" customHeight="1">
      <c r="A13" s="23" t="s">
        <v>104</v>
      </c>
      <c r="C13" s="24" t="s">
        <v>59</v>
      </c>
      <c r="D13" s="25">
        <f>+$C$9</f>
        <v>0</v>
      </c>
      <c r="E13" s="4"/>
      <c r="F13" s="4"/>
    </row>
    <row r="14" spans="1:6" ht="20.100000000000001" customHeight="1">
      <c r="C14" s="24" t="s">
        <v>60</v>
      </c>
      <c r="D14" s="26"/>
      <c r="E14" s="4"/>
      <c r="F14" s="4"/>
    </row>
    <row r="15" spans="1:6" ht="20.100000000000001" customHeight="1">
      <c r="B15" s="27"/>
      <c r="C15" s="28" t="s">
        <v>61</v>
      </c>
      <c r="D15" s="29">
        <f>SUM(D13:D14)</f>
        <v>0</v>
      </c>
      <c r="E15" s="30">
        <f>+B15*D15</f>
        <v>0</v>
      </c>
      <c r="F15" s="4"/>
    </row>
    <row r="16" spans="1:6" ht="20.100000000000001" customHeight="1">
      <c r="A16" s="31"/>
      <c r="B16" s="31"/>
      <c r="C16" s="32"/>
      <c r="D16" s="32"/>
      <c r="E16" s="32"/>
      <c r="F16" s="4"/>
    </row>
    <row r="17" spans="2:6" ht="20.100000000000001" customHeight="1">
      <c r="B17" s="33"/>
      <c r="C17" s="34"/>
      <c r="D17" s="35"/>
      <c r="E17" s="36"/>
      <c r="F17" s="4"/>
    </row>
    <row r="18" spans="2:6" ht="20.100000000000001" customHeight="1">
      <c r="C18" s="4"/>
      <c r="D18" s="37" t="s">
        <v>69</v>
      </c>
      <c r="E18" s="38">
        <f>SUM(E15:E16)</f>
        <v>0</v>
      </c>
      <c r="F18" s="4"/>
    </row>
    <row r="19" spans="2:6" ht="20.100000000000001" customHeight="1">
      <c r="B19" s="18"/>
      <c r="C19" s="4"/>
      <c r="D19" s="4"/>
      <c r="E19" s="4"/>
      <c r="F19" s="4"/>
    </row>
    <row r="20" spans="2:6" ht="20.100000000000001" customHeight="1">
      <c r="B20" s="18"/>
      <c r="C20" s="4"/>
      <c r="D20" s="4"/>
      <c r="E20" s="4"/>
      <c r="F20" s="4"/>
    </row>
    <row r="21" spans="2:6" ht="20.100000000000001" customHeight="1">
      <c r="B21" s="18"/>
    </row>
    <row r="23" spans="2:6" ht="20.100000000000001" customHeight="1">
      <c r="E23" s="18"/>
    </row>
  </sheetData>
  <sheetProtection algorithmName="SHA-512" hashValue="RvF/PvDgZaXlAzz2+98fDjopCxaWQzocuHoxg7p3idWS6qtn/PseKzJP+NMFHOislZQi1bmE7TGUPvXEN0AGlA==" saltValue="nsOjm5cZQs2UiLeOsPDU6Q==" spinCount="100000" sheet="1" objects="1" scenarios="1"/>
  <pageMargins left="0.70866141732283505" right="0.70866141732283505" top="0.74803149606299202" bottom="0.74803149606299202" header="0.31496062992126" footer="0.31496062992126"/>
  <pageSetup paperSize="9" scale="55"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9" master="" otherUserPermission="visible"/>
  <rangeList sheetStid="21" master="" otherUserPermission="visible"/>
  <rangeList sheetStid="4" master="" otherUserPermission="visible"/>
  <rangeList sheetStid="2" master="" otherUserPermission="visible"/>
  <rangeList sheetStid="3" master="" otherUserPermission="visible"/>
  <rangeList sheetStid="7" master="" otherUserPermission="visible"/>
  <rangeList sheetStid="8"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Tender Volumes</vt:lpstr>
      <vt:lpstr>Sheet 1 - Pricing Principles</vt:lpstr>
      <vt:lpstr>Sheet 2 - Grade 3 Price</vt:lpstr>
      <vt:lpstr>Sheet 3 - Grade 3 Base Price</vt:lpstr>
      <vt:lpstr>Sheet 4 - Diesel 0.05% BFP</vt:lpstr>
      <vt:lpstr>Sheet 5 - Grade 1</vt:lpstr>
      <vt:lpstr>Sheet 6 - Grade 2</vt:lpstr>
      <vt:lpstr>'Sheet 1 - Pricing Principles'!Print_Area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Werner</dc:creator>
  <cp:lastModifiedBy>Asanda Mzileni</cp:lastModifiedBy>
  <cp:lastPrinted>2024-05-09T13:05:00Z</cp:lastPrinted>
  <dcterms:created xsi:type="dcterms:W3CDTF">2020-06-16T07:35:00Z</dcterms:created>
  <dcterms:modified xsi:type="dcterms:W3CDTF">2025-07-15T19:25:53Z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DF7603B50F0742E6A36BEF5243FB6F85_13</vt:lpwstr>
  </property>
  <property fmtid="{D5CDD505-2E9C-101B-9397-08002B2CF9AE}" pid="3" name="KSOProductBuildVer">
    <vt:lpwstr>1033-12.2.0.21931</vt:lpwstr>
  </property>
</Properties>
</file>