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larkinr\Documents\Contracts RL\"/>
    </mc:Choice>
  </mc:AlternateContent>
  <xr:revisionPtr revIDLastSave="0" documentId="8_{4BCB578D-C1B7-4D09-8370-CEBC979E91DD}" xr6:coauthVersionLast="47" xr6:coauthVersionMax="47" xr10:uidLastSave="{00000000-0000-0000-0000-000000000000}"/>
  <bookViews>
    <workbookView xWindow="-110" yWindow="-110" windowWidth="19420" windowHeight="10420" tabRatio="798" activeTab="2" xr2:uid="{6AB06D46-ECAF-45E5-AA7D-E1511A4F9394}"/>
  </bookViews>
  <sheets>
    <sheet name="TEC Development Guidelines" sheetId="12" r:id="rId1"/>
    <sheet name="Response Guidelines" sheetId="2" r:id="rId2"/>
    <sheet name="Scoring Summary" sheetId="3" r:id="rId3"/>
    <sheet name="Functional" sheetId="4" state="hidden" r:id="rId4"/>
    <sheet name="Key Requirements" sheetId="5" r:id="rId5"/>
    <sheet name="Non-Functional" sheetId="6" r:id="rId6"/>
    <sheet name="Integration" sheetId="7" state="hidden" r:id="rId7"/>
    <sheet name="Testing" sheetId="8" state="hidden" r:id="rId8"/>
    <sheet name="Security" sheetId="9" state="hidden" r:id="rId9"/>
    <sheet name="Demo" sheetId="10" r:id="rId10"/>
    <sheet name="Definitions and Abbreviations" sheetId="11"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4" i="10" l="1"/>
  <c r="F30" i="3" s="1"/>
  <c r="L46" i="4"/>
  <c r="F20" i="3" s="1"/>
  <c r="F74" i="10"/>
  <c r="E68" i="10"/>
  <c r="C77" i="2"/>
  <c r="C76" i="2"/>
  <c r="L30" i="12"/>
  <c r="H25" i="12"/>
  <c r="H20" i="12"/>
  <c r="H16" i="9"/>
  <c r="H30" i="12"/>
  <c r="E25" i="10"/>
  <c r="E30" i="10"/>
  <c r="E33" i="10"/>
  <c r="E38" i="10"/>
  <c r="E42" i="10"/>
  <c r="E45" i="10"/>
  <c r="E50" i="10"/>
  <c r="E55" i="10"/>
  <c r="E60" i="10"/>
  <c r="E64" i="10"/>
  <c r="E17" i="10"/>
  <c r="E21" i="10"/>
  <c r="H26" i="9"/>
  <c r="H31" i="9"/>
  <c r="H36" i="9"/>
  <c r="H41" i="9"/>
  <c r="H46" i="9"/>
  <c r="H51" i="9"/>
  <c r="H56" i="9"/>
  <c r="H61" i="9"/>
  <c r="H66" i="9"/>
  <c r="H71" i="9"/>
  <c r="H76" i="9"/>
  <c r="H81" i="9"/>
  <c r="H86" i="9"/>
  <c r="H91" i="9"/>
  <c r="H96" i="9"/>
  <c r="H101" i="9"/>
  <c r="H106" i="9"/>
  <c r="H111" i="9"/>
  <c r="H116" i="9"/>
  <c r="H121" i="9"/>
  <c r="H126" i="9"/>
  <c r="H131" i="9"/>
  <c r="H136" i="9"/>
  <c r="H141" i="9"/>
  <c r="H146" i="9"/>
  <c r="H151" i="9"/>
  <c r="H156" i="9"/>
  <c r="H161" i="9"/>
  <c r="H166" i="9"/>
  <c r="H171" i="9"/>
  <c r="H176" i="9"/>
  <c r="H21" i="9"/>
  <c r="H26" i="8"/>
  <c r="H31" i="8"/>
  <c r="H36" i="8"/>
  <c r="H41" i="8"/>
  <c r="H46" i="8"/>
  <c r="H51" i="8"/>
  <c r="H56" i="8"/>
  <c r="H61" i="8"/>
  <c r="H66" i="8"/>
  <c r="H71" i="8"/>
  <c r="H76" i="8"/>
  <c r="H81" i="8"/>
  <c r="H86" i="8"/>
  <c r="H91" i="8"/>
  <c r="H96" i="8"/>
  <c r="H101" i="8"/>
  <c r="H106" i="8"/>
  <c r="H111" i="8"/>
  <c r="H116" i="8"/>
  <c r="H121" i="8"/>
  <c r="H126" i="8"/>
  <c r="H131" i="8"/>
  <c r="H136" i="8"/>
  <c r="H141" i="8"/>
  <c r="H146" i="8"/>
  <c r="H151" i="8"/>
  <c r="H156" i="8"/>
  <c r="H161" i="8"/>
  <c r="H166" i="8"/>
  <c r="H171" i="8"/>
  <c r="H176" i="8"/>
  <c r="H16" i="8"/>
  <c r="H21" i="8"/>
  <c r="H26" i="7"/>
  <c r="H31" i="7"/>
  <c r="H36" i="7"/>
  <c r="H41" i="7"/>
  <c r="H46" i="7"/>
  <c r="H51" i="7"/>
  <c r="H56" i="7"/>
  <c r="H61" i="7"/>
  <c r="H66" i="7"/>
  <c r="H71" i="7"/>
  <c r="H76" i="7"/>
  <c r="H81" i="7"/>
  <c r="H86" i="7"/>
  <c r="H91" i="7"/>
  <c r="H96" i="7"/>
  <c r="H101" i="7"/>
  <c r="H106" i="7"/>
  <c r="H111" i="7"/>
  <c r="H116" i="7"/>
  <c r="H121" i="7"/>
  <c r="H126" i="7"/>
  <c r="H131" i="7"/>
  <c r="H136" i="7"/>
  <c r="H141" i="7"/>
  <c r="H146" i="7"/>
  <c r="H151" i="7"/>
  <c r="H156" i="7"/>
  <c r="H161" i="7"/>
  <c r="H166" i="7"/>
  <c r="H171" i="7"/>
  <c r="H176" i="7"/>
  <c r="H16" i="7"/>
  <c r="H21" i="7"/>
  <c r="H20" i="6"/>
  <c r="H22" i="6"/>
  <c r="H16" i="6"/>
  <c r="H18" i="6"/>
  <c r="H26" i="5"/>
  <c r="H30" i="5"/>
  <c r="H34" i="5"/>
  <c r="H39" i="5"/>
  <c r="H43" i="5"/>
  <c r="H46" i="5"/>
  <c r="H48" i="5"/>
  <c r="H51" i="5"/>
  <c r="H56" i="5"/>
  <c r="H59" i="5"/>
  <c r="H62" i="5"/>
  <c r="H65" i="5"/>
  <c r="H68" i="5"/>
  <c r="H70" i="5"/>
  <c r="H72" i="5"/>
  <c r="H77" i="5"/>
  <c r="H80" i="5"/>
  <c r="H21" i="5"/>
  <c r="H17" i="5"/>
  <c r="H12" i="5"/>
  <c r="I25" i="12"/>
  <c r="K25" i="12" s="1"/>
  <c r="I20" i="12"/>
  <c r="C7" i="10"/>
  <c r="C6" i="10"/>
  <c r="C5" i="10"/>
  <c r="C3" i="10"/>
  <c r="C2" i="10"/>
  <c r="L181" i="9"/>
  <c r="F25" i="3"/>
  <c r="H181" i="9"/>
  <c r="C6" i="9"/>
  <c r="C5" i="9"/>
  <c r="C4" i="9"/>
  <c r="C3" i="9"/>
  <c r="C2" i="9"/>
  <c r="L181" i="8"/>
  <c r="F24" i="3"/>
  <c r="C6" i="8"/>
  <c r="C5" i="8"/>
  <c r="C4" i="8"/>
  <c r="C3" i="8"/>
  <c r="C2" i="8"/>
  <c r="L181" i="7"/>
  <c r="F23" i="3"/>
  <c r="C6" i="7"/>
  <c r="C5" i="7"/>
  <c r="C4" i="7"/>
  <c r="C3" i="7"/>
  <c r="C2" i="7"/>
  <c r="L24" i="6"/>
  <c r="F22" i="3" s="1"/>
  <c r="C6" i="6"/>
  <c r="C5" i="6"/>
  <c r="C4" i="6"/>
  <c r="C3" i="6"/>
  <c r="C2" i="6"/>
  <c r="C2" i="5"/>
  <c r="C3" i="5"/>
  <c r="C4" i="5"/>
  <c r="C5" i="5"/>
  <c r="C6" i="5"/>
  <c r="L85" i="5"/>
  <c r="F21" i="3" s="1"/>
  <c r="C2" i="4"/>
  <c r="C3" i="4"/>
  <c r="C4" i="4"/>
  <c r="C5" i="4"/>
  <c r="C6" i="4"/>
  <c r="D26" i="3"/>
  <c r="I56" i="9"/>
  <c r="K56" i="9" s="1"/>
  <c r="I96" i="9"/>
  <c r="K96" i="9" s="1"/>
  <c r="I136" i="9"/>
  <c r="K136" i="9" s="1"/>
  <c r="I171" i="9"/>
  <c r="K171" i="9" s="1"/>
  <c r="I111" i="9"/>
  <c r="K111" i="9" s="1"/>
  <c r="I161" i="9"/>
  <c r="K161" i="9" s="1"/>
  <c r="I51" i="9"/>
  <c r="K51" i="9" s="1"/>
  <c r="I21" i="9"/>
  <c r="K21" i="9" s="1"/>
  <c r="I61" i="9"/>
  <c r="K61" i="9" s="1"/>
  <c r="I101" i="9"/>
  <c r="K101" i="9" s="1"/>
  <c r="I141" i="9"/>
  <c r="K141" i="9" s="1"/>
  <c r="I71" i="9"/>
  <c r="K71" i="9" s="1"/>
  <c r="I86" i="9"/>
  <c r="I91" i="9"/>
  <c r="K91" i="9" s="1"/>
  <c r="I26" i="9"/>
  <c r="K26" i="9" s="1"/>
  <c r="K28" i="9" s="1"/>
  <c r="I66" i="9"/>
  <c r="K66" i="9" s="1"/>
  <c r="I106" i="9"/>
  <c r="K106" i="9" s="1"/>
  <c r="I146" i="9"/>
  <c r="K146" i="9" s="1"/>
  <c r="I31" i="9"/>
  <c r="K31" i="9" s="1"/>
  <c r="I46" i="9"/>
  <c r="K46" i="9" s="1"/>
  <c r="I176" i="9"/>
  <c r="K176" i="9" s="1"/>
  <c r="I151" i="9"/>
  <c r="K151" i="9" s="1"/>
  <c r="I36" i="9"/>
  <c r="K36" i="9" s="1"/>
  <c r="I76" i="9"/>
  <c r="K76" i="9" s="1"/>
  <c r="I116" i="9"/>
  <c r="K116" i="9" s="1"/>
  <c r="I156" i="9"/>
  <c r="K156" i="9" s="1"/>
  <c r="I121" i="9"/>
  <c r="K121" i="9" s="1"/>
  <c r="I166" i="9"/>
  <c r="K166" i="9" s="1"/>
  <c r="I131" i="9"/>
  <c r="K131" i="9" s="1"/>
  <c r="I41" i="9"/>
  <c r="K41" i="9" s="1"/>
  <c r="I81" i="9"/>
  <c r="K81" i="9" s="1"/>
  <c r="I126" i="9"/>
  <c r="K126" i="9" s="1"/>
  <c r="I16" i="9"/>
  <c r="H181" i="8"/>
  <c r="I26" i="8"/>
  <c r="K26" i="8" s="1"/>
  <c r="K28" i="8" s="1"/>
  <c r="H181" i="7"/>
  <c r="I131" i="7"/>
  <c r="K131" i="7" s="1"/>
  <c r="I86" i="7"/>
  <c r="I161" i="7"/>
  <c r="K161" i="7" s="1"/>
  <c r="I156" i="7"/>
  <c r="K156" i="7" s="1"/>
  <c r="I26" i="7"/>
  <c r="K26" i="7" s="1"/>
  <c r="K28" i="7" s="1"/>
  <c r="I16" i="7"/>
  <c r="I51" i="7"/>
  <c r="K51" i="7" s="1"/>
  <c r="I46" i="7"/>
  <c r="K46" i="7" s="1"/>
  <c r="I121" i="7"/>
  <c r="K121" i="7" s="1"/>
  <c r="I141" i="7"/>
  <c r="K141" i="7" s="1"/>
  <c r="I116" i="7"/>
  <c r="K116" i="7" s="1"/>
  <c r="I101" i="7"/>
  <c r="K101" i="7" s="1"/>
  <c r="I176" i="7"/>
  <c r="K176" i="7" s="1"/>
  <c r="I81" i="7"/>
  <c r="K81" i="7" s="1"/>
  <c r="I151" i="7"/>
  <c r="K151" i="7" s="1"/>
  <c r="I76" i="7"/>
  <c r="K76" i="7" s="1"/>
  <c r="I21" i="7"/>
  <c r="K21" i="7" s="1"/>
  <c r="I41" i="7"/>
  <c r="K41" i="7" s="1"/>
  <c r="I111" i="7"/>
  <c r="K111" i="7" s="1"/>
  <c r="I61" i="7"/>
  <c r="K61" i="7" s="1"/>
  <c r="I136" i="7"/>
  <c r="K136" i="7" s="1"/>
  <c r="I71" i="7"/>
  <c r="K71" i="7" s="1"/>
  <c r="I96" i="7"/>
  <c r="K96" i="7" s="1"/>
  <c r="I31" i="7"/>
  <c r="K31" i="7" s="1"/>
  <c r="I146" i="7"/>
  <c r="K146" i="7" s="1"/>
  <c r="I36" i="7"/>
  <c r="K36" i="7" s="1"/>
  <c r="I56" i="7"/>
  <c r="K56" i="7" s="1"/>
  <c r="I91" i="7"/>
  <c r="K91" i="7"/>
  <c r="I66" i="7"/>
  <c r="K66" i="7" s="1"/>
  <c r="I166" i="7"/>
  <c r="K166" i="7" s="1"/>
  <c r="I171" i="7"/>
  <c r="K171" i="7" s="1"/>
  <c r="I106" i="7"/>
  <c r="K106" i="7" s="1"/>
  <c r="I126" i="7"/>
  <c r="K126" i="7" s="1"/>
  <c r="I161" i="8"/>
  <c r="K161" i="8"/>
  <c r="I101" i="8"/>
  <c r="K101" i="8" s="1"/>
  <c r="I171" i="8"/>
  <c r="K171" i="8" s="1"/>
  <c r="I131" i="8"/>
  <c r="K131" i="8"/>
  <c r="I16" i="8"/>
  <c r="K16" i="8" s="1"/>
  <c r="K18" i="8" s="1"/>
  <c r="I66" i="8"/>
  <c r="K66" i="8"/>
  <c r="I91" i="8"/>
  <c r="K91" i="8"/>
  <c r="I56" i="8"/>
  <c r="K56" i="8" s="1"/>
  <c r="I151" i="8"/>
  <c r="K151" i="8" s="1"/>
  <c r="I126" i="8"/>
  <c r="K126" i="8" s="1"/>
  <c r="I121" i="8"/>
  <c r="K121" i="8" s="1"/>
  <c r="I136" i="8"/>
  <c r="K136" i="8" s="1"/>
  <c r="I51" i="8"/>
  <c r="K51" i="8"/>
  <c r="I96" i="8"/>
  <c r="K96" i="8"/>
  <c r="I21" i="8"/>
  <c r="K21" i="8"/>
  <c r="I81" i="8"/>
  <c r="K81" i="8" s="1"/>
  <c r="I31" i="8"/>
  <c r="K31" i="8"/>
  <c r="I86" i="8"/>
  <c r="I156" i="8"/>
  <c r="K156" i="8"/>
  <c r="I46" i="8"/>
  <c r="K46" i="8"/>
  <c r="I41" i="8"/>
  <c r="K41" i="8" s="1"/>
  <c r="I176" i="8"/>
  <c r="K176" i="8"/>
  <c r="I111" i="8"/>
  <c r="K111" i="8" s="1"/>
  <c r="I141" i="8"/>
  <c r="K141" i="8" s="1"/>
  <c r="I76" i="8"/>
  <c r="K76" i="8" s="1"/>
  <c r="I116" i="8"/>
  <c r="K116" i="8" s="1"/>
  <c r="I61" i="8"/>
  <c r="K61" i="8" s="1"/>
  <c r="I36" i="8"/>
  <c r="K36" i="8"/>
  <c r="I146" i="8"/>
  <c r="K146" i="8" s="1"/>
  <c r="I71" i="8"/>
  <c r="K71" i="8"/>
  <c r="I106" i="8"/>
  <c r="K106" i="8"/>
  <c r="I166" i="8"/>
  <c r="K166" i="8" s="1"/>
  <c r="K16" i="9"/>
  <c r="K18" i="9" s="1"/>
  <c r="I30" i="12" l="1"/>
  <c r="I181" i="7"/>
  <c r="I181" i="8"/>
  <c r="K20" i="12"/>
  <c r="K22" i="12" s="1"/>
  <c r="K16" i="7"/>
  <c r="K18" i="7" s="1"/>
  <c r="I181" i="9"/>
  <c r="F26" i="3"/>
  <c r="H85" i="5"/>
  <c r="K17" i="5"/>
  <c r="H24" i="6"/>
  <c r="E74" i="10"/>
  <c r="I85" i="5" l="1"/>
  <c r="K12" i="5"/>
  <c r="I24"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tc={E75430E9-43E9-48A0-BB09-FF7E9AD833A3}</author>
    <author>tc={BC04A9D1-4BB6-4653-94C2-28E89AA2BBCA}</author>
    <author>tc={204E76B3-DCCC-4736-9EE4-E2AF023BC7B0}</author>
    <author>tc={AEA0F959-5ACA-49EC-856A-A17F04564678}</author>
    <author>tc={15A372FE-4F21-4570-86F1-76D547B2CC46}</author>
    <author>tc={6F0ED03B-6B02-4ED2-A041-6B951068A516}</author>
    <author>tc={7F862C7A-9DCB-463D-A46E-5838B726F7BC}</author>
    <author>tc={7D78DFCD-1D22-4510-9061-48228658B0F9}</author>
  </authors>
  <commentList>
    <comment ref="C13" authorId="0" shapeId="0" xr:uid="{E75430E9-43E9-48A0-BB09-FF7E9AD833A3}">
      <text>
        <t xml:space="preserve">[Threaded comment]
Your version of Excel allows you to read this threaded comment; however, any edits to it will get removed if the file is opened in a newer version of Excel. Learn more: https://go.microsoft.com/fwlink/?linkid=870924
Comment:
    The Business Requirement Specification document usually contains statements using business or plain English terminology. </t>
      </text>
    </comment>
    <comment ref="C15" authorId="1" shapeId="0" xr:uid="{BC04A9D1-4BB6-4653-94C2-28E89AA2BBCA}">
      <text>
        <t xml:space="preserve">[Threaded comment]
Your version of Excel allows you to read this threaded comment; however, any edits to it will get removed if the file is opened in a newer version of Excel. Learn more: https://go.microsoft.com/fwlink/?linkid=870924
Comment:
    The logical design document contains a Functional Decomposition Model which has translated the BRS statements into more usable functional statements for purposes of evaluation </t>
      </text>
    </comment>
    <comment ref="B19" authorId="2" shapeId="0" xr:uid="{204E76B3-DCCC-4736-9EE4-E2AF023BC7B0}">
      <text>
        <t xml:space="preserve">[Threaded comment]
Your version of Excel allows you to read this threaded comment; however, any edits to it will get removed if the file is opened in a newer version of Excel. Learn more: https://go.microsoft.com/fwlink/?linkid=870924
Comment:
    1- In this column define and as far as possible quantify the business/functional requirements in a clear statement. 
2- The statement defines only ONE requirement that will be measured and the scoring guideline (column J) must align to this. </t>
      </text>
    </comment>
    <comment ref="I19" authorId="3" shapeId="0" xr:uid="{AEA0F959-5ACA-49EC-856A-A17F04564678}">
      <text>
        <t>[Threaded comment]
Your version of Excel allows you to read this threaded comment; however, any edits to it will get removed if the file is opened in a newer version of Excel. Learn more: https://go.microsoft.com/fwlink/?linkid=870924
Comment:
    1- To adjust the question weight, change the priority description (column G)
2- The tab/category weight must only be adjusted on the scoring summary tab any changes to the weighting on the scoring summary tab will automatically update here.</t>
      </text>
    </comment>
    <comment ref="M19" authorId="4" shapeId="0" xr:uid="{15A372FE-4F21-4570-86F1-76D547B2CC46}">
      <text>
        <t>[Threaded comment]
Your version of Excel allows you to read this threaded comment; however, any edits to it will get removed if the file is opened in a newer version of Excel. Learn more: https://go.microsoft.com/fwlink/?linkid=870924
Comment:
    Evaluators must provide comments for every score given. The comments also assist evaluators to recall how they arrived at their score when asked at a later stage.</t>
      </text>
    </comment>
    <comment ref="B20" authorId="5" shapeId="0" xr:uid="{6F0ED03B-6B02-4ED2-A041-6B951068A516}">
      <text>
        <t xml:space="preserve">[Threaded comment]
Your version of Excel allows you to read this threaded comment; however, any edits to it will get removed if the file is opened in a newer version of Excel. Learn more: https://go.microsoft.com/fwlink/?linkid=870924
Comment:
    Note: The original statement from the BRS is not always specific enough to quantify scoring. Rather use the statements from the logical design/functional decomposition if it is available - its more technical &amp; specific to what is being evaluated. Where a logical design/functional decomposition is not available revise the BRS statements where applicable so they are specific to what will be evaluated.
</t>
      </text>
    </comment>
    <comment ref="C20" authorId="6" shapeId="0" xr:uid="{7F862C7A-9DCB-463D-A46E-5838B726F7BC}">
      <text>
        <t xml:space="preserve">[Threaded comment]
Your version of Excel allows you to read this threaded comment; however, any edits to it will get removed if the file is opened in a newer version of Excel. Learn more: https://go.microsoft.com/fwlink/?linkid=870924
Comment:
    Its good practice to ask a vendor to provide evidence for their answer but this is not mandatory.
NOTE: When evidence is requested, and a vendor does not provide the required evidence in their response, a TET member may not award points for that response. </t>
      </text>
    </comment>
    <comment ref="K20" authorId="7" shapeId="0" xr:uid="{7D78DFCD-1D22-4510-9061-48228658B0F9}">
      <text>
        <t>[Threaded comment]
Your version of Excel allows you to read this threaded comment; however, any edits to it will get removed if the file is opened in a newer version of Excel. Learn more: https://go.microsoft.com/fwlink/?linkid=870924
Comment:
    1- The highest score will always be at the top.
2- The highest score must always equal the question weight.</t>
      </text>
    </comment>
  </commentList>
</comments>
</file>

<file path=xl/sharedStrings.xml><?xml version="1.0" encoding="utf-8"?>
<sst xmlns="http://schemas.openxmlformats.org/spreadsheetml/2006/main" count="740" uniqueCount="310">
  <si>
    <r>
      <t xml:space="preserve">This Tab provides guidance to the TET on how the evaluation criteria must be structured and where information can be sourced.
</t>
    </r>
    <r>
      <rPr>
        <b/>
        <u/>
        <sz val="12"/>
        <color theme="4"/>
        <rFont val="Arial"/>
        <family val="2"/>
      </rPr>
      <t>Delete this tab before the TEC is published with the RFP.</t>
    </r>
  </si>
  <si>
    <t>Response Guidelines</t>
  </si>
  <si>
    <t>Once all criteria questions are complete revise the response guidelines tab, the information provided is for vendors to understand what is required of them. 
You may need to rename or adjust the colour coding of the various tabs.
Read through all the information removing what is not applicable and adding importnat information you want vendors to be aware of.
The template has one reference sheet (Definitions and Abbreviations) it may be necesary to provide vendors with more reference information, which can be listed here.</t>
  </si>
  <si>
    <t>Scoring Summary</t>
  </si>
  <si>
    <t>Gatekeepers are captured here - Gatekeepers are limited to legislative and compliance related criteria only.
Desktop evaluations and demonstrations are separate evaluation stages and the scores may not be added together.
Ensure each stage has a defined threshold
Adjusting the weight for each category on the scoring summary tab will automatically reflect the changes on the respective sheets.
Evaluators scores in each category will also automatically pull through to this sheet
The EL must check the formulas to ensure all are working correcetly before evaluations begin.</t>
  </si>
  <si>
    <t>Functional Tab</t>
  </si>
  <si>
    <r>
      <t xml:space="preserve">The functonal evaluation specifically seeks to evaluate a given proposal/solution against the functional requirements which must listed in the scope of work. 
The functional requirements can be sourced from the Logical Architecture Design (LAD) where this is applicable. More specifically the Functional Decomposition Model </t>
    </r>
    <r>
      <rPr>
        <sz val="11"/>
        <color rgb="FFFF0000"/>
        <rFont val="Arial"/>
        <family val="2"/>
      </rPr>
      <t>contained within the LAD</t>
    </r>
    <r>
      <rPr>
        <sz val="11"/>
        <color theme="1"/>
        <rFont val="Arial"/>
        <family val="2"/>
      </rPr>
      <t>, lists all the Functional Requirements carefully aligned with industry best practice to ensure complete coverage of the business need. See below the example for the first evluation criteria.</t>
    </r>
  </si>
  <si>
    <t>EXAMPLE for #1</t>
  </si>
  <si>
    <t>Business Requirment Specification Statement (from the BRS)</t>
  </si>
  <si>
    <t>"The displayed image needs to be flicker free"</t>
  </si>
  <si>
    <t>These statements are developed by a business analyst while engaing with the business in their own language.</t>
  </si>
  <si>
    <t>Functional Business Requirement (from the Logical Design/Functional Decomposition Model)</t>
  </si>
  <si>
    <t>The screen refresh rate should be 60 fps or higher</t>
  </si>
  <si>
    <t>These statements are developed by an architect, which is based on the BRS &amp; designed to be purely functional with a view to use for evaluation, mapping &amp; other analyses.</t>
  </si>
  <si>
    <t>Item #</t>
  </si>
  <si>
    <t>Technical Requirements</t>
  </si>
  <si>
    <t>Vendor Responses</t>
  </si>
  <si>
    <t>Evaluator Scores</t>
  </si>
  <si>
    <t xml:space="preserve">Business requirements.
</t>
  </si>
  <si>
    <r>
      <t xml:space="preserve">Mandatory Returnables - </t>
    </r>
    <r>
      <rPr>
        <sz val="8"/>
        <color theme="1"/>
        <rFont val="Arial"/>
        <family val="2"/>
      </rPr>
      <t>Evidence below to be provided in the technical file and numbered to align with each criteria question.</t>
    </r>
    <r>
      <rPr>
        <b/>
        <sz val="8"/>
        <color theme="1"/>
        <rFont val="Arial"/>
        <family val="2"/>
      </rPr>
      <t xml:space="preserve"> </t>
    </r>
  </si>
  <si>
    <r>
      <t xml:space="preserve">Vendor Response: </t>
    </r>
    <r>
      <rPr>
        <sz val="8"/>
        <color theme="1"/>
        <rFont val="Arial"/>
        <family val="2"/>
      </rPr>
      <t>Select from drop down list</t>
    </r>
  </si>
  <si>
    <r>
      <t xml:space="preserve">Vendor Evidence: </t>
    </r>
    <r>
      <rPr>
        <sz val="8"/>
        <color theme="1"/>
        <rFont val="Arial"/>
        <family val="2"/>
      </rPr>
      <t>Location of Supporting Document/Info (state the file number, section &amp; page number)</t>
    </r>
  </si>
  <si>
    <r>
      <t xml:space="preserve">Vendor Comments: </t>
    </r>
    <r>
      <rPr>
        <sz val="8"/>
        <color theme="1"/>
        <rFont val="Arial"/>
        <family val="2"/>
      </rPr>
      <t>Vendor to indicate any comments for information/clarification. (Not for scoring purposes)</t>
    </r>
  </si>
  <si>
    <t>Priority Description</t>
  </si>
  <si>
    <t>Priority</t>
  </si>
  <si>
    <t>Weight / Max score</t>
  </si>
  <si>
    <t>Scoring guideline</t>
  </si>
  <si>
    <t>Selection Options</t>
  </si>
  <si>
    <t>Evaluators Response</t>
  </si>
  <si>
    <t>Evaluator comments</t>
  </si>
  <si>
    <r>
      <t xml:space="preserve">Eskom requires an application with a screen refresh rate of 60 fps or higher.
</t>
    </r>
    <r>
      <rPr>
        <i/>
        <sz val="8"/>
        <rFont val="Arial"/>
        <family val="2"/>
      </rPr>
      <t>(This is the actual evaluation criteria against which the response is being judged - in this exmaple it specifically quantifies how to determine if the screen will be flicker free &amp; smooth i.e. the lower the refresh rate of the screen the worse screen flicker will be evident to the end-user)</t>
    </r>
  </si>
  <si>
    <r>
      <t xml:space="preserve">In your technical response indicate the screen refresh rate and provide a techincal specificaiton as evidence of the refresh rate. </t>
    </r>
    <r>
      <rPr>
        <i/>
        <sz val="8"/>
        <color rgb="FFFF0000"/>
        <rFont val="Arial"/>
        <family val="2"/>
      </rPr>
      <t>Note this may also be requested to be physically demonstrated later in the RFP process.</t>
    </r>
  </si>
  <si>
    <r>
      <t>&lt;</t>
    </r>
    <r>
      <rPr>
        <b/>
        <i/>
        <sz val="8"/>
        <color rgb="FFFF0000"/>
        <rFont val="Arial"/>
        <family val="2"/>
      </rPr>
      <t>Example for how to complete this whole column:</t>
    </r>
    <r>
      <rPr>
        <i/>
        <sz val="8"/>
        <color rgb="FFFF0000"/>
        <rFont val="Arial"/>
        <family val="2"/>
      </rPr>
      <t xml:space="preserve"> Technical File, section 5 (company background section), page 11&gt;</t>
    </r>
  </si>
  <si>
    <t>Important</t>
  </si>
  <si>
    <t>Refresh rate &gt;=60</t>
  </si>
  <si>
    <t>Refresh rate &lt;60 fps</t>
  </si>
  <si>
    <t>Refresh rate &lt;30</t>
  </si>
  <si>
    <t>Show stopper</t>
  </si>
  <si>
    <t>8 or more</t>
  </si>
  <si>
    <t>6-7 c</t>
  </si>
  <si>
    <t>4-5 c</t>
  </si>
  <si>
    <t>2-3 c</t>
  </si>
  <si>
    <t>1 or less</t>
  </si>
  <si>
    <t>Total</t>
  </si>
  <si>
    <t>Final Score</t>
  </si>
  <si>
    <t>Demonstration tab</t>
  </si>
  <si>
    <t xml:space="preserve">The demonstration tab has importnat notes to vendors in rows 10 to 13, read these and edit as required by your criteria and evaluation plan. After editing, there must not be any blue text remaining.
If a requirement was evaluated during the desktop evaluation, it may be evaluated again at the demo if there is a need to see/verify the information. 
The demonstration duration agreed to must be strictly adhered to for all vendors for fairness. </t>
  </si>
  <si>
    <t>Tenderer to take note of the following key instructions:</t>
  </si>
  <si>
    <t>Technical Evaluation Guidelines</t>
  </si>
  <si>
    <t>*</t>
  </si>
  <si>
    <r>
      <t xml:space="preserve">Complete </t>
    </r>
    <r>
      <rPr>
        <b/>
        <u/>
        <sz val="11"/>
        <color rgb="FFC00000"/>
        <rFont val="Arial"/>
        <family val="2"/>
      </rPr>
      <t>ALL</t>
    </r>
    <r>
      <rPr>
        <sz val="11"/>
        <color rgb="FF000000"/>
        <rFont val="Arial"/>
        <family val="2"/>
      </rPr>
      <t xml:space="preserve"> </t>
    </r>
    <r>
      <rPr>
        <sz val="11"/>
        <color indexed="8"/>
        <rFont val="Arial"/>
        <family val="2"/>
      </rPr>
      <t>the worksheets listed below.</t>
    </r>
  </si>
  <si>
    <t>Scoring Summary (Gatekeeper questions)</t>
  </si>
  <si>
    <t>Key Requirements</t>
  </si>
  <si>
    <t>Functional</t>
  </si>
  <si>
    <t>Non-Functional</t>
  </si>
  <si>
    <t>Integration</t>
  </si>
  <si>
    <t>Testing</t>
  </si>
  <si>
    <t>Security</t>
  </si>
  <si>
    <t>Demonstration</t>
  </si>
  <si>
    <t xml:space="preserve"> </t>
  </si>
  <si>
    <t>Reference Information</t>
  </si>
  <si>
    <t xml:space="preserve">Definitions and Abbreviations
</t>
  </si>
  <si>
    <t>Provides information on the definitions and abbreviations used in the Evaluation workbook.</t>
  </si>
  <si>
    <t>Data Ranges</t>
  </si>
  <si>
    <t>Gatekeeper drop down</t>
  </si>
  <si>
    <t>Pass</t>
  </si>
  <si>
    <t>Fail</t>
  </si>
  <si>
    <t>Summary highlight based on GK response</t>
  </si>
  <si>
    <t>Priority Rating</t>
  </si>
  <si>
    <t>No interest</t>
  </si>
  <si>
    <t>Nice to have</t>
  </si>
  <si>
    <t>Useful</t>
  </si>
  <si>
    <t>Very important</t>
  </si>
  <si>
    <t>Critical</t>
  </si>
  <si>
    <t>Weight calculation formula</t>
  </si>
  <si>
    <t>Divide by</t>
  </si>
  <si>
    <t>category weight</t>
  </si>
  <si>
    <t>Tender Number:</t>
  </si>
  <si>
    <t>&lt;insert before tender publication&gt;</t>
  </si>
  <si>
    <t>Eskom Group IT:  Technical Evaluation Criteria
Scoring Summary</t>
  </si>
  <si>
    <t>Transaction Description:</t>
  </si>
  <si>
    <t>Evaluated Tenderer's Registered Name:</t>
  </si>
  <si>
    <t>&lt;Evaluator to complete&gt;</t>
  </si>
  <si>
    <t>Evaluator Name and Surname:</t>
  </si>
  <si>
    <t>Date of Evaluation</t>
  </si>
  <si>
    <t>Evaluator Signature</t>
  </si>
  <si>
    <t>Gatekeeper Requirements:</t>
  </si>
  <si>
    <r>
      <t xml:space="preserve">Vendor Response: </t>
    </r>
    <r>
      <rPr>
        <sz val="8"/>
        <color theme="1"/>
        <rFont val="Arial"/>
        <family val="2"/>
      </rPr>
      <t>Vendor to provide answer the questions below and provide detail in their tender submission</t>
    </r>
  </si>
  <si>
    <r>
      <t xml:space="preserve">Vendor Comments: </t>
    </r>
    <r>
      <rPr>
        <sz val="8"/>
        <color theme="1"/>
        <rFont val="Arial"/>
        <family val="2"/>
      </rPr>
      <t>Vendor to indicate any deviation or exception from the business requirement</t>
    </r>
    <r>
      <rPr>
        <b/>
        <sz val="8"/>
        <color theme="1"/>
        <rFont val="Arial"/>
        <family val="2"/>
      </rPr>
      <t>.</t>
    </r>
  </si>
  <si>
    <t>Scoring 
Options</t>
  </si>
  <si>
    <t>Desktop Evaluation Scoring summary</t>
  </si>
  <si>
    <t>Evaluation Categories</t>
  </si>
  <si>
    <t>Weight</t>
  </si>
  <si>
    <t>Threshold</t>
  </si>
  <si>
    <t>Score</t>
  </si>
  <si>
    <t xml:space="preserve">Total </t>
  </si>
  <si>
    <t>Demonstration Scoring summary</t>
  </si>
  <si>
    <t>Eskom Group IT:  Technical Evaluation Criteria
Category: Key Requirements</t>
  </si>
  <si>
    <t>Tenderer Registered Name:</t>
  </si>
  <si>
    <t xml:space="preserve">Business requirements </t>
  </si>
  <si>
    <r>
      <rPr>
        <b/>
        <i/>
        <sz val="8"/>
        <rFont val="Arial"/>
        <family val="2"/>
      </rPr>
      <t>(EXAMPLE)</t>
    </r>
    <r>
      <rPr>
        <i/>
        <sz val="8"/>
        <rFont val="Arial"/>
        <family val="2"/>
      </rPr>
      <t xml:space="preserve"> Eskom requires an experienced supplier who has provided the work listed in the scope to other clients</t>
    </r>
  </si>
  <si>
    <t>In your technical response list the clients to whom you have provided XX services to and dates the service was provided. Provide a reference letter from each client listed, each reference letter must have contact details for the clients in order to verify the information provided.</t>
  </si>
  <si>
    <t>more than 7 clients</t>
  </si>
  <si>
    <t>4-7 clients</t>
  </si>
  <si>
    <t>3 or less clients</t>
  </si>
  <si>
    <t>11 or more</t>
  </si>
  <si>
    <t>5 - 10 c</t>
  </si>
  <si>
    <t>4 or less</t>
  </si>
  <si>
    <r>
      <rPr>
        <b/>
        <sz val="8"/>
        <rFont val="Arial"/>
        <family val="2"/>
      </rPr>
      <t>(EXAMPLE)</t>
    </r>
    <r>
      <rPr>
        <sz val="8"/>
        <rFont val="Arial"/>
        <family val="2"/>
      </rPr>
      <t xml:space="preserve"> Eskom Requires a supplier who can provide support to all 9 south African provinces.</t>
    </r>
  </si>
  <si>
    <t>8 or more provinces</t>
  </si>
  <si>
    <t>6-7 provinces</t>
  </si>
  <si>
    <t>4-5 provinces</t>
  </si>
  <si>
    <t>2-3 provinces</t>
  </si>
  <si>
    <t>1 province</t>
  </si>
  <si>
    <t>Yes</t>
  </si>
  <si>
    <t>No</t>
  </si>
  <si>
    <t xml:space="preserve">Eskom Group IT:  Technical Evaluation Criteria
</t>
  </si>
  <si>
    <t>Category:</t>
  </si>
  <si>
    <t xml:space="preserve">The Tenderer need to provide documented proof that they can provide the support in the various provinces. For example - a signed customer reference letters indicating support in various provinces and or any other supporting  documentation </t>
  </si>
  <si>
    <r>
      <rPr>
        <b/>
        <sz val="8"/>
        <rFont val="Arial"/>
        <family val="2"/>
      </rPr>
      <t>(EXAMPLE)</t>
    </r>
    <r>
      <rPr>
        <sz val="8"/>
        <rFont val="Arial"/>
        <family val="2"/>
      </rPr>
      <t xml:space="preserve"> Eskom requires a system that can provide the following functions: 3% will be allocated for each available function
1-Custom log-in
2- Search function
3-email notifications
4-storing business documents
5-user tracking
6-Active links to the relevant legislation
7-preview option before submitting
</t>
    </r>
  </si>
  <si>
    <t>The tender must provide in the submission a list of the functions available with the system with a screenshot as evidence that the function is available.</t>
  </si>
  <si>
    <t>7-functions</t>
  </si>
  <si>
    <t>6 functions</t>
  </si>
  <si>
    <t>5 functions</t>
  </si>
  <si>
    <t>4 functions</t>
  </si>
  <si>
    <t>3 functions</t>
  </si>
  <si>
    <t>Eskom Group IT:  Technical Evaluation Criteria
Category: Non-Functional</t>
  </si>
  <si>
    <r>
      <rPr>
        <b/>
        <i/>
        <sz val="8"/>
        <rFont val="Arial"/>
        <family val="2"/>
      </rPr>
      <t>(EXAMPLE)</t>
    </r>
    <r>
      <rPr>
        <i/>
        <sz val="8"/>
        <rFont val="Arial"/>
        <family val="2"/>
      </rPr>
      <t xml:space="preserve"> Eskom requires an exerienced supplier who has provided the work listed in the scope to other clients</t>
    </r>
  </si>
  <si>
    <t>Eskom Group IT:  Technical Evaluation Criteria
Category: Integration</t>
  </si>
  <si>
    <t xml:space="preserve">BRS1.2.3 - </t>
  </si>
  <si>
    <t>Eskom Group IT:  Technical Evaluation Criteria
Category: Testing</t>
  </si>
  <si>
    <t>Eskom Group IT:  Technical Evaluation Criteria
Category: Security</t>
  </si>
  <si>
    <t>Eskom Group IT:  Technical Evaluation Criteria
Category: Demonstration</t>
  </si>
  <si>
    <t>Demonstration Threshold:</t>
  </si>
  <si>
    <r>
      <t xml:space="preserve">Demonstration Brief - </t>
    </r>
    <r>
      <rPr>
        <sz val="8"/>
        <color theme="1"/>
        <rFont val="Arial"/>
        <family val="2"/>
      </rPr>
      <t>Explain to the Vendor what must be included in their presentation</t>
    </r>
  </si>
  <si>
    <t>Abbreviations</t>
  </si>
  <si>
    <t>Definitions</t>
  </si>
  <si>
    <t>&gt; 1 and &lt;= 3 deployments</t>
  </si>
  <si>
    <t>No deployments</t>
  </si>
  <si>
    <t>The DLP Solution supports different forms of deployment
1.	On- Premise
2.	Cloud-Based
3.	Appliance and/or Virtual Appliance
4.	Hybrid
5.	Add-Ons on poplar office applications and browsers.</t>
  </si>
  <si>
    <t>&gt; 3 functionalities</t>
  </si>
  <si>
    <t>&gt;1 and &lt;= 3 functionalities</t>
  </si>
  <si>
    <t>1 functionality</t>
  </si>
  <si>
    <t>No functionality</t>
  </si>
  <si>
    <t>The DLP Solution supports mobile DLP functionality
1.	Monitor data on mobile devices
2.	Protect company data on devices
3.	Protect company data separate to personal data.
4.	Apply controls on company data even on personal devices.</t>
  </si>
  <si>
    <t>&gt; 6 Operating systems</t>
  </si>
  <si>
    <t>&gt; 3 and &lt;= 6 Operating systems</t>
  </si>
  <si>
    <t>&gt; 1 and &lt;= 3 Operating Systems</t>
  </si>
  <si>
    <t>1 Operating System</t>
  </si>
  <si>
    <t>No Operating System Support</t>
  </si>
  <si>
    <t>The DLP Solution supports the following Operating Systems
1.	Windows
2.	MacOS
3.	Linux.
4.	Windows for ARM.
5.	iOS
6.	Android
7.	Others</t>
  </si>
  <si>
    <t>The DLP Solution supports integration to Cloud Access Security Brokers
1.	Eskom CASB
2.	Other CASB</t>
  </si>
  <si>
    <t>Very Important</t>
  </si>
  <si>
    <t>Support Other CASBs</t>
  </si>
  <si>
    <t>Support Eskom CASB</t>
  </si>
  <si>
    <t>No CASB Support</t>
  </si>
  <si>
    <t>&gt; 5 capabilities</t>
  </si>
  <si>
    <t>&gt; 3 and &lt;= 5 capabilities</t>
  </si>
  <si>
    <t>&gt;1 and &lt;=3 capabilities</t>
  </si>
  <si>
    <t>1 Capability</t>
  </si>
  <si>
    <t>No Capabilities</t>
  </si>
  <si>
    <t>The DLP Solution “Data in motion” capabilities shall
1.	Implement web controls
2.	Perform content inspection to prevent sensitive information from being sent through the web, email, blogs, social network.
3.	Monitors and blocks other channels such as command line tools
4.	Integrate into Eskom Secure Web gateway and others
5.	Integrate into Eskom Email gateway and others
6.	Supports ZTNA
7.	Has other security controls</t>
  </si>
  <si>
    <t>3 capabilities</t>
  </si>
  <si>
    <t>2 capabilities</t>
  </si>
  <si>
    <t>1 capability</t>
  </si>
  <si>
    <t>The DLP Solution “Data at Rest” capabilities shall
1.	Perform data store scanning
2.	Perform fingerprint scanning
3.	Monitors all data according to customisable user defined policies</t>
  </si>
  <si>
    <t>The DLP Solution Encryption capabilities shall
1.	Supports Add-Ons
2.	Supports document encryption through add-ons</t>
  </si>
  <si>
    <t>&gt;1 and &lt;=3 capabilities excluding slow leaking monitoring</t>
  </si>
  <si>
    <t>1 Capability excluding slow leaking monitoring</t>
  </si>
  <si>
    <t>4 capabilities</t>
  </si>
  <si>
    <t>The DLP Solution “Data in use” capabilities shall
1.	Be able to assign management rights manually to files and data to specify what actions can be taken. e.g. read-only, print controls, copy/paste
2.	Be able to assign management rights automatically to files and data to specify what actions can be taken. e.g. read-only, print controls, copy/paste
3.	Provide tools that must be able to specify which device and protocols can be used to access sensitive data.
4.	Perform type and brand locking for authorised devices to access sensitive information must be possible.</t>
  </si>
  <si>
    <t>3 capabilities excluding B2B document sharing</t>
  </si>
  <si>
    <t>2 capabilities excluding B2B document sharing</t>
  </si>
  <si>
    <t>1 Capability excluding B2B document sharing</t>
  </si>
  <si>
    <t>The DLP Solution capabilities shall
1.	Provide an easy-to-use single pane management console used across all deployment form factors
2.	Provide integration with Active Directory, LDAP, and other supported Identity Providers to help manage and enforce user policies. External identity providers must be supported for B2B document sharing.
3.	Has built-in policy templates that are easily customisable to implement industry regulation such as POPIA, P~CI, GDPR, etc.
4.	Support employee alerts and self-remediation capabilities such as conformations and justifications of data policy breaches shall be configurable.</t>
  </si>
  <si>
    <t>2 capabilities excluding external sharing</t>
  </si>
  <si>
    <t>The DLP Solution capabilities shall
1.	Enable Eskom to share in a controlled manner documents with external business partners.
2.	Be able to revoke access to documents that have an expiry date.
3.	Support documents in native office format and PDFs as a minimum.</t>
  </si>
  <si>
    <t>6 requirements</t>
  </si>
  <si>
    <t>&gt; 3 and &lt;= 5 requirements</t>
  </si>
  <si>
    <t>&gt;= 1 and &lt;= 2 requirements</t>
  </si>
  <si>
    <t>No requirements</t>
  </si>
  <si>
    <t>The DLP Solution service shall
1.	Provide an online training platform and training documentation for Eskom users.
2.	Provide User Manuals online
3.	Provide Administrator manuals online
4.	Provide a combination of video and static training content
5.	Provide a training platform that does not require a license for each Eskom user
6.	Provide services that are available across the solution value chain and are provided 24 hours /7 days a week</t>
  </si>
  <si>
    <t>5 integrations</t>
  </si>
  <si>
    <t>4 integrations</t>
  </si>
  <si>
    <t>3 integrations</t>
  </si>
  <si>
    <t>2 integrations</t>
  </si>
  <si>
    <t>1 integration</t>
  </si>
  <si>
    <t>Show Stopper</t>
  </si>
  <si>
    <t>No integration</t>
  </si>
  <si>
    <t>All requirements</t>
  </si>
  <si>
    <t>An online training platform and training documentation shall be made accessible for the use by Eskom for the following:
o	User Manuals
o	Administrator Manuals</t>
  </si>
  <si>
    <t>The online training platform shall support a combination of video and static content to all Eskom users.</t>
  </si>
  <si>
    <t>The online platform shall not require a license or subscription fee for each individual user at Eskom.</t>
  </si>
  <si>
    <t>Support services shall be available across the solution’s value chain. These shall be made available 24 hours/ 7 days a week.</t>
  </si>
  <si>
    <t>Supports &gt; 5 different types</t>
  </si>
  <si>
    <t>Supports &gt; 3 and &lt;= 5</t>
  </si>
  <si>
    <t>Supports &gt; 1 and &lt;= 3</t>
  </si>
  <si>
    <t>Supports a single deployment form</t>
  </si>
  <si>
    <t>No Support</t>
  </si>
  <si>
    <t>The DLP solution must support different forms such as on-premises, cloud-based services, appliance and/or virtual appliance, hybrid and as add-ons in popular office applications</t>
  </si>
  <si>
    <t>Demonstrate that the DLP Solution supports different forms of deployment
1.	On- Premise
2.	Cloud-Based
3.	Appliance and/or Virtual Appliance
4.	Hybrid
5.	Add-Ons on poplar office applications and browsers.</t>
  </si>
  <si>
    <t>The DLP solution shall support mobile DLP functionality to monitor data on mobile devices and provide organisation wide DLP controls. The feature shall integrate with Eskom’s Mobile Device Management capabilities.</t>
  </si>
  <si>
    <t>All functionality</t>
  </si>
  <si>
    <t>Only two of the functionality</t>
  </si>
  <si>
    <t>Only one of the functionality</t>
  </si>
  <si>
    <t>None of the functionality</t>
  </si>
  <si>
    <t>Support for the following is required: Windows, MacOS, Linux, iOS, Android, and other emerging platforms such as Windows for ARM.</t>
  </si>
  <si>
    <t>The DLP solution shall integrate into Eskom’s Cloud Access Security Broker as well as other popular broker platforms.</t>
  </si>
  <si>
    <t>“Data in use” – Ability to assign management rights (manually or automatically) to files and data to specify what actions can and cannot be taken with them such as read-only, print controls, copy/paste actions as a minimum. The tool must be able to specify which device and protocols can be used to access sensitive data. The type and brand locking for authorised devices to access sensitive information must be possible.</t>
  </si>
  <si>
    <t>“Data in motion” – The DLP solution must implement web controls and be able to perform content inspection to prevent sensitive information from being sent through the web, email, blogs, social networks, and other communications channels including command line tools. The solution must be able to integrate with Eskom’s secure web gateway and email gateway to apply its protection policies. Further integration will be required into Eskom’s Zero trust Network Architecture and other security controls.</t>
  </si>
  <si>
    <t>“Data at rest” – The DLP solution must be able to perform data store scanning, fingerprint scanning and monitor all data regularly in accordance with Eskom’s policies.</t>
  </si>
  <si>
    <t>Encryption – The DLP solution must be able to perform encryption on documents through add-ons.</t>
  </si>
  <si>
    <t>The DLP solution shall have features to control slow leaking of information by monitoring multiple transfer instances of sensitive data using artificial intelligence capabilities.</t>
  </si>
  <si>
    <t>Automated Discover and Classify Sensitive Data using Artificial Intelligence capabilities such as machine learning – The DLP solution must be able to automatically discover and classify, using machine learning techniques, specific types of both structured and unstructured data as they are found, created, or modified using Eskom’s classification policy.</t>
  </si>
  <si>
    <t>Monitor all Valuable Data – The DLP solution must be able to track anytime sensitive data is accessed, moved, modified, or destroyed, administrators must have a record of it, and receive real-time alerts when user activity deviates from a pre-established baseline.</t>
  </si>
  <si>
    <t>Use of Automation through the use of Artificial Intelligence capabilities such as machine learning – The DLP solution must use automation, using machine learning techniques, to detect and respond to anomalous activity, perform repetitive, time-consuming tasks, install updates, enforce policies.</t>
  </si>
  <si>
    <t>Data Privacy Regulations Compliance – The DLP solution must help to comply with various data privacy regulations, such as, POPIA, GDPR, CCPA, HIPAA, or PCI DSS, by providing visibility into where sensitive data resides and how it’s being used, and by enforcing policies and controls to prevent data loss</t>
  </si>
  <si>
    <t>The DLP solution shall provide an easy-to-use single pane management console used across all deployment form factors.</t>
  </si>
  <si>
    <t>The DLP shall provide integration with Active Directory, LDAP, and other supported Identity Providers to help manage and enforce user policies. External identity providers must be supported for B2B document sharing</t>
  </si>
  <si>
    <t>Policy templates shall be built-in and easily customisable to implement industry regulation such as POPIA, PCI, GDPR, etc.</t>
  </si>
  <si>
    <t>Employee alerts and self-remediation capabilities such as confirmations and justification of data policy breaches shall be configurable.</t>
  </si>
  <si>
    <t>The DLP solution shall enable Eskom to share in a controlled manner documents with external business partners.</t>
  </si>
  <si>
    <t>The DLP solution shall be able to revoke access to documents, even those that have an expiry date. The supported documents shall be native office files and PDFs as a minimum.</t>
  </si>
  <si>
    <t>The DLP System shall be able to integrate to the following solutions:
1. Anomaly detection
2. End-Point Protection
3. Email security Solution
4. Security Incident and Event Management(SIEM)
5. Secure Web Gateway</t>
  </si>
  <si>
    <t>Demonstrate that the DLP solution supports multiple operating systems, stating feature availability across each system. Also show that it supports emerging technologies such as ARM.</t>
  </si>
  <si>
    <t>Supports all and emerging platforms</t>
  </si>
  <si>
    <t>Supports &gt; 3 and &lt;= 5 Oses</t>
  </si>
  <si>
    <t>Supports &gt;= 1 and &lt;= 3 Oses</t>
  </si>
  <si>
    <t>Supports 1 OS</t>
  </si>
  <si>
    <t>Supports no Oses</t>
  </si>
  <si>
    <t>No CASB</t>
  </si>
  <si>
    <t>&gt;= 1 and &lt;= 3 CASBs</t>
  </si>
  <si>
    <t>&gt;3 and &lt;= 5 CASBs</t>
  </si>
  <si>
    <t>&gt;5 and more CASBs</t>
  </si>
  <si>
    <t>Only two requirements</t>
  </si>
  <si>
    <t>Only one requirement</t>
  </si>
  <si>
    <t>Three requirements</t>
  </si>
  <si>
    <t>Two requirements</t>
  </si>
  <si>
    <t>One requiremement</t>
  </si>
  <si>
    <t>Demonstrate ability to initiate and perform stored data scanning, fingerprinting and the monitoring of data according to Eskom policies.</t>
  </si>
  <si>
    <t>Initiate and 2 capabilities</t>
  </si>
  <si>
    <t>initiate and one capability</t>
  </si>
  <si>
    <t>No capabilities</t>
  </si>
  <si>
    <t>Document encryption for external and internal</t>
  </si>
  <si>
    <t>No functionality through add-ons</t>
  </si>
  <si>
    <t>Demonstrate how the DLP solution detects slow leaking of information across multiple instances. Demonstrate AI capabilities</t>
  </si>
  <si>
    <t>AI capabilities can detect slow leak across multiple instances</t>
  </si>
  <si>
    <t>Demonstrate that the DLP solution can discover and classify sensitive data using AI capabilities for both structured and unstructured data using classification policies.</t>
  </si>
  <si>
    <t>Requirement met</t>
  </si>
  <si>
    <t>Requirement met without AI capabilities</t>
  </si>
  <si>
    <t>Requirement not met</t>
  </si>
  <si>
    <t>3 requirements</t>
  </si>
  <si>
    <t>2 requirements</t>
  </si>
  <si>
    <t>1 requirement</t>
  </si>
  <si>
    <t>no requirements</t>
  </si>
  <si>
    <t>Can demonstrate all requirements</t>
  </si>
  <si>
    <t>Partial demonstration</t>
  </si>
  <si>
    <t>No demonstration</t>
  </si>
  <si>
    <t>1. Demonstrate the DLP solutions supports various data privacy compliance especially South African regulation. 
2. demonstrate the DLP solution provides visibility into where sensitive data resides and how it is being used by enforcing policies and controls to prevent data loss.</t>
  </si>
  <si>
    <t>Demonstrate the solution uses an easy-to-use single pane management console used across all deployment form factors.</t>
  </si>
  <si>
    <t>Single pane solution across all deployments</t>
  </si>
  <si>
    <t>Multiple pane solution for certain form factors</t>
  </si>
  <si>
    <t>Demonstrate the use of policy templates for implementation of regulatory frameworks.</t>
  </si>
  <si>
    <t>Requirements Met</t>
  </si>
  <si>
    <t>Requirements not met</t>
  </si>
  <si>
    <t>Requirement partially met</t>
  </si>
  <si>
    <t>1. Demonstrate the ability to revoke access to documents, even for expired timelines.
2. Demonstrate that PDF dociuments and native documents are supported for applying classifications and encryption.</t>
  </si>
  <si>
    <t>No integrations</t>
  </si>
  <si>
    <t>&gt;3 and &lt;= 7 capabilities excluding slow leaking monitoring</t>
  </si>
  <si>
    <t>&gt; 7 capabilities</t>
  </si>
  <si>
    <t>Provide examples of User manuals and Administrator manuals</t>
  </si>
  <si>
    <t>Demonstrate the online platform has both video and static content for all users</t>
  </si>
  <si>
    <t>Demonstrate the training platform does not require an individual license for each Eskom user.</t>
  </si>
  <si>
    <t>Demonstrate the services offered as part of the Managed Services and accessibility 24/7/365</t>
  </si>
  <si>
    <t>1. Provide examples of User manuals and Administrator manuals
2. Demonstrate the online platform has both video and static content for all users
3. Demonstrate the training platform does not require an individual license for each Eskom user.
4. Demonstrate the services offered as part of the Managed Services and accessibility 24/7/365</t>
  </si>
  <si>
    <t>The DLP System shall be able to integrate to the following solutions, at no additional cost:
1. Anomaly detection
2. End-Point Protection
3. Email security Solution
4. Security Incident and Event Management(SIEM)
5. Secure Web Gateway</t>
  </si>
  <si>
    <t>The DLP solution is to support full DLP controls with B2B external sharing capabilities</t>
  </si>
  <si>
    <t>In your technical response provide a letter or other evidence confirming your solution can provide full DLP functionality even for documents shared with external partners.</t>
  </si>
  <si>
    <t>The DLP solution supports full DLP functions for native and PDF documents without restricting features</t>
  </si>
  <si>
    <t>In your technical response provide a letter or other evidence confirming your solution can provide full DLP functionality for both native and PDF documents without inhibiting features in their applications of viewing e,g, Edit and sign feature of PDF Reader</t>
  </si>
  <si>
    <t>The DLP solution can monitor slow leaking of data across multiple instances</t>
  </si>
  <si>
    <t>In your technical response provide a letter or other evidence confirming your solution can detect slow leaking of information across multiple instances.</t>
  </si>
  <si>
    <t>Demonstrate that the solution is able to integrate to these solution at no additional cost and  effort outside of configuration.</t>
  </si>
  <si>
    <t>&gt; 3 and &lt;= 5 deployments</t>
  </si>
  <si>
    <t>1 deployment</t>
  </si>
  <si>
    <t>Demonstrate the following functionality
1. Monitoring of data on mobile devices
2. Organisational wide DLP controls
3. Integration into MobilDevice Management
4. Apply controls on company data residing on personal devices</t>
  </si>
  <si>
    <t>Demonstrate the DLP solution can integrate into various CASBs in the market.</t>
  </si>
  <si>
    <t>1. Demonstrate the functionality of web controls that they are able to perform content inspection to prevent sensitive information from being sent though the web, emails, blogs , social networks according to defined rules and default rules.
2. Demonstrate blocking on command line tools
3. Demonstrate integration with secure web gateway and email gateway solutions to apply monitoring of data leakage.
4. demonstrate compatibility and integration to Zero Trust Network Architectures.</t>
  </si>
  <si>
    <t>Initiate and 3 capabilities</t>
  </si>
  <si>
    <t xml:space="preserve">Demonstrate the ability to classify and encrypt files using Eskom custom labels for both internal and external documents via the add-ons made available for each </t>
  </si>
  <si>
    <t>The DLP Solution additional capabilities shall
1.	Monitor slow leaking of information using artificial intelligence capabilities
2.	Supports data correlation for leaking of information across multiple channels using artificial intelligence capabilities
3.	Automated Discover and Classify Sensitive Data using Artificial Intelligence capabilities such as machine learning for structured and unstructured data
4.	Monitor all Valuable Data - track anytime sensitive data is accessed, moved, modified, or destroyed, administrators must have a record of it, and receive real-time alerts when user activity deviates from a pre-established baseline
5.	Use of Automation through the use of Artificial Intelligence capabilities such as machine learning – use automation, using machine learning techniques, to detect and respond to anomalous activity, perform repetitive, time-consuming tasks, install updates, enforce policies
6.	Data Privacy Regulations Compliance – The DLP solution must help to comply with various data privacy regulations, such as, POPIA, GDPR, CCPA, HIPAA, or PCI DSS, by providing visibility into where sensitive data resides and how it’s being used, and by enforcing policies and controls to prevent data loss</t>
  </si>
  <si>
    <t>1. Demonstrate the ability to classify and encrypt files using Eskom custom labels for both internal and external documents via the add-ons made available for each 
2. Demonstrate that the DLP solution can discover and classify sensitive data using AI capabilities for both structured and unstructured data using classification policies.
3. Demonstrate that the DLP solution can monitor valuable data
4. Demonstrate the solution can track sensitive data when it's access, moved, modified or destroyed.
5. Administrators are able to access the records and receive real-time alerts when users deviate from pre-established baseline.
6. Demonstrate that the DLP solution uses automation using AI for detection and response to anomalous activities, performing repetitive, time consuming tasks, install updates and enforce policies.
7. Demonstrate the DLP solutions supports various data privacy compliance especially South African regulation. 
8. demonstrate the DLP solution provides visibility into where sensitive data resides and how it is being used by enforcing policies and controls to prevent data loss.</t>
  </si>
  <si>
    <t>1. Demonstrate the Ability to assign management rights (manually or automatically) to files and data to specify what actions can and cannot be taken with them such as read-only, print controls, copy/paste actions as a minimum and dependant on settings. 
2. demonstrate that the tool is able to specify which device and protocols can be used to access sensitive data. 
3. Demonstrate that the type and brand locking for authorised devices to access sensitive information is possible.</t>
  </si>
  <si>
    <t>1. Demonstrate the solution uses an easy-to-use single pane management console used across all deployment form factors.
2. Demonstrate the DLP solution supports integration with Active Directory, LDAP and other supported Identity providers and can manage and enforce user policies.
3. Demonstrate the support for External Identity Providers for B2B document sharing.
4. Demonstrate that employee alerts and self-remediation capabilities are supported to show justification of data policy breaches are configurable.</t>
  </si>
  <si>
    <t>Demonstrate the capabilities to share documents in a  controlled manner with external business partners
2. Demonstrate the ability to revoke access to documents that have an expiry date, native and PDFs.
3. demonstrate support for native and PDF documents without inhibiting document software features.</t>
  </si>
  <si>
    <t>1 Capability excluding external sharing</t>
  </si>
  <si>
    <t>Document encryption for internal</t>
  </si>
  <si>
    <t>No slow leakage election</t>
  </si>
  <si>
    <t>1. Demonstrate that the DLP solution can monitor valuable data
2. Demonstrate the solution can track sensitive data when it's access, moved, modified or destroyed.
3. Administrators are able to access the records and receive real-time alerts when users deviate from pre-established baseline.</t>
  </si>
  <si>
    <t>Demonstrate that the DLP solution uses automation using AI for detection and response to anomalous activities, performing repetitive, time consuming tasks, install updates and enforce policies.</t>
  </si>
  <si>
    <t>1. Demonstrate the DLP solution supports integration with Active Directory, LDAP and other supported Identity providers and can manage and enforce user policies.
2. Demonstrate the support for External Identity Providers for B2B document sharing.</t>
  </si>
  <si>
    <t>Demonstrate that employee alerts and self-remediation capabilities are supported to show justification of data policy breaches are configurable.</t>
  </si>
  <si>
    <t>Demonstrate the ability to share documents with external business partners Ina  controlled manner for both documents and email.</t>
  </si>
  <si>
    <t>Provide evidence that the solution is able to integrate to these solution at no additional effort outside of configuration.</t>
  </si>
  <si>
    <r>
      <t xml:space="preserve">Mandatory Returnable - </t>
    </r>
    <r>
      <rPr>
        <sz val="8"/>
        <color theme="1"/>
        <rFont val="Arial"/>
        <family val="2"/>
      </rPr>
      <t>Evidence below to be provided in the technical file and numbered to align with each criteria question.</t>
    </r>
    <r>
      <rPr>
        <b/>
        <sz val="8"/>
        <color theme="1"/>
        <rFont val="Arial"/>
        <family val="2"/>
      </rPr>
      <t xml:space="preserve"> </t>
    </r>
  </si>
  <si>
    <t>Demonstrate the following functionality
1. Monitoring of data on mobile devices
2. Organisational wide DLP controls
3. Integration into MobilDevice Management</t>
  </si>
  <si>
    <t>The DLP solution can perform automated discovery and classify sensitive data using artificial intelligence capabilities such as machine learning</t>
  </si>
  <si>
    <t>In your technical response demonstrate how AI is used to discover and classify sensitive data. Demonstrate discovery techniques, channels used to discover documents</t>
  </si>
  <si>
    <t>In your technical response Demonstrate that the DLP solution uses automation using AI for detection and response to anomoulous activities, performing repetitive, time consuming tasks, install updates and enforce policies.</t>
  </si>
  <si>
    <t>The DLP solution can perform automation through the use of artificial intelligence to detect and respond to anomolous activities, perform repetitive, time-consuming tasks and enforce policies.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</si>
</sst>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_ ;[Red]\-0\ "/>
  </numFmts>
  <fonts count="39" x14ac:knownFonts="1">
    <font>
      <sz val="11"/>
      <color theme="1"/>
      <name val="Calibri"/>
      <family val="2"/>
      <scheme val="minor"/>
    </font>
    <font>
      <sz val="11"/>
      <color theme="1"/>
      <name val="Calibri"/>
      <family val="2"/>
      <scheme val="minor"/>
    </font>
    <font>
      <sz val="11"/>
      <color indexed="8"/>
      <name val="Arial"/>
      <family val="2"/>
    </font>
    <font>
      <b/>
      <sz val="11"/>
      <color indexed="8"/>
      <name val="Arial"/>
      <family val="2"/>
    </font>
    <font>
      <sz val="12"/>
      <color indexed="8"/>
      <name val="Arial"/>
      <family val="2"/>
    </font>
    <font>
      <b/>
      <sz val="12"/>
      <color indexed="8"/>
      <name val="Arial"/>
      <family val="2"/>
    </font>
    <font>
      <b/>
      <u/>
      <sz val="11"/>
      <color rgb="FFC00000"/>
      <name val="Arial"/>
      <family val="2"/>
    </font>
    <font>
      <sz val="11"/>
      <color rgb="FF000000"/>
      <name val="Arial"/>
      <family val="2"/>
    </font>
    <font>
      <b/>
      <sz val="16"/>
      <color rgb="FFC00000"/>
      <name val="Arial"/>
      <family val="2"/>
    </font>
    <font>
      <b/>
      <sz val="12"/>
      <name val="Arial"/>
      <family val="2"/>
    </font>
    <font>
      <b/>
      <sz val="11"/>
      <color theme="1"/>
      <name val="Arial"/>
      <family val="2"/>
    </font>
    <font>
      <sz val="11"/>
      <color theme="1"/>
      <name val="Arial"/>
      <family val="2"/>
    </font>
    <font>
      <sz val="8"/>
      <color theme="1"/>
      <name val="Arial"/>
      <family val="2"/>
    </font>
    <font>
      <b/>
      <sz val="8"/>
      <color theme="1"/>
      <name val="Arial"/>
      <family val="2"/>
    </font>
    <font>
      <sz val="12"/>
      <color theme="1"/>
      <name val="Arial"/>
      <family val="2"/>
    </font>
    <font>
      <b/>
      <sz val="16"/>
      <name val="Arial"/>
      <family val="2"/>
    </font>
    <font>
      <b/>
      <sz val="12"/>
      <color theme="1"/>
      <name val="Arial"/>
      <family val="2"/>
    </font>
    <font>
      <sz val="12"/>
      <name val="Arial"/>
      <family val="2"/>
    </font>
    <font>
      <sz val="12"/>
      <color rgb="FF000000"/>
      <name val="Arial"/>
      <family val="2"/>
    </font>
    <font>
      <i/>
      <sz val="8"/>
      <color theme="1"/>
      <name val="Arial"/>
      <family val="2"/>
    </font>
    <font>
      <b/>
      <sz val="8"/>
      <name val="Arial"/>
      <family val="2"/>
    </font>
    <font>
      <i/>
      <sz val="8"/>
      <name val="Arial"/>
      <family val="2"/>
    </font>
    <font>
      <b/>
      <sz val="9"/>
      <color theme="1"/>
      <name val="Arial"/>
      <family val="2"/>
    </font>
    <font>
      <b/>
      <u/>
      <sz val="12"/>
      <color theme="1"/>
      <name val="Arial"/>
      <family val="2"/>
    </font>
    <font>
      <sz val="8"/>
      <name val="Arial"/>
      <family val="2"/>
    </font>
    <font>
      <sz val="8"/>
      <color indexed="8"/>
      <name val="Arial"/>
      <family val="2"/>
    </font>
    <font>
      <sz val="8"/>
      <color rgb="FFFF0000"/>
      <name val="Arial"/>
      <family val="2"/>
    </font>
    <font>
      <i/>
      <sz val="8"/>
      <color rgb="FFFF0000"/>
      <name val="Arial"/>
      <family val="2"/>
    </font>
    <font>
      <b/>
      <i/>
      <sz val="8"/>
      <color rgb="FFFF0000"/>
      <name val="Arial"/>
      <family val="2"/>
    </font>
    <font>
      <b/>
      <i/>
      <sz val="8"/>
      <name val="Arial"/>
      <family val="2"/>
    </font>
    <font>
      <b/>
      <sz val="7"/>
      <color theme="1"/>
      <name val="Arial"/>
      <family val="2"/>
    </font>
    <font>
      <b/>
      <sz val="12"/>
      <color theme="1"/>
      <name val="Calibri"/>
      <family val="2"/>
      <scheme val="minor"/>
    </font>
    <font>
      <b/>
      <u/>
      <sz val="8"/>
      <color theme="1"/>
      <name val="Arial"/>
      <family val="2"/>
    </font>
    <font>
      <sz val="9"/>
      <color theme="1"/>
      <name val="Arial"/>
      <family val="2"/>
    </font>
    <font>
      <sz val="11"/>
      <color rgb="FFFF0000"/>
      <name val="Arial"/>
      <family val="2"/>
    </font>
    <font>
      <b/>
      <u/>
      <sz val="10"/>
      <color theme="1"/>
      <name val="Arial"/>
      <family val="2"/>
    </font>
    <font>
      <b/>
      <u/>
      <sz val="12"/>
      <color theme="4"/>
      <name val="Arial"/>
      <family val="2"/>
    </font>
    <font>
      <b/>
      <u/>
      <sz val="14"/>
      <color theme="1"/>
      <name val="Arial"/>
      <family val="2"/>
    </font>
    <font>
      <b/>
      <sz val="16"/>
      <color theme="0"/>
      <name val="Arial"/>
      <family val="2"/>
    </font>
  </fonts>
  <fills count="21">
    <fill>
      <patternFill patternType="none"/>
    </fill>
    <fill>
      <patternFill patternType="gray125"/>
    </fill>
    <fill>
      <patternFill patternType="solid">
        <fgColor rgb="FF99FF99"/>
        <bgColor indexed="64"/>
      </patternFill>
    </fill>
    <fill>
      <patternFill patternType="solid">
        <fgColor rgb="FFC97A00"/>
        <bgColor indexed="64"/>
      </patternFill>
    </fill>
    <fill>
      <patternFill patternType="solid">
        <fgColor rgb="FF22A2A8"/>
        <bgColor indexed="64"/>
      </patternFill>
    </fill>
    <fill>
      <patternFill patternType="solid">
        <fgColor rgb="FF71725B"/>
        <bgColor indexed="64"/>
      </patternFill>
    </fill>
    <fill>
      <patternFill patternType="solid">
        <fgColor rgb="FF0DB02B"/>
        <bgColor indexed="64"/>
      </patternFill>
    </fill>
    <fill>
      <patternFill patternType="solid">
        <fgColor rgb="FF003896"/>
        <bgColor indexed="64"/>
      </patternFill>
    </fill>
    <fill>
      <patternFill patternType="solid">
        <fgColor rgb="FF598787"/>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96330F"/>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7" tint="0.79998168889431442"/>
        <bgColor indexed="64"/>
      </patternFill>
    </fill>
  </fills>
  <borders count="56">
    <border>
      <left/>
      <right/>
      <top/>
      <bottom/>
      <diagonal/>
    </border>
    <border>
      <left style="medium">
        <color indexed="64"/>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299">
    <xf numFmtId="0" fontId="0" fillId="0" borderId="0" xfId="0"/>
    <xf numFmtId="0" fontId="2" fillId="0" borderId="0" xfId="0" applyFont="1" applyAlignment="1" applyProtection="1">
      <alignment horizontal="left" vertical="top"/>
      <protection locked="0"/>
    </xf>
    <xf numFmtId="0" fontId="2" fillId="0" borderId="0" xfId="0" applyFont="1" applyAlignment="1" applyProtection="1">
      <alignment horizontal="left" vertical="top" wrapText="1"/>
      <protection locked="0"/>
    </xf>
    <xf numFmtId="2" fontId="2" fillId="0" borderId="0" xfId="0" applyNumberFormat="1" applyFont="1" applyAlignment="1" applyProtection="1">
      <alignment horizontal="left" vertical="top"/>
      <protection locked="0"/>
    </xf>
    <xf numFmtId="0" fontId="3" fillId="0" borderId="0" xfId="0" applyFont="1" applyAlignment="1" applyProtection="1">
      <alignment horizontal="left" vertical="top"/>
      <protection locked="0"/>
    </xf>
    <xf numFmtId="0" fontId="3" fillId="0" borderId="0" xfId="0" applyFont="1" applyAlignment="1" applyProtection="1">
      <alignment horizontal="left" vertical="top" wrapText="1"/>
      <protection locked="0"/>
    </xf>
    <xf numFmtId="9" fontId="2" fillId="0" borderId="0" xfId="0" applyNumberFormat="1" applyFont="1" applyAlignment="1" applyProtection="1">
      <alignment horizontal="left" vertical="top"/>
      <protection locked="0"/>
    </xf>
    <xf numFmtId="0" fontId="2"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pplyProtection="1">
      <alignment horizontal="left" vertical="center"/>
      <protection locked="0"/>
    </xf>
    <xf numFmtId="0" fontId="10" fillId="0" borderId="3" xfId="0" applyFont="1" applyBorder="1" applyAlignment="1">
      <alignment horizontal="left" wrapText="1"/>
    </xf>
    <xf numFmtId="0" fontId="11" fillId="0" borderId="3" xfId="0" applyFont="1" applyBorder="1" applyAlignment="1">
      <alignment horizontal="right" vertical="top" wrapText="1"/>
    </xf>
    <xf numFmtId="0" fontId="10" fillId="9" borderId="3" xfId="0" applyFont="1" applyFill="1" applyBorder="1" applyAlignment="1">
      <alignment horizontal="left" wrapText="1"/>
    </xf>
    <xf numFmtId="0" fontId="12" fillId="0" borderId="0" xfId="0" applyFont="1"/>
    <xf numFmtId="0" fontId="13" fillId="0" borderId="0" xfId="0" applyFont="1"/>
    <xf numFmtId="1" fontId="12" fillId="0" borderId="0" xfId="0" applyNumberFormat="1" applyFont="1" applyAlignment="1">
      <alignment vertical="center"/>
    </xf>
    <xf numFmtId="0" fontId="12" fillId="0" borderId="0" xfId="0" applyFont="1" applyAlignment="1">
      <alignment vertical="center"/>
    </xf>
    <xf numFmtId="164" fontId="12" fillId="0" borderId="0" xfId="0" applyNumberFormat="1" applyFont="1"/>
    <xf numFmtId="0" fontId="12" fillId="0" borderId="0" xfId="0" applyFont="1" applyAlignment="1">
      <alignment wrapText="1"/>
    </xf>
    <xf numFmtId="0" fontId="13" fillId="0" borderId="0" xfId="0" applyFont="1" applyAlignment="1">
      <alignment horizontal="center" vertical="center"/>
    </xf>
    <xf numFmtId="9" fontId="14" fillId="0" borderId="5" xfId="0" applyNumberFormat="1" applyFont="1" applyBorder="1" applyAlignment="1">
      <alignment wrapText="1"/>
    </xf>
    <xf numFmtId="0" fontId="14" fillId="0" borderId="6" xfId="0" applyFont="1" applyBorder="1" applyAlignment="1">
      <alignment wrapText="1"/>
    </xf>
    <xf numFmtId="0" fontId="12" fillId="0" borderId="7" xfId="0" applyFont="1" applyBorder="1" applyAlignment="1">
      <alignment wrapText="1"/>
    </xf>
    <xf numFmtId="0" fontId="12" fillId="0" borderId="1" xfId="0" applyFont="1" applyBorder="1" applyAlignment="1">
      <alignment wrapText="1"/>
    </xf>
    <xf numFmtId="9" fontId="15" fillId="0" borderId="8" xfId="1" applyFont="1" applyFill="1" applyBorder="1" applyAlignment="1">
      <alignment vertical="center"/>
    </xf>
    <xf numFmtId="9" fontId="9" fillId="0" borderId="8" xfId="1" applyFont="1" applyFill="1" applyBorder="1" applyAlignment="1">
      <alignment vertical="center"/>
    </xf>
    <xf numFmtId="9" fontId="9" fillId="0" borderId="9" xfId="1" applyFont="1" applyFill="1" applyBorder="1" applyAlignment="1">
      <alignment vertical="center"/>
    </xf>
    <xf numFmtId="0" fontId="16" fillId="10" borderId="10" xfId="0" applyFont="1" applyFill="1" applyBorder="1" applyAlignment="1">
      <alignment horizontal="left" vertical="center" wrapText="1"/>
    </xf>
    <xf numFmtId="9" fontId="9" fillId="0" borderId="11" xfId="1" applyFont="1" applyFill="1" applyBorder="1" applyAlignment="1">
      <alignment vertical="center"/>
    </xf>
    <xf numFmtId="9" fontId="9" fillId="11" borderId="11" xfId="1" applyFont="1" applyFill="1" applyBorder="1" applyAlignment="1">
      <alignment vertical="center"/>
    </xf>
    <xf numFmtId="9" fontId="17" fillId="0" borderId="3" xfId="1" applyFont="1" applyFill="1" applyBorder="1" applyAlignment="1">
      <alignment vertical="center"/>
    </xf>
    <xf numFmtId="0" fontId="14" fillId="10" borderId="12" xfId="0" applyFont="1" applyFill="1" applyBorder="1" applyAlignment="1">
      <alignment horizontal="left" vertical="center" wrapText="1"/>
    </xf>
    <xf numFmtId="0" fontId="18" fillId="10" borderId="12" xfId="0" applyFont="1" applyFill="1" applyBorder="1" applyAlignment="1">
      <alignment vertical="center"/>
    </xf>
    <xf numFmtId="9" fontId="9" fillId="0" borderId="13" xfId="1" applyFont="1" applyFill="1" applyBorder="1" applyAlignment="1">
      <alignment vertical="center"/>
    </xf>
    <xf numFmtId="9" fontId="9" fillId="11" borderId="13" xfId="1" applyFont="1" applyFill="1" applyBorder="1" applyAlignment="1">
      <alignment vertical="center"/>
    </xf>
    <xf numFmtId="9" fontId="17" fillId="0" borderId="14" xfId="1" applyFont="1" applyFill="1" applyBorder="1" applyAlignment="1">
      <alignment vertical="center"/>
    </xf>
    <xf numFmtId="0" fontId="4" fillId="10" borderId="15" xfId="0" applyFont="1" applyFill="1" applyBorder="1" applyAlignment="1">
      <alignment vertical="center" wrapText="1"/>
    </xf>
    <xf numFmtId="0" fontId="5" fillId="11" borderId="16" xfId="0" applyFont="1" applyFill="1" applyBorder="1" applyAlignment="1">
      <alignment horizontal="center" vertical="center"/>
    </xf>
    <xf numFmtId="0" fontId="5" fillId="11" borderId="17" xfId="0" applyFont="1" applyFill="1" applyBorder="1" applyAlignment="1">
      <alignment horizontal="center" vertical="center"/>
    </xf>
    <xf numFmtId="0" fontId="5" fillId="11" borderId="18" xfId="0" applyFont="1" applyFill="1" applyBorder="1" applyAlignment="1">
      <alignment horizontal="center" vertical="center"/>
    </xf>
    <xf numFmtId="0" fontId="19" fillId="0" borderId="0" xfId="0" applyFont="1"/>
    <xf numFmtId="0" fontId="20" fillId="0" borderId="8" xfId="0" applyFont="1" applyBorder="1"/>
    <xf numFmtId="49" fontId="20" fillId="0" borderId="8" xfId="0" applyNumberFormat="1" applyFont="1" applyBorder="1" applyAlignment="1">
      <alignment horizontal="left" vertical="center" wrapText="1"/>
    </xf>
    <xf numFmtId="49" fontId="20" fillId="0" borderId="9" xfId="0" applyNumberFormat="1" applyFont="1" applyBorder="1" applyAlignment="1">
      <alignment horizontal="left" vertical="center" wrapText="1"/>
    </xf>
    <xf numFmtId="49" fontId="20" fillId="0" borderId="20" xfId="0" applyNumberFormat="1" applyFont="1" applyBorder="1" applyAlignment="1">
      <alignment horizontal="left" vertical="center" wrapText="1"/>
    </xf>
    <xf numFmtId="0" fontId="13" fillId="9" borderId="10" xfId="0" applyFont="1" applyFill="1" applyBorder="1" applyAlignment="1">
      <alignment horizontal="center" vertical="center"/>
    </xf>
    <xf numFmtId="0" fontId="20" fillId="0" borderId="13" xfId="0" applyFont="1" applyBorder="1"/>
    <xf numFmtId="164" fontId="20" fillId="0" borderId="21" xfId="0" applyNumberFormat="1" applyFont="1" applyBorder="1"/>
    <xf numFmtId="49" fontId="20" fillId="0" borderId="11" xfId="0" applyNumberFormat="1" applyFont="1" applyBorder="1" applyAlignment="1">
      <alignment horizontal="left" vertical="center" wrapText="1"/>
    </xf>
    <xf numFmtId="49" fontId="20" fillId="0" borderId="3" xfId="0" applyNumberFormat="1" applyFont="1" applyBorder="1" applyAlignment="1">
      <alignment horizontal="left" vertical="center" wrapText="1"/>
    </xf>
    <xf numFmtId="49" fontId="20" fillId="0" borderId="24" xfId="0" applyNumberFormat="1" applyFont="1" applyBorder="1" applyAlignment="1">
      <alignment horizontal="left" vertical="center" wrapText="1"/>
    </xf>
    <xf numFmtId="0" fontId="13" fillId="9" borderId="15" xfId="0" applyFont="1" applyFill="1" applyBorder="1" applyAlignment="1">
      <alignment horizontal="center" vertical="center"/>
    </xf>
    <xf numFmtId="0" fontId="22" fillId="12" borderId="26" xfId="0" applyFont="1" applyFill="1" applyBorder="1" applyAlignment="1">
      <alignment vertical="center"/>
    </xf>
    <xf numFmtId="164" fontId="22" fillId="12" borderId="27" xfId="0" applyNumberFormat="1" applyFont="1" applyFill="1" applyBorder="1" applyAlignment="1">
      <alignment vertical="center" wrapText="1"/>
    </xf>
    <xf numFmtId="0" fontId="13" fillId="13" borderId="26" xfId="0" applyFont="1" applyFill="1" applyBorder="1" applyAlignment="1">
      <alignment vertical="center" wrapText="1"/>
    </xf>
    <xf numFmtId="0" fontId="13" fillId="13" borderId="28" xfId="0" applyFont="1" applyFill="1" applyBorder="1" applyAlignment="1">
      <alignment vertical="center" wrapText="1"/>
    </xf>
    <xf numFmtId="0" fontId="13" fillId="13" borderId="19" xfId="0" applyFont="1" applyFill="1" applyBorder="1" applyAlignment="1">
      <alignment vertical="center" wrapText="1"/>
    </xf>
    <xf numFmtId="0" fontId="13" fillId="14" borderId="29" xfId="0" applyFont="1" applyFill="1" applyBorder="1" applyAlignment="1">
      <alignment vertical="center" wrapText="1"/>
    </xf>
    <xf numFmtId="0" fontId="23" fillId="0" borderId="0" xfId="0" applyFont="1" applyAlignment="1">
      <alignment horizontal="center" wrapText="1"/>
    </xf>
    <xf numFmtId="0" fontId="10" fillId="0" borderId="3" xfId="0" applyFont="1" applyBorder="1" applyAlignment="1" applyProtection="1">
      <alignment horizontal="left" wrapText="1"/>
      <protection locked="0"/>
    </xf>
    <xf numFmtId="0" fontId="10" fillId="9" borderId="3" xfId="0" applyFont="1" applyFill="1" applyBorder="1" applyAlignment="1" applyProtection="1">
      <alignment horizontal="left" wrapText="1"/>
      <protection locked="0"/>
    </xf>
    <xf numFmtId="0" fontId="12" fillId="0" borderId="0" xfId="0" applyFont="1" applyAlignment="1">
      <alignment horizontal="center" vertical="center"/>
    </xf>
    <xf numFmtId="9" fontId="24" fillId="0" borderId="30" xfId="1" applyFont="1" applyFill="1" applyBorder="1" applyAlignment="1">
      <alignment vertical="center"/>
    </xf>
    <xf numFmtId="9" fontId="20" fillId="9" borderId="31" xfId="0" applyNumberFormat="1" applyFont="1" applyFill="1" applyBorder="1" applyAlignment="1">
      <alignment vertical="center"/>
    </xf>
    <xf numFmtId="164" fontId="20" fillId="9" borderId="34" xfId="0" applyNumberFormat="1" applyFont="1" applyFill="1" applyBorder="1" applyAlignment="1">
      <alignment horizontal="center" vertical="center"/>
    </xf>
    <xf numFmtId="165" fontId="20" fillId="9" borderId="32" xfId="0" applyNumberFormat="1" applyFont="1" applyFill="1" applyBorder="1" applyAlignment="1">
      <alignment horizontal="center" vertical="center" wrapText="1"/>
    </xf>
    <xf numFmtId="0" fontId="20" fillId="9" borderId="32" xfId="0" applyFont="1" applyFill="1" applyBorder="1" applyAlignment="1">
      <alignment horizontal="center" vertical="center" wrapText="1"/>
    </xf>
    <xf numFmtId="0" fontId="13" fillId="0" borderId="33" xfId="0" applyFont="1" applyBorder="1" applyAlignment="1">
      <alignment horizontal="center" vertical="center"/>
    </xf>
    <xf numFmtId="164" fontId="24" fillId="0" borderId="9" xfId="0" applyNumberFormat="1" applyFont="1" applyBorder="1" applyAlignment="1">
      <alignment horizontal="center" vertical="center"/>
    </xf>
    <xf numFmtId="0" fontId="24" fillId="0" borderId="9" xfId="0" applyFont="1" applyBorder="1" applyAlignment="1">
      <alignment horizontal="left" vertical="top" wrapText="1"/>
    </xf>
    <xf numFmtId="164" fontId="24" fillId="0" borderId="3" xfId="0" applyNumberFormat="1" applyFont="1" applyBorder="1" applyAlignment="1">
      <alignment horizontal="center" vertical="center"/>
    </xf>
    <xf numFmtId="0" fontId="24" fillId="0" borderId="3" xfId="0" applyFont="1" applyBorder="1" applyAlignment="1">
      <alignment horizontal="left" vertical="top" wrapText="1"/>
    </xf>
    <xf numFmtId="164" fontId="24" fillId="0" borderId="39" xfId="0" applyNumberFormat="1" applyFont="1" applyBorder="1" applyAlignment="1">
      <alignment horizontal="center" vertical="center"/>
    </xf>
    <xf numFmtId="0" fontId="24" fillId="0" borderId="39" xfId="0" applyFont="1" applyBorder="1" applyAlignment="1">
      <alignment horizontal="left" vertical="top" wrapText="1"/>
    </xf>
    <xf numFmtId="164" fontId="24" fillId="0" borderId="14" xfId="0" applyNumberFormat="1" applyFont="1" applyBorder="1" applyAlignment="1">
      <alignment horizontal="center" vertical="center"/>
    </xf>
    <xf numFmtId="0" fontId="24" fillId="0" borderId="14" xfId="0" applyFont="1" applyBorder="1" applyAlignment="1">
      <alignment horizontal="left" vertical="top" wrapText="1"/>
    </xf>
    <xf numFmtId="16" fontId="24" fillId="0" borderId="39" xfId="0" applyNumberFormat="1" applyFont="1" applyBorder="1" applyAlignment="1">
      <alignment horizontal="left" vertical="top" wrapText="1"/>
    </xf>
    <xf numFmtId="16" fontId="24" fillId="0" borderId="3" xfId="0" applyNumberFormat="1" applyFont="1" applyBorder="1" applyAlignment="1">
      <alignment horizontal="left" vertical="top" wrapText="1"/>
    </xf>
    <xf numFmtId="0" fontId="26" fillId="0" borderId="0" xfId="0" applyFont="1" applyAlignment="1">
      <alignment horizontal="center" vertical="center"/>
    </xf>
    <xf numFmtId="0" fontId="13" fillId="9" borderId="8" xfId="0" applyFont="1" applyFill="1" applyBorder="1" applyAlignment="1">
      <alignment vertical="center"/>
    </xf>
    <xf numFmtId="49" fontId="30" fillId="9" borderId="9" xfId="0" applyNumberFormat="1" applyFont="1" applyFill="1" applyBorder="1" applyAlignment="1">
      <alignment vertical="center" textRotation="90" wrapText="1"/>
    </xf>
    <xf numFmtId="1" fontId="30" fillId="9" borderId="9" xfId="0" applyNumberFormat="1" applyFont="1" applyFill="1" applyBorder="1" applyAlignment="1">
      <alignment vertical="center" textRotation="90" wrapText="1"/>
    </xf>
    <xf numFmtId="49" fontId="13" fillId="9" borderId="9" xfId="0" applyNumberFormat="1" applyFont="1" applyFill="1" applyBorder="1" applyAlignment="1">
      <alignment horizontal="center" vertical="center" wrapText="1"/>
    </xf>
    <xf numFmtId="164" fontId="30" fillId="9" borderId="9" xfId="0" applyNumberFormat="1" applyFont="1" applyFill="1" applyBorder="1" applyAlignment="1">
      <alignment horizontal="center" vertical="center" textRotation="90" wrapText="1"/>
    </xf>
    <xf numFmtId="0" fontId="13" fillId="9" borderId="9" xfId="0" applyFont="1" applyFill="1" applyBorder="1" applyAlignment="1">
      <alignment vertical="center" wrapText="1"/>
    </xf>
    <xf numFmtId="0" fontId="13" fillId="9" borderId="20" xfId="0" applyFont="1" applyFill="1" applyBorder="1" applyAlignment="1">
      <alignment vertical="center" wrapText="1"/>
    </xf>
    <xf numFmtId="0" fontId="13" fillId="15" borderId="8" xfId="0" applyFont="1" applyFill="1" applyBorder="1" applyAlignment="1">
      <alignment vertical="center" wrapText="1"/>
    </xf>
    <xf numFmtId="0" fontId="13" fillId="15" borderId="46" xfId="0" applyFont="1" applyFill="1" applyBorder="1" applyAlignment="1">
      <alignment vertical="center" wrapText="1"/>
    </xf>
    <xf numFmtId="0" fontId="13" fillId="15" borderId="47" xfId="0" applyFont="1" applyFill="1" applyBorder="1" applyAlignment="1">
      <alignment vertical="center" wrapText="1"/>
    </xf>
    <xf numFmtId="0" fontId="13" fillId="16" borderId="40" xfId="0" applyFont="1" applyFill="1" applyBorder="1" applyAlignment="1">
      <alignment vertical="center" wrapText="1"/>
    </xf>
    <xf numFmtId="49" fontId="13" fillId="16" borderId="9" xfId="0" applyNumberFormat="1" applyFont="1" applyFill="1" applyBorder="1" applyAlignment="1">
      <alignment horizontal="left" vertical="center" wrapText="1"/>
    </xf>
    <xf numFmtId="0" fontId="13" fillId="12" borderId="48" xfId="0" applyFont="1" applyFill="1" applyBorder="1" applyAlignment="1">
      <alignment vertical="center"/>
    </xf>
    <xf numFmtId="0" fontId="13" fillId="12" borderId="49" xfId="0" applyFont="1" applyFill="1" applyBorder="1" applyAlignment="1">
      <alignment vertical="center"/>
    </xf>
    <xf numFmtId="0" fontId="13" fillId="12" borderId="50" xfId="0" applyFont="1" applyFill="1" applyBorder="1" applyAlignment="1">
      <alignment vertical="center"/>
    </xf>
    <xf numFmtId="0" fontId="13" fillId="12" borderId="49" xfId="0" applyFont="1" applyFill="1" applyBorder="1" applyAlignment="1">
      <alignment horizontal="center" vertical="center"/>
    </xf>
    <xf numFmtId="0" fontId="23" fillId="0" borderId="0" xfId="0" applyFont="1" applyAlignment="1">
      <alignment vertical="top" wrapText="1"/>
    </xf>
    <xf numFmtId="0" fontId="13" fillId="0" borderId="0" xfId="0" applyFont="1" applyAlignment="1">
      <alignment wrapText="1"/>
    </xf>
    <xf numFmtId="0" fontId="12" fillId="0" borderId="1" xfId="0" applyFont="1" applyBorder="1" applyAlignment="1">
      <alignment horizontal="center" vertical="center"/>
    </xf>
    <xf numFmtId="164" fontId="20" fillId="0" borderId="37" xfId="0" applyNumberFormat="1" applyFont="1" applyBorder="1"/>
    <xf numFmtId="164" fontId="12" fillId="0" borderId="4" xfId="0" applyNumberFormat="1" applyFont="1" applyBorder="1"/>
    <xf numFmtId="0" fontId="13" fillId="9" borderId="41" xfId="0" applyFont="1" applyFill="1" applyBorder="1" applyAlignment="1">
      <alignment vertical="center" wrapText="1"/>
    </xf>
    <xf numFmtId="9" fontId="24" fillId="0" borderId="31" xfId="1" applyFont="1" applyFill="1" applyBorder="1" applyAlignment="1">
      <alignment vertical="center"/>
    </xf>
    <xf numFmtId="0" fontId="20" fillId="9" borderId="19" xfId="0" applyFont="1" applyFill="1" applyBorder="1" applyAlignment="1">
      <alignment horizontal="center" vertical="center" wrapText="1"/>
    </xf>
    <xf numFmtId="0" fontId="13" fillId="0" borderId="6" xfId="0" applyFont="1" applyBorder="1" applyAlignment="1">
      <alignment horizontal="center" vertical="center"/>
    </xf>
    <xf numFmtId="9" fontId="20" fillId="9" borderId="34" xfId="0" applyNumberFormat="1" applyFont="1" applyFill="1" applyBorder="1" applyAlignment="1">
      <alignment vertical="center"/>
    </xf>
    <xf numFmtId="165" fontId="20" fillId="9" borderId="5" xfId="0" applyNumberFormat="1" applyFont="1" applyFill="1" applyBorder="1" applyAlignment="1">
      <alignment horizontal="center" vertical="center" wrapText="1"/>
    </xf>
    <xf numFmtId="0" fontId="23" fillId="0" borderId="0" xfId="0" applyFont="1" applyAlignment="1">
      <alignment horizontal="right" vertical="top" wrapText="1"/>
    </xf>
    <xf numFmtId="164" fontId="20" fillId="9" borderId="31" xfId="0" applyNumberFormat="1" applyFont="1" applyFill="1" applyBorder="1" applyAlignment="1">
      <alignment horizontal="center" vertical="center"/>
    </xf>
    <xf numFmtId="0" fontId="3" fillId="0" borderId="0" xfId="0" applyFont="1" applyAlignment="1">
      <alignment horizontal="left" vertical="top" wrapText="1"/>
    </xf>
    <xf numFmtId="0" fontId="2" fillId="0" borderId="0" xfId="0" applyFont="1" applyAlignment="1">
      <alignment horizontal="left" vertical="top" wrapText="1"/>
    </xf>
    <xf numFmtId="9" fontId="2" fillId="0" borderId="0" xfId="0" applyNumberFormat="1" applyFont="1" applyAlignment="1">
      <alignment horizontal="left" vertical="top" wrapText="1"/>
    </xf>
    <xf numFmtId="0" fontId="2" fillId="0" borderId="1" xfId="0" applyFont="1" applyBorder="1" applyAlignment="1" applyProtection="1">
      <alignment horizontal="left" vertical="top"/>
      <protection locked="0"/>
    </xf>
    <xf numFmtId="0" fontId="4" fillId="0" borderId="1" xfId="0" applyFont="1" applyBorder="1" applyAlignment="1" applyProtection="1">
      <alignment horizontal="left" vertical="center"/>
      <protection locked="0"/>
    </xf>
    <xf numFmtId="0" fontId="2" fillId="0" borderId="0" xfId="0" quotePrefix="1" applyFont="1" applyAlignment="1" applyProtection="1">
      <alignment horizontal="right" vertical="top"/>
      <protection locked="0"/>
    </xf>
    <xf numFmtId="0" fontId="3" fillId="8" borderId="3" xfId="0" applyFont="1" applyFill="1" applyBorder="1" applyAlignment="1" applyProtection="1">
      <alignment horizontal="left" vertical="top" wrapText="1"/>
      <protection locked="0"/>
    </xf>
    <xf numFmtId="0" fontId="2" fillId="7" borderId="3" xfId="0" applyFont="1" applyFill="1" applyBorder="1" applyAlignment="1" applyProtection="1">
      <alignment horizontal="left" vertical="top" wrapText="1"/>
      <protection locked="0"/>
    </xf>
    <xf numFmtId="0" fontId="2" fillId="6" borderId="3" xfId="0" applyFont="1" applyFill="1" applyBorder="1" applyAlignment="1" applyProtection="1">
      <alignment horizontal="left" vertical="top" wrapText="1"/>
      <protection locked="0"/>
    </xf>
    <xf numFmtId="0" fontId="2" fillId="5" borderId="3" xfId="0" applyFont="1" applyFill="1" applyBorder="1" applyAlignment="1" applyProtection="1">
      <alignment horizontal="left" vertical="top" wrapText="1"/>
      <protection locked="0"/>
    </xf>
    <xf numFmtId="0" fontId="2" fillId="4" borderId="3" xfId="0" applyFont="1" applyFill="1" applyBorder="1" applyAlignment="1" applyProtection="1">
      <alignment horizontal="left" vertical="top" wrapText="1"/>
      <protection locked="0"/>
    </xf>
    <xf numFmtId="0" fontId="2" fillId="3" borderId="3" xfId="0" applyFont="1" applyFill="1" applyBorder="1" applyAlignment="1" applyProtection="1">
      <alignment horizontal="left" vertical="top" wrapText="1"/>
      <protection locked="0"/>
    </xf>
    <xf numFmtId="0" fontId="2" fillId="0" borderId="0" xfId="0" applyFont="1" applyAlignment="1" applyProtection="1">
      <alignment vertical="top" wrapText="1"/>
      <protection locked="0"/>
    </xf>
    <xf numFmtId="0" fontId="2" fillId="0" borderId="0" xfId="0" quotePrefix="1" applyFont="1" applyAlignment="1" applyProtection="1">
      <alignment horizontal="right" vertical="center"/>
      <protection locked="0"/>
    </xf>
    <xf numFmtId="0" fontId="0" fillId="0" borderId="12" xfId="0" applyBorder="1"/>
    <xf numFmtId="0" fontId="0" fillId="0" borderId="11" xfId="0" applyBorder="1"/>
    <xf numFmtId="0" fontId="0" fillId="0" borderId="10" xfId="0" applyBorder="1"/>
    <xf numFmtId="0" fontId="0" fillId="0" borderId="8" xfId="0" applyBorder="1"/>
    <xf numFmtId="0" fontId="0" fillId="0" borderId="15" xfId="0" applyBorder="1"/>
    <xf numFmtId="0" fontId="0" fillId="0" borderId="13" xfId="0" applyBorder="1"/>
    <xf numFmtId="0" fontId="0" fillId="0" borderId="0" xfId="0" applyAlignment="1" applyProtection="1">
      <alignment vertical="top" wrapText="1"/>
      <protection locked="0"/>
    </xf>
    <xf numFmtId="0" fontId="2" fillId="10" borderId="3" xfId="0" applyFont="1" applyFill="1" applyBorder="1" applyAlignment="1" applyProtection="1">
      <alignment horizontal="left" vertical="top" wrapText="1"/>
      <protection locked="0"/>
    </xf>
    <xf numFmtId="0" fontId="2" fillId="17" borderId="0" xfId="0" applyFont="1" applyFill="1" applyAlignment="1" applyProtection="1">
      <alignment horizontal="left" vertical="top"/>
      <protection locked="0"/>
    </xf>
    <xf numFmtId="0" fontId="32"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left" wrapText="1"/>
    </xf>
    <xf numFmtId="0" fontId="13" fillId="0" borderId="0" xfId="0" applyFont="1" applyAlignment="1">
      <alignment vertical="center" wrapText="1"/>
    </xf>
    <xf numFmtId="0" fontId="35" fillId="0" borderId="0" xfId="0" applyFont="1" applyAlignment="1">
      <alignment wrapText="1"/>
    </xf>
    <xf numFmtId="0" fontId="12" fillId="18" borderId="0" xfId="0" applyFont="1" applyFill="1" applyAlignment="1">
      <alignment vertical="center" wrapText="1"/>
    </xf>
    <xf numFmtId="0" fontId="33" fillId="18" borderId="0" xfId="0" applyFont="1" applyFill="1" applyAlignment="1">
      <alignment vertical="center" wrapText="1"/>
    </xf>
    <xf numFmtId="0" fontId="19" fillId="18" borderId="0" xfId="0" applyFont="1" applyFill="1" applyAlignment="1">
      <alignment vertical="center" wrapText="1"/>
    </xf>
    <xf numFmtId="0" fontId="23" fillId="0" borderId="0" xfId="0" applyFont="1" applyAlignment="1">
      <alignment horizontal="left" vertical="top" wrapText="1"/>
    </xf>
    <xf numFmtId="0" fontId="14" fillId="0" borderId="0" xfId="0" applyFont="1" applyAlignment="1">
      <alignment horizontal="left" vertical="top" wrapText="1"/>
    </xf>
    <xf numFmtId="0" fontId="38" fillId="0" borderId="0" xfId="0" applyFont="1"/>
    <xf numFmtId="0" fontId="38" fillId="0" borderId="32" xfId="0" applyFont="1" applyBorder="1"/>
    <xf numFmtId="0" fontId="20" fillId="0" borderId="9" xfId="0" applyFont="1" applyBorder="1" applyAlignment="1">
      <alignment horizontal="center"/>
    </xf>
    <xf numFmtId="9" fontId="24" fillId="0" borderId="34" xfId="1" applyFont="1" applyFill="1" applyBorder="1" applyAlignment="1">
      <alignment vertical="center"/>
    </xf>
    <xf numFmtId="49" fontId="24" fillId="0" borderId="14" xfId="0" applyNumberFormat="1" applyFont="1" applyBorder="1" applyAlignment="1">
      <alignment horizontal="left" vertical="center" wrapText="1"/>
    </xf>
    <xf numFmtId="49" fontId="24" fillId="0" borderId="25" xfId="0" applyNumberFormat="1" applyFont="1" applyBorder="1" applyAlignment="1">
      <alignment horizontal="left" vertical="center" wrapText="1"/>
    </xf>
    <xf numFmtId="49" fontId="24" fillId="0" borderId="9" xfId="0" applyNumberFormat="1" applyFont="1" applyBorder="1" applyAlignment="1">
      <alignment horizontal="left" vertical="center" wrapText="1"/>
    </xf>
    <xf numFmtId="49" fontId="24" fillId="0" borderId="8" xfId="0" applyNumberFormat="1" applyFont="1" applyBorder="1" applyAlignment="1">
      <alignment horizontal="left" vertical="center" wrapText="1"/>
    </xf>
    <xf numFmtId="49" fontId="24" fillId="0" borderId="20" xfId="0" applyNumberFormat="1" applyFont="1" applyBorder="1" applyAlignment="1">
      <alignment horizontal="left" vertical="center" wrapText="1"/>
    </xf>
    <xf numFmtId="0" fontId="23" fillId="0" borderId="0" xfId="0" applyFont="1" applyAlignment="1">
      <alignment horizontal="left" vertical="top" wrapText="1"/>
    </xf>
    <xf numFmtId="0" fontId="37" fillId="20" borderId="0" xfId="0" applyFont="1" applyFill="1" applyAlignment="1">
      <alignment horizontal="left" vertical="top" wrapText="1"/>
    </xf>
    <xf numFmtId="0" fontId="14" fillId="0" borderId="0" xfId="0" applyFont="1" applyAlignment="1">
      <alignment horizontal="left" vertical="top" wrapText="1"/>
    </xf>
    <xf numFmtId="0" fontId="11" fillId="0" borderId="0" xfId="0" applyFont="1" applyAlignment="1">
      <alignment horizontal="left" vertical="top" wrapText="1"/>
    </xf>
    <xf numFmtId="0" fontId="13" fillId="9" borderId="12" xfId="0" applyFont="1" applyFill="1" applyBorder="1" applyAlignment="1">
      <alignment horizontal="center" vertical="center"/>
    </xf>
    <xf numFmtId="0" fontId="21" fillId="0" borderId="3" xfId="0" applyFont="1" applyBorder="1" applyAlignment="1">
      <alignment horizontal="left" vertical="center" wrapText="1"/>
    </xf>
    <xf numFmtId="0" fontId="21" fillId="0" borderId="11" xfId="0" applyFont="1" applyBorder="1" applyAlignment="1">
      <alignment vertical="center" wrapText="1"/>
    </xf>
    <xf numFmtId="0" fontId="21" fillId="0" borderId="42" xfId="0" applyFont="1" applyBorder="1" applyAlignment="1">
      <alignment horizontal="left" vertical="top" wrapText="1"/>
    </xf>
    <xf numFmtId="0" fontId="21" fillId="0" borderId="43" xfId="0" applyFont="1" applyBorder="1" applyAlignment="1">
      <alignment horizontal="left" vertical="top" wrapText="1"/>
    </xf>
    <xf numFmtId="0" fontId="21" fillId="0" borderId="15" xfId="0" applyFont="1" applyBorder="1" applyAlignment="1">
      <alignment horizontal="left" vertical="top" wrapText="1"/>
    </xf>
    <xf numFmtId="0" fontId="21" fillId="0" borderId="39" xfId="0" applyFont="1" applyBorder="1" applyAlignment="1">
      <alignment horizontal="left" vertical="top" wrapText="1"/>
    </xf>
    <xf numFmtId="0" fontId="21" fillId="0" borderId="36" xfId="0" applyFont="1" applyBorder="1" applyAlignment="1">
      <alignment horizontal="left" vertical="top" wrapText="1"/>
    </xf>
    <xf numFmtId="0" fontId="21" fillId="0" borderId="14" xfId="0" applyFont="1" applyBorder="1" applyAlignment="1">
      <alignment horizontal="left" vertical="top" wrapText="1"/>
    </xf>
    <xf numFmtId="0" fontId="21" fillId="0" borderId="54" xfId="0" applyFont="1" applyBorder="1" applyAlignment="1">
      <alignment horizontal="left" vertical="top" wrapText="1"/>
    </xf>
    <xf numFmtId="0" fontId="21" fillId="0" borderId="2" xfId="0" applyFont="1" applyBorder="1" applyAlignment="1">
      <alignment horizontal="left" vertical="top" wrapText="1"/>
    </xf>
    <xf numFmtId="0" fontId="21" fillId="0" borderId="23" xfId="0" applyFont="1" applyBorder="1" applyAlignment="1">
      <alignment horizontal="left" vertical="top" wrapText="1"/>
    </xf>
    <xf numFmtId="0" fontId="25" fillId="0" borderId="3" xfId="0" applyFont="1" applyBorder="1" applyAlignment="1" applyProtection="1">
      <alignment horizontal="center" vertical="center" wrapText="1"/>
      <protection locked="0" hidden="1"/>
    </xf>
    <xf numFmtId="165" fontId="25" fillId="0" borderId="39" xfId="0" applyNumberFormat="1" applyFont="1" applyBorder="1" applyAlignment="1" applyProtection="1">
      <alignment horizontal="center" vertical="center" wrapText="1"/>
      <protection hidden="1"/>
    </xf>
    <xf numFmtId="165" fontId="25" fillId="0" borderId="36" xfId="0" applyNumberFormat="1" applyFont="1" applyBorder="1" applyAlignment="1" applyProtection="1">
      <alignment horizontal="center" vertical="center" wrapText="1"/>
      <protection hidden="1"/>
    </xf>
    <xf numFmtId="164" fontId="24" fillId="0" borderId="14" xfId="0" applyNumberFormat="1" applyFont="1" applyBorder="1" applyAlignment="1">
      <alignment horizontal="center" vertical="center"/>
    </xf>
    <xf numFmtId="164" fontId="24" fillId="0" borderId="3" xfId="0" applyNumberFormat="1" applyFont="1" applyBorder="1" applyAlignment="1">
      <alignment horizontal="center" vertical="center"/>
    </xf>
    <xf numFmtId="0" fontId="13" fillId="9" borderId="52" xfId="0" applyFont="1" applyFill="1" applyBorder="1" applyAlignment="1">
      <alignment horizontal="center" vertical="center" textRotation="90"/>
    </xf>
    <xf numFmtId="0" fontId="13" fillId="9" borderId="10" xfId="0" applyFont="1" applyFill="1" applyBorder="1" applyAlignment="1">
      <alignment horizontal="center" vertical="center" textRotation="90"/>
    </xf>
    <xf numFmtId="0" fontId="13" fillId="14" borderId="50" xfId="0" applyFont="1" applyFill="1" applyBorder="1" applyAlignment="1">
      <alignment horizontal="center" vertical="center"/>
    </xf>
    <xf numFmtId="0" fontId="13" fillId="14" borderId="51" xfId="0" applyFont="1" applyFill="1" applyBorder="1" applyAlignment="1">
      <alignment horizontal="center" vertical="center"/>
    </xf>
    <xf numFmtId="0" fontId="13" fillId="13" borderId="50" xfId="0" applyFont="1" applyFill="1" applyBorder="1" applyAlignment="1">
      <alignment horizontal="center" vertical="center"/>
    </xf>
    <xf numFmtId="0" fontId="13" fillId="13" borderId="49" xfId="0" applyFont="1" applyFill="1" applyBorder="1" applyAlignment="1">
      <alignment horizontal="center" vertical="center"/>
    </xf>
    <xf numFmtId="0" fontId="13" fillId="13" borderId="48" xfId="0" applyFont="1" applyFill="1" applyBorder="1" applyAlignment="1">
      <alignment horizontal="center" vertical="center"/>
    </xf>
    <xf numFmtId="0" fontId="20" fillId="9" borderId="43" xfId="0" applyFont="1" applyFill="1" applyBorder="1" applyAlignment="1">
      <alignment horizontal="center" vertical="center"/>
    </xf>
    <xf numFmtId="0" fontId="20" fillId="9" borderId="15" xfId="0" applyFont="1" applyFill="1" applyBorder="1" applyAlignment="1">
      <alignment horizontal="center" vertical="center"/>
    </xf>
    <xf numFmtId="0" fontId="29" fillId="18" borderId="14" xfId="0" applyFont="1" applyFill="1" applyBorder="1" applyAlignment="1">
      <alignment horizontal="left" vertical="center" wrapText="1"/>
    </xf>
    <xf numFmtId="0" fontId="21" fillId="18" borderId="3" xfId="0" applyFont="1" applyFill="1" applyBorder="1" applyAlignment="1">
      <alignment horizontal="left" vertical="center" wrapText="1"/>
    </xf>
    <xf numFmtId="0" fontId="21" fillId="19" borderId="25" xfId="0" applyFont="1" applyFill="1" applyBorder="1" applyAlignment="1">
      <alignment vertical="center" wrapText="1"/>
    </xf>
    <xf numFmtId="0" fontId="21" fillId="19" borderId="11" xfId="0" applyFont="1" applyFill="1" applyBorder="1" applyAlignment="1">
      <alignment vertical="center" wrapText="1"/>
    </xf>
    <xf numFmtId="0" fontId="27" fillId="0" borderId="43" xfId="0" applyFont="1" applyBorder="1" applyAlignment="1">
      <alignment horizontal="left" vertical="top" wrapText="1"/>
    </xf>
    <xf numFmtId="0" fontId="27" fillId="0" borderId="36" xfId="0" applyFont="1" applyBorder="1" applyAlignment="1">
      <alignment horizontal="left" vertical="top" wrapText="1"/>
    </xf>
    <xf numFmtId="0" fontId="20" fillId="0" borderId="33" xfId="0" applyFont="1" applyBorder="1" applyAlignment="1">
      <alignment horizontal="center" vertical="center"/>
    </xf>
    <xf numFmtId="0" fontId="20" fillId="0" borderId="32" xfId="0" applyFont="1" applyBorder="1" applyAlignment="1">
      <alignment horizontal="center" vertical="center"/>
    </xf>
    <xf numFmtId="9" fontId="24" fillId="0" borderId="3" xfId="0" applyNumberFormat="1" applyFont="1" applyBorder="1" applyAlignment="1">
      <alignment horizontal="center" vertical="center"/>
    </xf>
    <xf numFmtId="0" fontId="25" fillId="0" borderId="44" xfId="0" applyFont="1" applyBorder="1" applyAlignment="1" applyProtection="1">
      <alignment horizontal="center" vertical="center" wrapText="1"/>
      <protection locked="0" hidden="1"/>
    </xf>
    <xf numFmtId="0" fontId="25" fillId="0" borderId="36" xfId="0" applyFont="1" applyBorder="1" applyAlignment="1" applyProtection="1">
      <alignment horizontal="center" vertical="center" wrapText="1"/>
      <protection locked="0" hidden="1"/>
    </xf>
    <xf numFmtId="0" fontId="25" fillId="0" borderId="14" xfId="0" applyFont="1" applyBorder="1" applyAlignment="1" applyProtection="1">
      <alignment horizontal="center" vertical="center" wrapText="1"/>
      <protection locked="0" hidden="1"/>
    </xf>
    <xf numFmtId="165" fontId="25" fillId="0" borderId="44" xfId="0" applyNumberFormat="1" applyFont="1" applyBorder="1" applyAlignment="1" applyProtection="1">
      <alignment horizontal="center" vertical="center" wrapText="1"/>
      <protection hidden="1"/>
    </xf>
    <xf numFmtId="9" fontId="24" fillId="0" borderId="14" xfId="0" applyNumberFormat="1" applyFont="1" applyBorder="1" applyAlignment="1">
      <alignment horizontal="center" vertical="center"/>
    </xf>
    <xf numFmtId="0" fontId="21" fillId="0" borderId="13" xfId="0" applyFont="1" applyBorder="1" applyAlignment="1">
      <alignment vertical="center" wrapText="1"/>
    </xf>
    <xf numFmtId="0" fontId="0" fillId="0" borderId="2" xfId="0" applyBorder="1" applyAlignment="1" applyProtection="1">
      <alignment horizontal="left"/>
      <protection locked="0"/>
    </xf>
    <xf numFmtId="0" fontId="0" fillId="0" borderId="0" xfId="0" applyAlignment="1" applyProtection="1">
      <alignment horizontal="left"/>
      <protection locked="0"/>
    </xf>
    <xf numFmtId="0" fontId="2" fillId="0" borderId="0" xfId="0" applyFont="1" applyAlignment="1" applyProtection="1">
      <alignment horizontal="center" vertical="top"/>
      <protection locked="0"/>
    </xf>
    <xf numFmtId="0" fontId="2" fillId="0" borderId="0" xfId="0" applyFont="1" applyAlignment="1" applyProtection="1">
      <alignment horizontal="left" vertical="top" wrapText="1"/>
      <protection locked="0"/>
    </xf>
    <xf numFmtId="0" fontId="5" fillId="2" borderId="2"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0" fillId="0" borderId="0" xfId="0" applyAlignment="1" applyProtection="1">
      <alignment horizontal="left" vertical="top"/>
      <protection locked="0"/>
    </xf>
    <xf numFmtId="0" fontId="8" fillId="0" borderId="0" xfId="0" applyFont="1" applyAlignment="1" applyProtection="1">
      <alignment horizontal="center" vertical="top" wrapText="1"/>
      <protection locked="0"/>
    </xf>
    <xf numFmtId="0" fontId="0" fillId="0" borderId="0" xfId="0" applyAlignment="1" applyProtection="1">
      <alignment horizontal="left" vertical="top" wrapText="1"/>
      <protection locked="0"/>
    </xf>
    <xf numFmtId="0" fontId="2" fillId="0" borderId="0" xfId="0" quotePrefix="1" applyFont="1" applyAlignment="1" applyProtection="1">
      <alignment horizontal="left" vertical="top" wrapText="1"/>
      <protection locked="0"/>
    </xf>
    <xf numFmtId="0" fontId="5" fillId="11" borderId="6" xfId="0" applyFont="1" applyFill="1" applyBorder="1" applyAlignment="1">
      <alignment horizontal="center" vertical="center"/>
    </xf>
    <xf numFmtId="0" fontId="5" fillId="11" borderId="19" xfId="0" applyFont="1" applyFill="1" applyBorder="1" applyAlignment="1">
      <alignment horizontal="center" vertical="center"/>
    </xf>
    <xf numFmtId="0" fontId="5" fillId="11" borderId="5" xfId="0" applyFont="1" applyFill="1" applyBorder="1" applyAlignment="1">
      <alignment horizontal="center" vertical="center"/>
    </xf>
    <xf numFmtId="0" fontId="23" fillId="0" borderId="0" xfId="0" applyFont="1" applyAlignment="1">
      <alignment horizontal="center" vertical="top" wrapText="1"/>
    </xf>
    <xf numFmtId="0" fontId="10" fillId="14" borderId="6" xfId="0" applyFont="1" applyFill="1" applyBorder="1" applyAlignment="1">
      <alignment horizontal="left" vertical="center" wrapText="1"/>
    </xf>
    <xf numFmtId="0" fontId="10" fillId="14" borderId="27" xfId="0" applyFont="1" applyFill="1" applyBorder="1" applyAlignment="1">
      <alignment horizontal="left" vertical="center" wrapText="1"/>
    </xf>
    <xf numFmtId="49" fontId="22" fillId="12" borderId="28" xfId="0" applyNumberFormat="1" applyFont="1" applyFill="1" applyBorder="1" applyAlignment="1">
      <alignment horizontal="center" vertical="center" wrapText="1"/>
    </xf>
    <xf numFmtId="49" fontId="22" fillId="12" borderId="19" xfId="0" applyNumberFormat="1" applyFont="1" applyFill="1" applyBorder="1" applyAlignment="1">
      <alignment horizontal="center" vertical="center" wrapText="1"/>
    </xf>
    <xf numFmtId="49" fontId="22" fillId="12" borderId="27" xfId="0" applyNumberFormat="1" applyFont="1" applyFill="1" applyBorder="1" applyAlignment="1">
      <alignment horizontal="center" vertical="center" wrapText="1"/>
    </xf>
    <xf numFmtId="0" fontId="20" fillId="0" borderId="23" xfId="0" applyFont="1" applyBorder="1" applyAlignment="1">
      <alignment horizontal="center"/>
    </xf>
    <xf numFmtId="0" fontId="20" fillId="0" borderId="22" xfId="0" applyFont="1" applyBorder="1" applyAlignment="1">
      <alignment horizontal="center"/>
    </xf>
    <xf numFmtId="0" fontId="20" fillId="0" borderId="21" xfId="0" applyFont="1" applyBorder="1" applyAlignment="1">
      <alignment horizontal="center"/>
    </xf>
    <xf numFmtId="0" fontId="20" fillId="0" borderId="9" xfId="0" applyFont="1" applyBorder="1" applyAlignment="1">
      <alignment horizontal="center"/>
    </xf>
    <xf numFmtId="0" fontId="24" fillId="0" borderId="14" xfId="0" applyFont="1" applyBorder="1" applyAlignment="1">
      <alignment horizontal="left" vertical="center" wrapText="1"/>
    </xf>
    <xf numFmtId="0" fontId="24" fillId="0" borderId="3" xfId="0" applyFont="1" applyBorder="1" applyAlignment="1">
      <alignment horizontal="left" vertical="center" wrapText="1"/>
    </xf>
    <xf numFmtId="0" fontId="24" fillId="0" borderId="25" xfId="0" applyFont="1" applyBorder="1" applyAlignment="1">
      <alignment vertical="center" wrapText="1"/>
    </xf>
    <xf numFmtId="0" fontId="24" fillId="0" borderId="11" xfId="0" applyFont="1" applyBorder="1" applyAlignment="1">
      <alignment vertical="center" wrapText="1"/>
    </xf>
    <xf numFmtId="164" fontId="24" fillId="0" borderId="44" xfId="0" applyNumberFormat="1" applyFont="1" applyBorder="1" applyAlignment="1">
      <alignment horizontal="center" vertical="center"/>
    </xf>
    <xf numFmtId="164" fontId="24" fillId="0" borderId="36" xfId="0" applyNumberFormat="1" applyFont="1" applyBorder="1" applyAlignment="1">
      <alignment horizontal="center" vertical="center"/>
    </xf>
    <xf numFmtId="164" fontId="24" fillId="0" borderId="39" xfId="0" applyNumberFormat="1" applyFont="1" applyBorder="1" applyAlignment="1">
      <alignment horizontal="center" vertical="center"/>
    </xf>
    <xf numFmtId="0" fontId="24" fillId="0" borderId="40" xfId="0" applyFont="1" applyBorder="1" applyAlignment="1">
      <alignment vertical="center" wrapText="1"/>
    </xf>
    <xf numFmtId="0" fontId="13" fillId="9" borderId="42" xfId="0" applyFont="1" applyFill="1" applyBorder="1" applyAlignment="1">
      <alignment horizontal="center" vertical="center"/>
    </xf>
    <xf numFmtId="0" fontId="24" fillId="0" borderId="42" xfId="0" applyFont="1" applyBorder="1" applyAlignment="1">
      <alignment horizontal="left" vertical="top" wrapText="1"/>
    </xf>
    <xf numFmtId="0" fontId="24" fillId="0" borderId="43" xfId="0" applyFont="1" applyBorder="1" applyAlignment="1">
      <alignment horizontal="left" vertical="top" wrapText="1"/>
    </xf>
    <xf numFmtId="0" fontId="24" fillId="0" borderId="15" xfId="0" applyFont="1" applyBorder="1" applyAlignment="1">
      <alignment horizontal="left" vertical="top" wrapText="1"/>
    </xf>
    <xf numFmtId="0" fontId="24" fillId="0" borderId="13" xfId="0" applyFont="1" applyBorder="1" applyAlignment="1">
      <alignment vertical="center" wrapText="1"/>
    </xf>
    <xf numFmtId="0" fontId="26" fillId="0" borderId="43" xfId="0" applyFont="1" applyBorder="1" applyAlignment="1">
      <alignment horizontal="left" vertical="top" wrapText="1"/>
    </xf>
    <xf numFmtId="0" fontId="13" fillId="9" borderId="42" xfId="0" applyFont="1" applyFill="1" applyBorder="1" applyAlignment="1">
      <alignment horizontal="center" vertical="center" wrapText="1"/>
    </xf>
    <xf numFmtId="0" fontId="13" fillId="9" borderId="43" xfId="0" applyFont="1" applyFill="1" applyBorder="1" applyAlignment="1">
      <alignment horizontal="center" vertical="center" wrapText="1"/>
    </xf>
    <xf numFmtId="0" fontId="13" fillId="9" borderId="15" xfId="0" applyFont="1" applyFill="1" applyBorder="1" applyAlignment="1">
      <alignment horizontal="center" vertical="center" wrapText="1"/>
    </xf>
    <xf numFmtId="0" fontId="24" fillId="0" borderId="8" xfId="0" applyFont="1" applyBorder="1" applyAlignment="1">
      <alignment vertical="center" wrapText="1"/>
    </xf>
    <xf numFmtId="0" fontId="13" fillId="9" borderId="10" xfId="0" applyFont="1" applyFill="1" applyBorder="1" applyAlignment="1">
      <alignment horizontal="center" vertical="center"/>
    </xf>
    <xf numFmtId="164" fontId="24" fillId="0" borderId="17" xfId="0" applyNumberFormat="1" applyFont="1" applyBorder="1" applyAlignment="1">
      <alignment horizontal="center" vertical="center"/>
    </xf>
    <xf numFmtId="0" fontId="24" fillId="0" borderId="38" xfId="0" applyFont="1" applyBorder="1" applyAlignment="1">
      <alignment horizontal="left" vertical="top" wrapText="1"/>
    </xf>
    <xf numFmtId="0" fontId="26" fillId="0" borderId="37" xfId="0" applyFont="1" applyBorder="1" applyAlignment="1">
      <alignment horizontal="left" vertical="top" wrapText="1"/>
    </xf>
    <xf numFmtId="0" fontId="24" fillId="0" borderId="37" xfId="0" applyFont="1" applyBorder="1" applyAlignment="1">
      <alignment horizontal="left" vertical="top" wrapText="1"/>
    </xf>
    <xf numFmtId="0" fontId="24" fillId="0" borderId="36" xfId="0" applyFont="1" applyBorder="1" applyAlignment="1">
      <alignment horizontal="left" vertical="top" wrapText="1"/>
    </xf>
    <xf numFmtId="0" fontId="24" fillId="0" borderId="2" xfId="0" applyFont="1" applyBorder="1" applyAlignment="1">
      <alignment horizontal="left" vertical="top" wrapText="1"/>
    </xf>
    <xf numFmtId="0" fontId="24" fillId="0" borderId="40" xfId="0" applyFont="1" applyBorder="1" applyAlignment="1">
      <alignment horizontal="center" vertical="center" wrapText="1"/>
    </xf>
    <xf numFmtId="0" fontId="24" fillId="0" borderId="38"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41" xfId="0" applyFont="1" applyBorder="1" applyAlignment="1">
      <alignment horizontal="left" vertical="top" wrapText="1"/>
    </xf>
    <xf numFmtId="0" fontId="24" fillId="0" borderId="21" xfId="0" applyFont="1" applyBorder="1" applyAlignment="1">
      <alignment horizontal="left" vertical="top" wrapText="1"/>
    </xf>
    <xf numFmtId="0" fontId="24" fillId="0" borderId="39" xfId="0" applyFont="1" applyBorder="1" applyAlignment="1">
      <alignment horizontal="left" vertical="top" wrapText="1"/>
    </xf>
    <xf numFmtId="0" fontId="24" fillId="0" borderId="14" xfId="0" applyFont="1" applyBorder="1" applyAlignment="1">
      <alignment horizontal="left" vertical="top" wrapText="1"/>
    </xf>
    <xf numFmtId="0" fontId="24" fillId="0" borderId="54" xfId="0" applyFont="1" applyBorder="1" applyAlignment="1">
      <alignment horizontal="left" vertical="top" wrapText="1"/>
    </xf>
    <xf numFmtId="0" fontId="24" fillId="0" borderId="23" xfId="0" applyFont="1" applyBorder="1" applyAlignment="1">
      <alignment horizontal="left" vertical="top" wrapText="1"/>
    </xf>
    <xf numFmtId="0" fontId="24" fillId="0" borderId="40" xfId="0" applyFont="1" applyBorder="1" applyAlignment="1">
      <alignment horizontal="left" vertical="top" wrapText="1"/>
    </xf>
    <xf numFmtId="0" fontId="24" fillId="0" borderId="13" xfId="0" applyFont="1" applyBorder="1" applyAlignment="1">
      <alignment horizontal="left" vertical="top" wrapText="1"/>
    </xf>
    <xf numFmtId="0" fontId="24" fillId="0" borderId="39" xfId="0" applyFont="1" applyBorder="1" applyAlignment="1">
      <alignment horizontal="left" vertical="center" wrapText="1"/>
    </xf>
    <xf numFmtId="0" fontId="24" fillId="0" borderId="36" xfId="0" applyFont="1" applyBorder="1" applyAlignment="1">
      <alignment horizontal="left" vertical="center" wrapText="1"/>
    </xf>
    <xf numFmtId="0" fontId="21" fillId="0" borderId="39" xfId="0" applyFont="1" applyBorder="1" applyAlignment="1">
      <alignment horizontal="left" vertical="center" wrapText="1"/>
    </xf>
    <xf numFmtId="0" fontId="21" fillId="0" borderId="36" xfId="0" applyFont="1" applyBorder="1" applyAlignment="1">
      <alignment horizontal="left" vertical="center" wrapText="1"/>
    </xf>
    <xf numFmtId="0" fontId="21" fillId="0" borderId="14" xfId="0" applyFont="1" applyBorder="1" applyAlignment="1">
      <alignment horizontal="left" vertical="center" wrapText="1"/>
    </xf>
    <xf numFmtId="0" fontId="24" fillId="0" borderId="3" xfId="0" applyFont="1" applyBorder="1" applyAlignment="1">
      <alignment vertical="center" wrapText="1"/>
    </xf>
    <xf numFmtId="9" fontId="24" fillId="0" borderId="39" xfId="0" applyNumberFormat="1" applyFont="1" applyBorder="1" applyAlignment="1">
      <alignment horizontal="center" vertical="center"/>
    </xf>
    <xf numFmtId="0" fontId="13" fillId="9" borderId="15" xfId="0" applyFont="1" applyFill="1" applyBorder="1" applyAlignment="1">
      <alignment horizontal="center" vertical="center"/>
    </xf>
    <xf numFmtId="0" fontId="26" fillId="0" borderId="41" xfId="0" applyFont="1" applyBorder="1" applyAlignment="1">
      <alignment horizontal="left" vertical="top" wrapText="1"/>
    </xf>
    <xf numFmtId="0" fontId="25" fillId="0" borderId="39" xfId="0" applyFont="1" applyBorder="1" applyAlignment="1" applyProtection="1">
      <alignment horizontal="center" vertical="center" wrapText="1"/>
      <protection locked="0" hidden="1"/>
    </xf>
    <xf numFmtId="165" fontId="25" fillId="0" borderId="14" xfId="0" applyNumberFormat="1" applyFont="1" applyBorder="1" applyAlignment="1" applyProtection="1">
      <alignment horizontal="center" vertical="center" wrapText="1"/>
      <protection hidden="1"/>
    </xf>
    <xf numFmtId="9" fontId="24" fillId="0" borderId="36" xfId="0" applyNumberFormat="1" applyFont="1" applyBorder="1" applyAlignment="1">
      <alignment horizontal="center" vertical="center"/>
    </xf>
    <xf numFmtId="0" fontId="21" fillId="0" borderId="3" xfId="0" applyFont="1" applyBorder="1" applyAlignment="1">
      <alignment vertical="center" wrapText="1"/>
    </xf>
    <xf numFmtId="0" fontId="24" fillId="0" borderId="40" xfId="0" applyFont="1" applyBorder="1" applyAlignment="1">
      <alignment horizontal="left" vertical="center" wrapText="1"/>
    </xf>
    <xf numFmtId="0" fontId="24" fillId="0" borderId="38" xfId="0" applyFont="1" applyBorder="1" applyAlignment="1">
      <alignment horizontal="left" vertical="center" wrapText="1"/>
    </xf>
    <xf numFmtId="0" fontId="24" fillId="0" borderId="13" xfId="0" applyFont="1" applyBorder="1" applyAlignment="1">
      <alignment horizontal="left" vertical="center" wrapText="1"/>
    </xf>
    <xf numFmtId="0" fontId="26" fillId="0" borderId="42" xfId="0" applyFont="1" applyBorder="1" applyAlignment="1">
      <alignment horizontal="left" vertical="top" wrapText="1"/>
    </xf>
    <xf numFmtId="0" fontId="24" fillId="0" borderId="39" xfId="0" applyFont="1" applyBorder="1" applyAlignment="1">
      <alignment vertical="center" wrapText="1"/>
    </xf>
    <xf numFmtId="0" fontId="21" fillId="0" borderId="38" xfId="0" applyFont="1" applyBorder="1" applyAlignment="1">
      <alignment horizontal="left" vertical="top" wrapText="1"/>
    </xf>
    <xf numFmtId="0" fontId="21" fillId="0" borderId="40" xfId="0" applyFont="1" applyBorder="1" applyAlignment="1">
      <alignment horizontal="left" vertical="top" wrapText="1"/>
    </xf>
    <xf numFmtId="0" fontId="25" fillId="0" borderId="41" xfId="0" applyFont="1" applyBorder="1" applyAlignment="1" applyProtection="1">
      <alignment horizontal="center" vertical="center" wrapText="1"/>
      <protection locked="0" hidden="1"/>
    </xf>
    <xf numFmtId="0" fontId="25" fillId="0" borderId="37" xfId="0" applyFont="1" applyBorder="1" applyAlignment="1" applyProtection="1">
      <alignment horizontal="center" vertical="center" wrapText="1"/>
      <protection locked="0" hidden="1"/>
    </xf>
    <xf numFmtId="0" fontId="21" fillId="0" borderId="25" xfId="0" applyFont="1" applyBorder="1" applyAlignment="1">
      <alignment vertical="center" wrapText="1"/>
    </xf>
    <xf numFmtId="0" fontId="21" fillId="0" borderId="13" xfId="0" applyFont="1" applyBorder="1" applyAlignment="1">
      <alignment horizontal="left" vertical="top" wrapText="1"/>
    </xf>
    <xf numFmtId="0" fontId="25" fillId="0" borderId="21" xfId="0" applyFont="1" applyBorder="1" applyAlignment="1" applyProtection="1">
      <alignment horizontal="center" vertical="center" wrapText="1"/>
      <protection locked="0" hidden="1"/>
    </xf>
    <xf numFmtId="0" fontId="13" fillId="9" borderId="14" xfId="0" applyFont="1" applyFill="1" applyBorder="1" applyAlignment="1">
      <alignment horizontal="center" vertical="center"/>
    </xf>
    <xf numFmtId="0" fontId="13" fillId="9" borderId="3" xfId="0" applyFont="1" applyFill="1" applyBorder="1" applyAlignment="1">
      <alignment horizontal="center" vertical="center"/>
    </xf>
    <xf numFmtId="0" fontId="21" fillId="0" borderId="23" xfId="0" applyFont="1" applyBorder="1" applyAlignment="1">
      <alignment vertical="center" wrapText="1"/>
    </xf>
    <xf numFmtId="0" fontId="21" fillId="0" borderId="53" xfId="0" applyFont="1" applyBorder="1" applyAlignment="1">
      <alignment vertical="center" wrapText="1"/>
    </xf>
    <xf numFmtId="0" fontId="24" fillId="0" borderId="53" xfId="0" applyFont="1" applyBorder="1" applyAlignment="1">
      <alignment vertical="center" wrapText="1"/>
    </xf>
    <xf numFmtId="0" fontId="25" fillId="0" borderId="35" xfId="0" applyFont="1" applyBorder="1" applyAlignment="1" applyProtection="1">
      <alignment horizontal="center" vertical="center" wrapText="1"/>
      <protection locked="0" hidden="1"/>
    </xf>
    <xf numFmtId="9" fontId="24" fillId="0" borderId="9" xfId="0" applyNumberFormat="1" applyFont="1" applyBorder="1" applyAlignment="1">
      <alignment horizontal="center" vertical="center"/>
    </xf>
    <xf numFmtId="0" fontId="13" fillId="9" borderId="18" xfId="0" applyFont="1" applyFill="1" applyBorder="1" applyAlignment="1">
      <alignment horizontal="center" vertical="center" wrapText="1"/>
    </xf>
    <xf numFmtId="0" fontId="24" fillId="0" borderId="9" xfId="0" applyFont="1" applyBorder="1" applyAlignment="1">
      <alignment horizontal="left" vertical="center" wrapText="1"/>
    </xf>
    <xf numFmtId="0" fontId="24" fillId="0" borderId="18" xfId="0" applyFont="1" applyBorder="1" applyAlignment="1">
      <alignment horizontal="left" vertical="top" wrapText="1"/>
    </xf>
    <xf numFmtId="0" fontId="24" fillId="0" borderId="17" xfId="0" applyFont="1" applyBorder="1" applyAlignment="1">
      <alignment horizontal="left" vertical="top" wrapText="1"/>
    </xf>
    <xf numFmtId="0" fontId="24" fillId="0" borderId="16" xfId="0" applyFont="1" applyBorder="1" applyAlignment="1">
      <alignment horizontal="left" vertical="top" wrapText="1"/>
    </xf>
    <xf numFmtId="164" fontId="24" fillId="0" borderId="9" xfId="0" applyNumberFormat="1" applyFont="1" applyBorder="1" applyAlignment="1">
      <alignment horizontal="center" vertical="center"/>
    </xf>
    <xf numFmtId="0" fontId="25" fillId="0" borderId="45" xfId="0" applyFont="1" applyBorder="1" applyAlignment="1" applyProtection="1">
      <alignment horizontal="center" vertical="center" wrapText="1"/>
      <protection locked="0" hidden="1"/>
    </xf>
    <xf numFmtId="165" fontId="25" fillId="0" borderId="17" xfId="0" applyNumberFormat="1" applyFont="1" applyBorder="1" applyAlignment="1" applyProtection="1">
      <alignment horizontal="center" vertical="center" wrapText="1"/>
      <protection hidden="1"/>
    </xf>
    <xf numFmtId="0" fontId="24" fillId="0" borderId="3" xfId="0" applyFont="1" applyBorder="1" applyAlignment="1">
      <alignment horizontal="left" vertical="top" wrapText="1"/>
    </xf>
    <xf numFmtId="0" fontId="24" fillId="0" borderId="11" xfId="0" applyFont="1" applyBorder="1" applyAlignment="1">
      <alignment horizontal="left" vertical="top" wrapText="1"/>
    </xf>
    <xf numFmtId="0" fontId="20" fillId="0" borderId="30" xfId="0" applyFont="1" applyBorder="1" applyAlignment="1">
      <alignment horizontal="center" vertical="center"/>
    </xf>
    <xf numFmtId="0" fontId="31" fillId="0" borderId="55" xfId="0" applyFont="1" applyBorder="1" applyAlignment="1">
      <alignment horizontal="center"/>
    </xf>
    <xf numFmtId="0" fontId="31" fillId="0" borderId="26" xfId="0" applyFont="1" applyBorder="1" applyAlignment="1">
      <alignment horizontal="center"/>
    </xf>
  </cellXfs>
  <cellStyles count="2">
    <cellStyle name="Normal" xfId="0" builtinId="0"/>
    <cellStyle name="Percent" xfId="1" builtinId="5"/>
  </cellStyles>
  <dxfs count="3">
    <dxf>
      <fill>
        <patternFill>
          <bgColor rgb="FF92D050"/>
        </patternFill>
      </fill>
    </dxf>
    <dxf>
      <fill>
        <patternFill>
          <bgColor rgb="FF92D050"/>
        </patternFill>
      </fill>
    </dxf>
    <dxf>
      <fill>
        <patternFill>
          <bgColor rgb="FFFF5B5B"/>
        </patternFill>
      </fill>
    </dxf>
  </dxfs>
  <tableStyles count="0" defaultTableStyle="TableStyleMedium2" defaultPivotStyle="PivotStyleLight16"/>
  <colors>
    <mruColors>
      <color rgb="FF96330F"/>
      <color rgb="FF22A2A8"/>
      <color rgb="FFC97A00"/>
      <color rgb="FFC97AFF"/>
      <color rgb="FF71725B"/>
      <color rgb="FF0DB02B"/>
      <color rgb="FF0038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12</xdr:col>
      <xdr:colOff>944301</xdr:colOff>
      <xdr:row>9</xdr:row>
      <xdr:rowOff>0</xdr:rowOff>
    </xdr:from>
    <xdr:ext cx="1553154" cy="445511"/>
    <xdr:pic>
      <xdr:nvPicPr>
        <xdr:cNvPr id="2" name="Picture 1" hidden="1">
          <a:extLst>
            <a:ext uri="{FF2B5EF4-FFF2-40B4-BE49-F238E27FC236}">
              <a16:creationId xmlns:a16="http://schemas.microsoft.com/office/drawing/2014/main" id="{E5B4B5AD-B5AC-4BFA-A3AE-AAAF5586273B}"/>
            </a:ext>
          </a:extLst>
        </xdr:cNvPr>
        <xdr:cNvPicPr>
          <a:picLocks noChangeAspect="1"/>
        </xdr:cNvPicPr>
      </xdr:nvPicPr>
      <xdr:blipFill>
        <a:blip xmlns:r="http://schemas.openxmlformats.org/officeDocument/2006/relationships" r:embed="rId1"/>
        <a:stretch>
          <a:fillRect/>
        </a:stretch>
      </xdr:blipFill>
      <xdr:spPr>
        <a:xfrm>
          <a:off x="15330861" y="39757"/>
          <a:ext cx="1553154" cy="445511"/>
        </a:xfrm>
        <a:prstGeom prst="rect">
          <a:avLst/>
        </a:prstGeom>
      </xdr:spPr>
    </xdr:pic>
    <xdr:clientData/>
  </xdr:oneCellAnchor>
  <xdr:oneCellAnchor>
    <xdr:from>
      <xdr:col>12</xdr:col>
      <xdr:colOff>944301</xdr:colOff>
      <xdr:row>9</xdr:row>
      <xdr:rowOff>0</xdr:rowOff>
    </xdr:from>
    <xdr:ext cx="1553154" cy="443183"/>
    <xdr:pic>
      <xdr:nvPicPr>
        <xdr:cNvPr id="3" name="Picture 2" hidden="1">
          <a:extLst>
            <a:ext uri="{FF2B5EF4-FFF2-40B4-BE49-F238E27FC236}">
              <a16:creationId xmlns:a16="http://schemas.microsoft.com/office/drawing/2014/main" id="{9FF8C002-6C7C-4694-9568-3F75A4F68E1E}"/>
            </a:ext>
          </a:extLst>
        </xdr:cNvPr>
        <xdr:cNvPicPr>
          <a:picLocks noChangeAspect="1"/>
        </xdr:cNvPicPr>
      </xdr:nvPicPr>
      <xdr:blipFill>
        <a:blip xmlns:r="http://schemas.openxmlformats.org/officeDocument/2006/relationships" r:embed="rId1"/>
        <a:stretch>
          <a:fillRect/>
        </a:stretch>
      </xdr:blipFill>
      <xdr:spPr>
        <a:xfrm>
          <a:off x="15330861" y="39757"/>
          <a:ext cx="1553154" cy="443183"/>
        </a:xfrm>
        <a:prstGeom prst="rect">
          <a:avLst/>
        </a:prstGeom>
      </xdr:spPr>
    </xdr:pic>
    <xdr:clientData/>
  </xdr:oneCellAnchor>
  <xdr:oneCellAnchor>
    <xdr:from>
      <xdr:col>12</xdr:col>
      <xdr:colOff>944301</xdr:colOff>
      <xdr:row>9</xdr:row>
      <xdr:rowOff>0</xdr:rowOff>
    </xdr:from>
    <xdr:ext cx="1553154" cy="498428"/>
    <xdr:pic>
      <xdr:nvPicPr>
        <xdr:cNvPr id="4" name="Picture 3" hidden="1">
          <a:extLst>
            <a:ext uri="{FF2B5EF4-FFF2-40B4-BE49-F238E27FC236}">
              <a16:creationId xmlns:a16="http://schemas.microsoft.com/office/drawing/2014/main" id="{8EA61E64-CA03-46FE-95BE-A7517FF85495}"/>
            </a:ext>
          </a:extLst>
        </xdr:cNvPr>
        <xdr:cNvPicPr>
          <a:picLocks noChangeAspect="1"/>
        </xdr:cNvPicPr>
      </xdr:nvPicPr>
      <xdr:blipFill>
        <a:blip xmlns:r="http://schemas.openxmlformats.org/officeDocument/2006/relationships" r:embed="rId1"/>
        <a:stretch>
          <a:fillRect/>
        </a:stretch>
      </xdr:blipFill>
      <xdr:spPr>
        <a:xfrm>
          <a:off x="15330861" y="0"/>
          <a:ext cx="1553154" cy="498428"/>
        </a:xfrm>
        <a:prstGeom prst="rect">
          <a:avLst/>
        </a:prstGeom>
      </xdr:spPr>
    </xdr:pic>
    <xdr:clientData/>
  </xdr:oneCellAnchor>
  <xdr:twoCellAnchor>
    <xdr:from>
      <xdr:col>2</xdr:col>
      <xdr:colOff>2392680</xdr:colOff>
      <xdr:row>12</xdr:row>
      <xdr:rowOff>312420</xdr:rowOff>
    </xdr:from>
    <xdr:to>
      <xdr:col>8</xdr:col>
      <xdr:colOff>429985</xdr:colOff>
      <xdr:row>12</xdr:row>
      <xdr:rowOff>332014</xdr:rowOff>
    </xdr:to>
    <xdr:cxnSp macro="">
      <xdr:nvCxnSpPr>
        <xdr:cNvPr id="5" name="Straight Arrow Connector 4">
          <a:extLst>
            <a:ext uri="{FF2B5EF4-FFF2-40B4-BE49-F238E27FC236}">
              <a16:creationId xmlns:a16="http://schemas.microsoft.com/office/drawing/2014/main" id="{5623DDBA-94E0-4181-9DCE-D3C92D9D1783}"/>
            </a:ext>
          </a:extLst>
        </xdr:cNvPr>
        <xdr:cNvCxnSpPr/>
      </xdr:nvCxnSpPr>
      <xdr:spPr>
        <a:xfrm flipH="1" flipV="1">
          <a:off x="5151120" y="2110740"/>
          <a:ext cx="6800305" cy="19594"/>
        </a:xfrm>
        <a:prstGeom prst="straightConnector1">
          <a:avLst/>
        </a:prstGeom>
        <a:ln w="2540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2506980</xdr:colOff>
      <xdr:row>14</xdr:row>
      <xdr:rowOff>435429</xdr:rowOff>
    </xdr:from>
    <xdr:to>
      <xdr:col>8</xdr:col>
      <xdr:colOff>429985</xdr:colOff>
      <xdr:row>14</xdr:row>
      <xdr:rowOff>441960</xdr:rowOff>
    </xdr:to>
    <xdr:cxnSp macro="">
      <xdr:nvCxnSpPr>
        <xdr:cNvPr id="6" name="Straight Arrow Connector 5">
          <a:extLst>
            <a:ext uri="{FF2B5EF4-FFF2-40B4-BE49-F238E27FC236}">
              <a16:creationId xmlns:a16="http://schemas.microsoft.com/office/drawing/2014/main" id="{A44622D2-F4FC-4578-B2C5-47202EF8CAA4}"/>
            </a:ext>
          </a:extLst>
        </xdr:cNvPr>
        <xdr:cNvCxnSpPr/>
      </xdr:nvCxnSpPr>
      <xdr:spPr>
        <a:xfrm flipH="1">
          <a:off x="5265420" y="2980509"/>
          <a:ext cx="6686005" cy="6531"/>
        </a:xfrm>
        <a:prstGeom prst="straightConnector1">
          <a:avLst/>
        </a:prstGeom>
        <a:ln w="2540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944301</xdr:colOff>
      <xdr:row>32</xdr:row>
      <xdr:rowOff>0</xdr:rowOff>
    </xdr:from>
    <xdr:ext cx="1553154" cy="445511"/>
    <xdr:pic>
      <xdr:nvPicPr>
        <xdr:cNvPr id="7" name="Picture 6" hidden="1">
          <a:extLst>
            <a:ext uri="{FF2B5EF4-FFF2-40B4-BE49-F238E27FC236}">
              <a16:creationId xmlns:a16="http://schemas.microsoft.com/office/drawing/2014/main" id="{A5E6611C-A142-443E-8EAA-1728ACEFE0A0}"/>
            </a:ext>
          </a:extLst>
        </xdr:cNvPr>
        <xdr:cNvPicPr>
          <a:picLocks noChangeAspect="1"/>
        </xdr:cNvPicPr>
      </xdr:nvPicPr>
      <xdr:blipFill>
        <a:blip xmlns:r="http://schemas.openxmlformats.org/officeDocument/2006/relationships" r:embed="rId1"/>
        <a:stretch>
          <a:fillRect/>
        </a:stretch>
      </xdr:blipFill>
      <xdr:spPr>
        <a:xfrm>
          <a:off x="15506121" y="3710940"/>
          <a:ext cx="1553154" cy="445511"/>
        </a:xfrm>
        <a:prstGeom prst="rect">
          <a:avLst/>
        </a:prstGeom>
      </xdr:spPr>
    </xdr:pic>
    <xdr:clientData/>
  </xdr:oneCellAnchor>
  <xdr:oneCellAnchor>
    <xdr:from>
      <xdr:col>12</xdr:col>
      <xdr:colOff>944301</xdr:colOff>
      <xdr:row>32</xdr:row>
      <xdr:rowOff>0</xdr:rowOff>
    </xdr:from>
    <xdr:ext cx="1553154" cy="443183"/>
    <xdr:pic>
      <xdr:nvPicPr>
        <xdr:cNvPr id="8" name="Picture 7" hidden="1">
          <a:extLst>
            <a:ext uri="{FF2B5EF4-FFF2-40B4-BE49-F238E27FC236}">
              <a16:creationId xmlns:a16="http://schemas.microsoft.com/office/drawing/2014/main" id="{AB84184E-4684-491D-BFDE-7EAD860BFFBD}"/>
            </a:ext>
          </a:extLst>
        </xdr:cNvPr>
        <xdr:cNvPicPr>
          <a:picLocks noChangeAspect="1"/>
        </xdr:cNvPicPr>
      </xdr:nvPicPr>
      <xdr:blipFill>
        <a:blip xmlns:r="http://schemas.openxmlformats.org/officeDocument/2006/relationships" r:embed="rId1"/>
        <a:stretch>
          <a:fillRect/>
        </a:stretch>
      </xdr:blipFill>
      <xdr:spPr>
        <a:xfrm>
          <a:off x="15506121" y="3710940"/>
          <a:ext cx="1553154" cy="443183"/>
        </a:xfrm>
        <a:prstGeom prst="rect">
          <a:avLst/>
        </a:prstGeom>
      </xdr:spPr>
    </xdr:pic>
    <xdr:clientData/>
  </xdr:oneCellAnchor>
  <xdr:oneCellAnchor>
    <xdr:from>
      <xdr:col>12</xdr:col>
      <xdr:colOff>944301</xdr:colOff>
      <xdr:row>32</xdr:row>
      <xdr:rowOff>0</xdr:rowOff>
    </xdr:from>
    <xdr:ext cx="1553154" cy="498428"/>
    <xdr:pic>
      <xdr:nvPicPr>
        <xdr:cNvPr id="9" name="Picture 8" hidden="1">
          <a:extLst>
            <a:ext uri="{FF2B5EF4-FFF2-40B4-BE49-F238E27FC236}">
              <a16:creationId xmlns:a16="http://schemas.microsoft.com/office/drawing/2014/main" id="{16808C9C-2C27-43B7-9A08-1C54464E1CCF}"/>
            </a:ext>
          </a:extLst>
        </xdr:cNvPr>
        <xdr:cNvPicPr>
          <a:picLocks noChangeAspect="1"/>
        </xdr:cNvPicPr>
      </xdr:nvPicPr>
      <xdr:blipFill>
        <a:blip xmlns:r="http://schemas.openxmlformats.org/officeDocument/2006/relationships" r:embed="rId1"/>
        <a:stretch>
          <a:fillRect/>
        </a:stretch>
      </xdr:blipFill>
      <xdr:spPr>
        <a:xfrm>
          <a:off x="15506121" y="3710940"/>
          <a:ext cx="1553154" cy="498428"/>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9</xdr:col>
      <xdr:colOff>944301</xdr:colOff>
      <xdr:row>0</xdr:row>
      <xdr:rowOff>39757</xdr:rowOff>
    </xdr:from>
    <xdr:ext cx="1553154" cy="445511"/>
    <xdr:pic>
      <xdr:nvPicPr>
        <xdr:cNvPr id="2" name="Picture 1" hidden="1">
          <a:extLst>
            <a:ext uri="{FF2B5EF4-FFF2-40B4-BE49-F238E27FC236}">
              <a16:creationId xmlns:a16="http://schemas.microsoft.com/office/drawing/2014/main" id="{EE4A4257-CC6E-4833-A7BE-51411A21BCC1}"/>
            </a:ext>
          </a:extLst>
        </xdr:cNvPr>
        <xdr:cNvPicPr>
          <a:picLocks noChangeAspect="1"/>
        </xdr:cNvPicPr>
      </xdr:nvPicPr>
      <xdr:blipFill>
        <a:blip xmlns:r="http://schemas.openxmlformats.org/officeDocument/2006/relationships" r:embed="rId1"/>
        <a:stretch>
          <a:fillRect/>
        </a:stretch>
      </xdr:blipFill>
      <xdr:spPr>
        <a:xfrm>
          <a:off x="15330861" y="39757"/>
          <a:ext cx="1553154" cy="445511"/>
        </a:xfrm>
        <a:prstGeom prst="rect">
          <a:avLst/>
        </a:prstGeom>
      </xdr:spPr>
    </xdr:pic>
    <xdr:clientData/>
  </xdr:oneCellAnchor>
  <xdr:oneCellAnchor>
    <xdr:from>
      <xdr:col>9</xdr:col>
      <xdr:colOff>944301</xdr:colOff>
      <xdr:row>0</xdr:row>
      <xdr:rowOff>39757</xdr:rowOff>
    </xdr:from>
    <xdr:ext cx="1553154" cy="443183"/>
    <xdr:pic>
      <xdr:nvPicPr>
        <xdr:cNvPr id="3" name="Picture 2" hidden="1">
          <a:extLst>
            <a:ext uri="{FF2B5EF4-FFF2-40B4-BE49-F238E27FC236}">
              <a16:creationId xmlns:a16="http://schemas.microsoft.com/office/drawing/2014/main" id="{DF2BB07B-C827-4BFE-A6EC-58A6A39D964A}"/>
            </a:ext>
          </a:extLst>
        </xdr:cNvPr>
        <xdr:cNvPicPr>
          <a:picLocks noChangeAspect="1"/>
        </xdr:cNvPicPr>
      </xdr:nvPicPr>
      <xdr:blipFill>
        <a:blip xmlns:r="http://schemas.openxmlformats.org/officeDocument/2006/relationships" r:embed="rId1"/>
        <a:stretch>
          <a:fillRect/>
        </a:stretch>
      </xdr:blipFill>
      <xdr:spPr>
        <a:xfrm>
          <a:off x="15330861" y="39757"/>
          <a:ext cx="1553154" cy="443183"/>
        </a:xfrm>
        <a:prstGeom prst="rect">
          <a:avLst/>
        </a:prstGeom>
      </xdr:spPr>
    </xdr:pic>
    <xdr:clientData/>
  </xdr:oneCellAnchor>
  <xdr:oneCellAnchor>
    <xdr:from>
      <xdr:col>9</xdr:col>
      <xdr:colOff>944301</xdr:colOff>
      <xdr:row>0</xdr:row>
      <xdr:rowOff>0</xdr:rowOff>
    </xdr:from>
    <xdr:ext cx="1553154" cy="498428"/>
    <xdr:pic>
      <xdr:nvPicPr>
        <xdr:cNvPr id="4" name="Picture 3" hidden="1">
          <a:extLst>
            <a:ext uri="{FF2B5EF4-FFF2-40B4-BE49-F238E27FC236}">
              <a16:creationId xmlns:a16="http://schemas.microsoft.com/office/drawing/2014/main" id="{1A3E1CEE-C634-415A-9621-C93BEF9FF72C}"/>
            </a:ext>
          </a:extLst>
        </xdr:cNvPr>
        <xdr:cNvPicPr>
          <a:picLocks noChangeAspect="1"/>
        </xdr:cNvPicPr>
      </xdr:nvPicPr>
      <xdr:blipFill>
        <a:blip xmlns:r="http://schemas.openxmlformats.org/officeDocument/2006/relationships" r:embed="rId1"/>
        <a:stretch>
          <a:fillRect/>
        </a:stretch>
      </xdr:blipFill>
      <xdr:spPr>
        <a:xfrm>
          <a:off x="15330861" y="0"/>
          <a:ext cx="1553154" cy="498428"/>
        </a:xfrm>
        <a:prstGeom prst="rect">
          <a:avLst/>
        </a:prstGeom>
      </xdr:spPr>
    </xdr:pic>
    <xdr:clientData/>
  </xdr:oneCellAnchor>
  <xdr:twoCellAnchor>
    <xdr:from>
      <xdr:col>0</xdr:col>
      <xdr:colOff>205740</xdr:colOff>
      <xdr:row>9</xdr:row>
      <xdr:rowOff>7620</xdr:rowOff>
    </xdr:from>
    <xdr:to>
      <xdr:col>9</xdr:col>
      <xdr:colOff>15240</xdr:colOff>
      <xdr:row>13</xdr:row>
      <xdr:rowOff>7620</xdr:rowOff>
    </xdr:to>
    <xdr:sp macro="" textlink="">
      <xdr:nvSpPr>
        <xdr:cNvPr id="5" name="TextBox 4">
          <a:extLst>
            <a:ext uri="{FF2B5EF4-FFF2-40B4-BE49-F238E27FC236}">
              <a16:creationId xmlns:a16="http://schemas.microsoft.com/office/drawing/2014/main" id="{FA91EEF9-FBC1-399B-1D7D-A72F7DADB5E0}"/>
            </a:ext>
          </a:extLst>
        </xdr:cNvPr>
        <xdr:cNvSpPr txBox="1"/>
      </xdr:nvSpPr>
      <xdr:spPr>
        <a:xfrm>
          <a:off x="205740" y="1737360"/>
          <a:ext cx="9326880" cy="14630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0" lang="en-ZA" sz="1100" b="1" i="0" u="none" strike="noStrike" kern="1200" cap="none" spc="0" normalizeH="0" baseline="0" noProof="0" dirty="0">
              <a:ln>
                <a:noFill/>
              </a:ln>
              <a:solidFill>
                <a:prstClr val="black"/>
              </a:solidFill>
              <a:effectLst/>
              <a:uLnTx/>
              <a:uFillTx/>
              <a:latin typeface="+mn-lt"/>
              <a:ea typeface="+mn-ea"/>
              <a:cs typeface="+mn-cs"/>
            </a:rPr>
            <a:t>Important notes to vendors on demonstration:</a:t>
          </a:r>
        </a:p>
        <a:p>
          <a:pPr marL="171450" marR="0" lvl="0" indent="-171450" algn="l" defTabSz="914400" rtl="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100" b="0" i="0" u="none" strike="noStrike" kern="1200" cap="none" spc="0" normalizeH="0" baseline="0" noProof="0" dirty="0">
              <a:ln>
                <a:noFill/>
              </a:ln>
              <a:solidFill>
                <a:prstClr val="black"/>
              </a:solidFill>
              <a:effectLst/>
              <a:uLnTx/>
              <a:uFillTx/>
              <a:latin typeface="+mn-lt"/>
              <a:ea typeface="+mn-ea"/>
              <a:cs typeface="+mn-cs"/>
            </a:rPr>
            <a:t>Demonstrations will be held </a:t>
          </a:r>
          <a:r>
            <a:rPr kumimoji="0" lang="en-ZA" sz="1100" b="0" i="0" u="none" strike="noStrike" kern="1200" cap="none" spc="0" normalizeH="0" baseline="0" noProof="0" dirty="0">
              <a:ln>
                <a:noFill/>
              </a:ln>
              <a:solidFill>
                <a:schemeClr val="accent1"/>
              </a:solidFill>
              <a:effectLst/>
              <a:uLnTx/>
              <a:uFillTx/>
              <a:latin typeface="+mn-lt"/>
              <a:ea typeface="+mn-ea"/>
              <a:cs typeface="+mn-cs"/>
            </a:rPr>
            <a:t>&lt;indicate virtually or name physical location&gt;</a:t>
          </a:r>
        </a:p>
        <a:p>
          <a:pPr marL="171450" marR="0" lvl="0" indent="-171450" algn="l" defTabSz="914400" rtl="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100" b="0" i="0" u="none" strike="noStrike" kern="1200" cap="none" spc="0" normalizeH="0" baseline="0" noProof="0" dirty="0">
              <a:ln>
                <a:noFill/>
              </a:ln>
              <a:solidFill>
                <a:prstClr val="black"/>
              </a:solidFill>
              <a:effectLst/>
              <a:uLnTx/>
              <a:uFillTx/>
              <a:latin typeface="+mn-lt"/>
              <a:ea typeface="+mn-ea"/>
              <a:cs typeface="+mn-cs"/>
            </a:rPr>
            <a:t>You will have </a:t>
          </a:r>
          <a:r>
            <a:rPr kumimoji="0" lang="en-ZA" sz="1100" b="0" i="0" u="none" strike="noStrike" kern="1200" cap="none" spc="0" normalizeH="0" baseline="0" noProof="0" dirty="0">
              <a:ln>
                <a:noFill/>
              </a:ln>
              <a:solidFill>
                <a:schemeClr val="accent1"/>
              </a:solidFill>
              <a:effectLst/>
              <a:uLnTx/>
              <a:uFillTx/>
              <a:latin typeface="+mn-lt"/>
              <a:ea typeface="+mn-ea"/>
              <a:cs typeface="+mn-cs"/>
            </a:rPr>
            <a:t>&lt;state allowable time&gt; </a:t>
          </a:r>
          <a:r>
            <a:rPr kumimoji="0" lang="en-ZA" sz="1100" b="0" i="0" u="none" strike="noStrike" kern="1200" cap="none" spc="0" normalizeH="0" baseline="0" noProof="0" dirty="0">
              <a:ln>
                <a:noFill/>
              </a:ln>
              <a:solidFill>
                <a:prstClr val="black"/>
              </a:solidFill>
              <a:effectLst/>
              <a:uLnTx/>
              <a:uFillTx/>
              <a:latin typeface="+mn-lt"/>
              <a:ea typeface="+mn-ea"/>
              <a:cs typeface="+mn-cs"/>
            </a:rPr>
            <a:t>minutes to conclude your demonstration, this will be followed by </a:t>
          </a:r>
          <a:r>
            <a:rPr kumimoji="0" lang="en-ZA" sz="1100" b="0" i="0" u="none" strike="noStrike" kern="1200" cap="none" spc="0" normalizeH="0" baseline="0" noProof="0" dirty="0">
              <a:ln>
                <a:noFill/>
              </a:ln>
              <a:solidFill>
                <a:schemeClr val="accent1"/>
              </a:solidFill>
              <a:effectLst/>
              <a:uLnTx/>
              <a:uFillTx/>
              <a:latin typeface="+mn-lt"/>
              <a:ea typeface="+mn-ea"/>
              <a:cs typeface="+mn-cs"/>
            </a:rPr>
            <a:t>&lt;state allowable time&gt;</a:t>
          </a:r>
          <a:r>
            <a:rPr kumimoji="0" lang="en-ZA" sz="1100" b="0" i="0" u="none" strike="noStrike" kern="1200" cap="none" spc="0" normalizeH="0" baseline="0" noProof="0" dirty="0">
              <a:ln>
                <a:noFill/>
              </a:ln>
              <a:solidFill>
                <a:prstClr val="black"/>
              </a:solidFill>
              <a:effectLst/>
              <a:uLnTx/>
              <a:uFillTx/>
              <a:latin typeface="+mn-lt"/>
              <a:ea typeface="+mn-ea"/>
              <a:cs typeface="+mn-cs"/>
            </a:rPr>
            <a:t> minutes for questions.</a:t>
          </a:r>
        </a:p>
        <a:p>
          <a:pPr marL="171450" marR="0" lvl="0" indent="-171450" algn="l" defTabSz="914400" rtl="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100" b="0" i="0" u="none" strike="noStrike" kern="1200" cap="none" spc="0" normalizeH="0" baseline="0" noProof="0" dirty="0">
              <a:ln>
                <a:noFill/>
              </a:ln>
              <a:solidFill>
                <a:prstClr val="black"/>
              </a:solidFill>
              <a:effectLst/>
              <a:uLnTx/>
              <a:uFillTx/>
              <a:latin typeface="+mn-lt"/>
              <a:ea typeface="+mn-ea"/>
              <a:cs typeface="+mn-cs"/>
            </a:rPr>
            <a:t>If you are invited for a demonstration, you will have roughly </a:t>
          </a:r>
          <a:r>
            <a:rPr kumimoji="0" lang="en-ZA" sz="1100" b="0" i="0" u="none" strike="noStrike" kern="1200" cap="none" spc="0" normalizeH="0" baseline="0" noProof="0" dirty="0">
              <a:ln>
                <a:noFill/>
              </a:ln>
              <a:solidFill>
                <a:schemeClr val="accent1"/>
              </a:solidFill>
              <a:effectLst/>
              <a:uLnTx/>
              <a:uFillTx/>
              <a:latin typeface="+mn-lt"/>
              <a:ea typeface="+mn-ea"/>
              <a:cs typeface="+mn-cs"/>
            </a:rPr>
            <a:t>&lt;a week&gt; </a:t>
          </a:r>
          <a:r>
            <a:rPr kumimoji="0" lang="en-ZA" sz="1100" b="0" i="0" u="none" strike="noStrike" kern="1200" cap="none" spc="0" normalizeH="0" baseline="0" noProof="0" dirty="0">
              <a:ln>
                <a:noFill/>
              </a:ln>
              <a:solidFill>
                <a:prstClr val="black"/>
              </a:solidFill>
              <a:effectLst/>
              <a:uLnTx/>
              <a:uFillTx/>
              <a:latin typeface="+mn-lt"/>
              <a:ea typeface="+mn-ea"/>
              <a:cs typeface="+mn-cs"/>
            </a:rPr>
            <a:t>to prepare.</a:t>
          </a:r>
        </a:p>
        <a:p>
          <a:pPr marL="171450" marR="0" lvl="0" indent="-171450" algn="l" defTabSz="914400" rtl="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100" b="0" i="0" u="none" strike="noStrike" kern="1200" cap="none" spc="0" normalizeH="0" baseline="0" noProof="0" dirty="0">
              <a:ln>
                <a:noFill/>
              </a:ln>
              <a:solidFill>
                <a:prstClr val="black"/>
              </a:solidFill>
              <a:effectLst/>
              <a:uLnTx/>
              <a:uFillTx/>
              <a:latin typeface="+mn-lt"/>
              <a:ea typeface="+mn-ea"/>
              <a:cs typeface="+mn-cs"/>
            </a:rPr>
            <a:t>For the demonstration you will be required to </a:t>
          </a:r>
          <a:r>
            <a:rPr kumimoji="0" lang="en-ZA" sz="1100" b="0" i="0" u="none" strike="noStrike" kern="1200" cap="none" spc="0" normalizeH="0" baseline="0" noProof="0" dirty="0">
              <a:ln>
                <a:noFill/>
              </a:ln>
              <a:solidFill>
                <a:schemeClr val="accent1"/>
              </a:solidFill>
              <a:effectLst/>
              <a:uLnTx/>
              <a:uFillTx/>
              <a:latin typeface="+mn-lt"/>
              <a:ea typeface="+mn-ea"/>
              <a:cs typeface="+mn-cs"/>
            </a:rPr>
            <a:t>&lt;indicate what you expect i.e. prepare a power point presentation, present the UI of the system or present the back-end or both or share any preferable formats or other overall expectations, demonstrated system should not be any alpha or beta versions, it must be a final production version&gt; </a:t>
          </a:r>
        </a:p>
        <a:p>
          <a:pPr marL="171450" marR="0" lvl="0" indent="-171450" algn="l" defTabSz="914400" rtl="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100" b="0" i="0" u="none" strike="noStrike" kern="1200" cap="none" spc="0" normalizeH="0" baseline="0" noProof="0" dirty="0">
              <a:ln>
                <a:noFill/>
              </a:ln>
              <a:solidFill>
                <a:schemeClr val="accent1"/>
              </a:solidFill>
              <a:effectLst/>
              <a:uLnTx/>
              <a:uFillTx/>
              <a:latin typeface="+mn-lt"/>
              <a:ea typeface="+mn-ea"/>
              <a:cs typeface="+mn-cs"/>
            </a:rPr>
            <a:t>&lt;if demonstrations will be done in person, edit then include the following delete if not applicable:&gt; </a:t>
          </a:r>
        </a:p>
        <a:p>
          <a:pPr marL="447675" marR="0" lvl="0" indent="-171450" algn="l" defTabSz="914400" rtl="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100" b="0" i="0" u="none" strike="noStrike" kern="1200" cap="none" spc="0" normalizeH="0" baseline="0" noProof="0" dirty="0">
              <a:ln>
                <a:noFill/>
              </a:ln>
              <a:solidFill>
                <a:prstClr val="black"/>
              </a:solidFill>
              <a:effectLst/>
              <a:uLnTx/>
              <a:uFillTx/>
              <a:latin typeface="+mn-lt"/>
              <a:ea typeface="+mn-ea"/>
              <a:cs typeface="+mn-cs"/>
            </a:rPr>
            <a:t>All visitors are required to provide identification so please bring a driver's licence or ID, or you may not be allowed into the building. </a:t>
          </a:r>
        </a:p>
        <a:p>
          <a:pPr marL="447675" marR="0" lvl="0" indent="-171450" algn="l" defTabSz="914400" rtl="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100" b="0" i="0" u="none" strike="noStrike" kern="1200" cap="none" spc="0" normalizeH="0" baseline="0" noProof="0" dirty="0">
              <a:ln>
                <a:noFill/>
              </a:ln>
              <a:solidFill>
                <a:prstClr val="black"/>
              </a:solidFill>
              <a:effectLst/>
              <a:uLnTx/>
              <a:uFillTx/>
              <a:latin typeface="+mn-lt"/>
              <a:ea typeface="+mn-ea"/>
              <a:cs typeface="+mn-cs"/>
            </a:rPr>
            <a:t>Arrive 10 minutes early to sign in your electronic devices at security, you will be collected from the main reception by an Eskom employee. </a:t>
          </a:r>
        </a:p>
        <a:p>
          <a:pPr marL="447675" marR="0" lvl="0" indent="-171450" algn="l" defTabSz="914400" rtl="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100" b="0" i="0" u="none" strike="noStrike" kern="1200" cap="none" spc="0" normalizeH="0" baseline="0" noProof="0" dirty="0">
              <a:ln>
                <a:noFill/>
              </a:ln>
              <a:solidFill>
                <a:prstClr val="black"/>
              </a:solidFill>
              <a:effectLst/>
              <a:uLnTx/>
              <a:uFillTx/>
              <a:latin typeface="+mn-lt"/>
              <a:ea typeface="+mn-ea"/>
              <a:cs typeface="+mn-cs"/>
            </a:rPr>
            <a:t>A projector with standard VGA connector will be provided, please bring along any adapters you may need i.e. mac book adapter, HDMI etc.</a:t>
          </a:r>
        </a:p>
        <a:p>
          <a:pPr marL="447675" marR="0" lvl="0" indent="-171450" algn="l" defTabSz="914400" rtl="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100" b="0" i="0" u="none" strike="noStrike" kern="1200" cap="none" spc="0" normalizeH="0" baseline="0" noProof="0" dirty="0">
              <a:ln>
                <a:noFill/>
              </a:ln>
              <a:solidFill>
                <a:prstClr val="black"/>
              </a:solidFill>
              <a:effectLst/>
              <a:uLnTx/>
              <a:uFillTx/>
              <a:latin typeface="+mn-lt"/>
              <a:ea typeface="+mn-ea"/>
              <a:cs typeface="+mn-cs"/>
            </a:rPr>
            <a:t>The venue does not have sound, if you need sound, please bring your own speaker</a:t>
          </a:r>
        </a:p>
        <a:p>
          <a:pPr marL="171450" marR="0" lvl="0" indent="-171450" algn="l" defTabSz="914400" rtl="0" eaLnBrk="1" fontAlgn="auto" latinLnBrk="0" hangingPunct="1">
            <a:lnSpc>
              <a:spcPct val="100000"/>
            </a:lnSpc>
            <a:spcBef>
              <a:spcPts val="0"/>
            </a:spcBef>
            <a:spcAft>
              <a:spcPts val="0"/>
            </a:spcAft>
            <a:buClrTx/>
            <a:buSzTx/>
            <a:buFont typeface="Arial" panose="020B0604020202020204" pitchFamily="34" charset="0"/>
            <a:buChar char="•"/>
            <a:tabLst/>
            <a:defRPr/>
          </a:pPr>
          <a:endParaRPr kumimoji="0" lang="en-ZA" sz="1100" b="0" i="0" u="none" strike="noStrike" kern="1200" cap="none" spc="0" normalizeH="0" baseline="0" noProof="0" dirty="0">
            <a:ln>
              <a:noFill/>
            </a:ln>
            <a:solidFill>
              <a:prstClr val="black"/>
            </a:solidFill>
            <a:effectLst/>
            <a:uLnTx/>
            <a:uFillTx/>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106257</xdr:colOff>
      <xdr:row>16</xdr:row>
      <xdr:rowOff>1691</xdr:rowOff>
    </xdr:from>
    <xdr:to>
      <xdr:col>11</xdr:col>
      <xdr:colOff>0</xdr:colOff>
      <xdr:row>19</xdr:row>
      <xdr:rowOff>10583</xdr:rowOff>
    </xdr:to>
    <xdr:sp macro="" textlink="">
      <xdr:nvSpPr>
        <xdr:cNvPr id="2" name="TextBox 1">
          <a:extLst>
            <a:ext uri="{FF2B5EF4-FFF2-40B4-BE49-F238E27FC236}">
              <a16:creationId xmlns:a16="http://schemas.microsoft.com/office/drawing/2014/main" id="{D29968D5-9F8B-4E9E-BFC7-BC374FEA3B02}"/>
            </a:ext>
          </a:extLst>
        </xdr:cNvPr>
        <xdr:cNvSpPr txBox="1"/>
      </xdr:nvSpPr>
      <xdr:spPr>
        <a:xfrm>
          <a:off x="106257" y="4207931"/>
          <a:ext cx="6766983" cy="557532"/>
        </a:xfrm>
        <a:prstGeom prst="rect">
          <a:avLst/>
        </a:prstGeom>
        <a:solidFill>
          <a:sysClr val="window" lastClr="FFFFFF"/>
        </a:solidFill>
        <a:ln w="9525" cmpd="sng">
          <a:solidFill>
            <a:sysClr val="window" lastClr="FFFFFF">
              <a:shade val="50000"/>
            </a:sysClr>
          </a:solidFill>
        </a:ln>
        <a:effectLst/>
      </xdr:spPr>
      <xdr:txBody>
        <a:bodyPr wrap="square" rtlCol="0" anchor="t"/>
        <a:lstStyle>
          <a:defPPr>
            <a:defRPr lang="en-US"/>
          </a:defPPr>
          <a:lvl1pPr marL="0" algn="l" defTabSz="914400" rtl="0" eaLnBrk="1" latinLnBrk="0" hangingPunct="1">
            <a:defRPr sz="1800" kern="1200">
              <a:solidFill>
                <a:srgbClr val="003896"/>
              </a:solidFill>
              <a:latin typeface="Arial" panose="020B0604020202020204"/>
            </a:defRPr>
          </a:lvl1pPr>
          <a:lvl2pPr marL="457200" algn="l" defTabSz="914400" rtl="0" eaLnBrk="1" latinLnBrk="0" hangingPunct="1">
            <a:defRPr sz="1800" kern="1200">
              <a:solidFill>
                <a:srgbClr val="003896"/>
              </a:solidFill>
              <a:latin typeface="Arial" panose="020B0604020202020204"/>
            </a:defRPr>
          </a:lvl2pPr>
          <a:lvl3pPr marL="914400" algn="l" defTabSz="914400" rtl="0" eaLnBrk="1" latinLnBrk="0" hangingPunct="1">
            <a:defRPr sz="1800" kern="1200">
              <a:solidFill>
                <a:srgbClr val="003896"/>
              </a:solidFill>
              <a:latin typeface="Arial" panose="020B0604020202020204"/>
            </a:defRPr>
          </a:lvl3pPr>
          <a:lvl4pPr marL="1371600" algn="l" defTabSz="914400" rtl="0" eaLnBrk="1" latinLnBrk="0" hangingPunct="1">
            <a:defRPr sz="1800" kern="1200">
              <a:solidFill>
                <a:srgbClr val="003896"/>
              </a:solidFill>
              <a:latin typeface="Arial" panose="020B0604020202020204"/>
            </a:defRPr>
          </a:lvl4pPr>
          <a:lvl5pPr marL="1828800" algn="l" defTabSz="914400" rtl="0" eaLnBrk="1" latinLnBrk="0" hangingPunct="1">
            <a:defRPr sz="1800" kern="1200">
              <a:solidFill>
                <a:srgbClr val="003896"/>
              </a:solidFill>
              <a:latin typeface="Arial" panose="020B0604020202020204"/>
            </a:defRPr>
          </a:lvl5pPr>
          <a:lvl6pPr marL="2286000" algn="l" defTabSz="914400" rtl="0" eaLnBrk="1" latinLnBrk="0" hangingPunct="1">
            <a:defRPr sz="1800" kern="1200">
              <a:solidFill>
                <a:srgbClr val="003896"/>
              </a:solidFill>
              <a:latin typeface="Arial" panose="020B0604020202020204"/>
            </a:defRPr>
          </a:lvl6pPr>
          <a:lvl7pPr marL="2743200" algn="l" defTabSz="914400" rtl="0" eaLnBrk="1" latinLnBrk="0" hangingPunct="1">
            <a:defRPr sz="1800" kern="1200">
              <a:solidFill>
                <a:srgbClr val="003896"/>
              </a:solidFill>
              <a:latin typeface="Arial" panose="020B0604020202020204"/>
            </a:defRPr>
          </a:lvl7pPr>
          <a:lvl8pPr marL="3200400" algn="l" defTabSz="914400" rtl="0" eaLnBrk="1" latinLnBrk="0" hangingPunct="1">
            <a:defRPr sz="1800" kern="1200">
              <a:solidFill>
                <a:srgbClr val="003896"/>
              </a:solidFill>
              <a:latin typeface="Arial" panose="020B0604020202020204"/>
            </a:defRPr>
          </a:lvl8pPr>
          <a:lvl9pPr marL="3657600" algn="l" defTabSz="914400" rtl="0" eaLnBrk="1" latinLnBrk="0" hangingPunct="1">
            <a:defRPr sz="1800" kern="1200">
              <a:solidFill>
                <a:srgbClr val="003896"/>
              </a:solidFill>
              <a:latin typeface="Arial" panose="020B0604020202020204"/>
            </a:defRPr>
          </a:lvl9pPr>
        </a:lstStyle>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a:ln>
                <a:noFill/>
              </a:ln>
              <a:solidFill>
                <a:sysClr val="windowText" lastClr="000000"/>
              </a:solidFill>
              <a:effectLst/>
              <a:uLnTx/>
              <a:uFillTx/>
              <a:latin typeface="Calibri" panose="020F0502020204030204"/>
            </a:rPr>
            <a:t>Each Tab/worksheet describes the technical requirements under the green heading, these include the business requirements and the mandatory returnables a vendor must provide as evidence that they can meet the business requirements.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a:ln>
                <a:noFill/>
              </a:ln>
              <a:solidFill>
                <a:sysClr val="windowText" lastClr="000000"/>
              </a:solidFill>
              <a:effectLst/>
              <a:uLnTx/>
              <a:uFillTx/>
              <a:latin typeface="Calibri" panose="020F0502020204030204"/>
            </a:rPr>
            <a:t>The vendor may only complete the three columns with orange headings, according to the instructions in the column heading.</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a:ln>
                <a:noFill/>
              </a:ln>
              <a:solidFill>
                <a:sysClr val="windowText" lastClr="000000"/>
              </a:solidFill>
              <a:effectLst/>
              <a:uLnTx/>
              <a:uFillTx/>
              <a:latin typeface="Calibri" panose="020F0502020204030204"/>
            </a:rPr>
            <a:t>The columns with blue headings are for internal Eskom use.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100" b="1" i="0" u="none" strike="noStrike" kern="0" cap="none" spc="0" normalizeH="0" baseline="0">
            <a:ln>
              <a:noFill/>
            </a:ln>
            <a:solidFill>
              <a:srgbClr val="ED7D31">
                <a:lumMod val="75000"/>
              </a:srgbClr>
            </a:solidFill>
            <a:effectLst/>
            <a:uLnTx/>
            <a:uFillTx/>
            <a:latin typeface="Calibri" panose="020F0502020204030204"/>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ZA" sz="1200" b="1" i="0" u="none" strike="noStrike" kern="0" cap="none" spc="0" normalizeH="0" baseline="0">
              <a:ln>
                <a:noFill/>
              </a:ln>
              <a:solidFill>
                <a:sysClr val="windowText" lastClr="000000"/>
              </a:solidFill>
              <a:effectLst/>
              <a:uLnTx/>
              <a:uFillTx/>
              <a:latin typeface="Calibri" panose="020F0502020204030204"/>
            </a:rPr>
            <a:t>NOTE 1: A tenderer must meet or exceed the listed threshold in order to pass. Any tenderer who does not meet the minimum threshold will be disqualified from the tender process.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200" b="1" i="0" u="none" strike="noStrike" kern="0" cap="none" spc="0" normalizeH="0" baseline="0">
            <a:ln>
              <a:noFill/>
            </a:ln>
            <a:solidFill>
              <a:sysClr val="windowText" lastClr="000000"/>
            </a:solidFill>
            <a:effectLst/>
            <a:uLnTx/>
            <a:uFillTx/>
            <a:latin typeface="Calibri" panose="020F0502020204030204"/>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ZA" sz="1200" b="1" i="0" u="none" strike="noStrike" kern="0" cap="none" spc="0" normalizeH="0" baseline="0">
              <a:ln>
                <a:noFill/>
              </a:ln>
              <a:solidFill>
                <a:sysClr val="windowText" lastClr="000000"/>
              </a:solidFill>
              <a:effectLst/>
              <a:uLnTx/>
              <a:uFillTx/>
              <a:latin typeface="Calibri" panose="020F0502020204030204"/>
            </a:rPr>
            <a:t>Note 2: All mandatory returnables/evidence listed in this criteria must be included in the tender submission. Returnables must be clearly marked in the technical file and numbered to align with each criteria question. </a:t>
          </a:r>
          <a:r>
            <a:rPr kumimoji="0" lang="en-ZA" sz="1200" b="1" i="0" u="sng" strike="noStrike" kern="0" cap="none" spc="0" normalizeH="0" baseline="0">
              <a:ln>
                <a:noFill/>
              </a:ln>
              <a:solidFill>
                <a:sysClr val="windowText" lastClr="000000"/>
              </a:solidFill>
              <a:effectLst/>
              <a:uLnTx/>
              <a:uFillTx/>
              <a:latin typeface="Calibri" panose="020F0502020204030204"/>
            </a:rPr>
            <a:t>Points will not be allocated for questions where no returnables/evidence has been provided.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100" b="1" i="0" u="none" strike="noStrike" kern="0" cap="none" spc="0" normalizeH="0" baseline="0">
            <a:ln>
              <a:noFill/>
            </a:ln>
            <a:solidFill>
              <a:sysClr val="windowText" lastClr="000000"/>
            </a:solidFill>
            <a:effectLst/>
            <a:uLnTx/>
            <a:uFillTx/>
            <a:latin typeface="Calibri" panose="020F0502020204030204"/>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Only vendors who pass the desktop evaluation threshold will be invited for a demonstration.</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Eskom will not reimburse vendors for time spent preparing for or presenting their demonstration.</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The demonstration tab describes the business requirements and what what needs to be presented if a vendor is invited for a demonstration.</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en-ZA" sz="1200" b="0" i="0" u="none" strike="noStrike" kern="0" cap="none" spc="0" normalizeH="0" baseline="0" noProof="0">
              <a:ln>
                <a:noFill/>
              </a:ln>
              <a:solidFill>
                <a:sysClr val="windowText" lastClr="000000"/>
              </a:solidFill>
              <a:effectLst/>
              <a:uLnTx/>
              <a:uFillTx/>
              <a:latin typeface="Calibri" panose="020F0502020204030204"/>
              <a:ea typeface="+mn-ea"/>
              <a:cs typeface="+mn-cs"/>
            </a:rPr>
            <a:t>The threshold to pass the demonstration is stated in the scoring summary tab</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kumimoji="0" lang="en-ZA" sz="1100" b="1" i="0" u="none" strike="noStrike" kern="0" cap="none" spc="0" normalizeH="0" baseline="0" noProof="0">
            <a:ln>
              <a:noFill/>
            </a:ln>
            <a:solidFill>
              <a:srgbClr val="ED7D31">
                <a:lumMod val="75000"/>
              </a:srgbClr>
            </a:solidFill>
            <a:effectLst/>
            <a:uLnTx/>
            <a:uFillTx/>
            <a:latin typeface="Calibri" panose="020F0502020204030204"/>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ZA" sz="1100" b="1" i="0" u="none" strike="noStrike" kern="0" cap="none" spc="0" normalizeH="0" baseline="0">
            <a:ln>
              <a:noFill/>
            </a:ln>
            <a:solidFill>
              <a:sysClr val="windowText" lastClr="000000"/>
            </a:solidFill>
            <a:effectLst/>
            <a:uLnTx/>
            <a:uFillTx/>
            <a:latin typeface="Calibri" panose="020F0502020204030204"/>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ZA" sz="1100" b="1" i="0" u="none" strike="noStrike" kern="0" cap="none" spc="0" normalizeH="0" baseline="0">
              <a:ln>
                <a:noFill/>
              </a:ln>
              <a:solidFill>
                <a:sysClr val="windowText" lastClr="000000"/>
              </a:solidFill>
              <a:effectLst/>
              <a:uLnTx/>
              <a:uFillTx/>
              <a:latin typeface="Calibri" panose="020F0502020204030204"/>
            </a:rPr>
            <a:t>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10</xdr:col>
      <xdr:colOff>932871</xdr:colOff>
      <xdr:row>1</xdr:row>
      <xdr:rowOff>68332</xdr:rowOff>
    </xdr:from>
    <xdr:ext cx="1562679" cy="447416"/>
    <xdr:pic>
      <xdr:nvPicPr>
        <xdr:cNvPr id="2" name="Picture 1">
          <a:extLst>
            <a:ext uri="{FF2B5EF4-FFF2-40B4-BE49-F238E27FC236}">
              <a16:creationId xmlns:a16="http://schemas.microsoft.com/office/drawing/2014/main" id="{527E1989-4EA1-4559-9685-CAEF83EC81EA}"/>
            </a:ext>
          </a:extLst>
        </xdr:cNvPr>
        <xdr:cNvPicPr>
          <a:picLocks noChangeAspect="1"/>
        </xdr:cNvPicPr>
      </xdr:nvPicPr>
      <xdr:blipFill>
        <a:blip xmlns:r="http://schemas.openxmlformats.org/officeDocument/2006/relationships" r:embed="rId1"/>
        <a:stretch>
          <a:fillRect/>
        </a:stretch>
      </xdr:blipFill>
      <xdr:spPr>
        <a:xfrm>
          <a:off x="6876471" y="251212"/>
          <a:ext cx="1562679" cy="44741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12</xdr:col>
      <xdr:colOff>944301</xdr:colOff>
      <xdr:row>0</xdr:row>
      <xdr:rowOff>39757</xdr:rowOff>
    </xdr:from>
    <xdr:ext cx="1553154" cy="444818"/>
    <xdr:pic>
      <xdr:nvPicPr>
        <xdr:cNvPr id="2" name="Picture 1" hidden="1">
          <a:extLst>
            <a:ext uri="{FF2B5EF4-FFF2-40B4-BE49-F238E27FC236}">
              <a16:creationId xmlns:a16="http://schemas.microsoft.com/office/drawing/2014/main" id="{891398BF-D582-4CDE-AF9A-11C390B50DEA}"/>
            </a:ext>
          </a:extLst>
        </xdr:cNvPr>
        <xdr:cNvPicPr>
          <a:picLocks noChangeAspect="1"/>
        </xdr:cNvPicPr>
      </xdr:nvPicPr>
      <xdr:blipFill>
        <a:blip xmlns:r="http://schemas.openxmlformats.org/officeDocument/2006/relationships" r:embed="rId1"/>
        <a:stretch>
          <a:fillRect/>
        </a:stretch>
      </xdr:blipFill>
      <xdr:spPr>
        <a:xfrm>
          <a:off x="8122341" y="39757"/>
          <a:ext cx="1553154" cy="444818"/>
        </a:xfrm>
        <a:prstGeom prst="rect">
          <a:avLst/>
        </a:prstGeom>
      </xdr:spPr>
    </xdr:pic>
    <xdr:clientData/>
  </xdr:oneCellAnchor>
  <xdr:oneCellAnchor>
    <xdr:from>
      <xdr:col>12</xdr:col>
      <xdr:colOff>944301</xdr:colOff>
      <xdr:row>0</xdr:row>
      <xdr:rowOff>39757</xdr:rowOff>
    </xdr:from>
    <xdr:ext cx="1549344" cy="446300"/>
    <xdr:pic>
      <xdr:nvPicPr>
        <xdr:cNvPr id="3" name="Picture 2" hidden="1">
          <a:extLst>
            <a:ext uri="{FF2B5EF4-FFF2-40B4-BE49-F238E27FC236}">
              <a16:creationId xmlns:a16="http://schemas.microsoft.com/office/drawing/2014/main" id="{02030D38-A803-4758-A102-3742787787FA}"/>
            </a:ext>
          </a:extLst>
        </xdr:cNvPr>
        <xdr:cNvPicPr>
          <a:picLocks noChangeAspect="1"/>
        </xdr:cNvPicPr>
      </xdr:nvPicPr>
      <xdr:blipFill>
        <a:blip xmlns:r="http://schemas.openxmlformats.org/officeDocument/2006/relationships" r:embed="rId1"/>
        <a:stretch>
          <a:fillRect/>
        </a:stretch>
      </xdr:blipFill>
      <xdr:spPr>
        <a:xfrm>
          <a:off x="8122341" y="39757"/>
          <a:ext cx="1549344" cy="446300"/>
        </a:xfrm>
        <a:prstGeom prst="rect">
          <a:avLst/>
        </a:prstGeom>
      </xdr:spPr>
    </xdr:pic>
    <xdr:clientData/>
  </xdr:oneCellAnchor>
  <xdr:oneCellAnchor>
    <xdr:from>
      <xdr:col>12</xdr:col>
      <xdr:colOff>944301</xdr:colOff>
      <xdr:row>0</xdr:row>
      <xdr:rowOff>0</xdr:rowOff>
    </xdr:from>
    <xdr:ext cx="1549344" cy="494964"/>
    <xdr:pic>
      <xdr:nvPicPr>
        <xdr:cNvPr id="4" name="Picture 3" hidden="1">
          <a:extLst>
            <a:ext uri="{FF2B5EF4-FFF2-40B4-BE49-F238E27FC236}">
              <a16:creationId xmlns:a16="http://schemas.microsoft.com/office/drawing/2014/main" id="{B79EB882-B670-46FA-A109-5AC4216FB93D}"/>
            </a:ext>
          </a:extLst>
        </xdr:cNvPr>
        <xdr:cNvPicPr>
          <a:picLocks noChangeAspect="1"/>
        </xdr:cNvPicPr>
      </xdr:nvPicPr>
      <xdr:blipFill>
        <a:blip xmlns:r="http://schemas.openxmlformats.org/officeDocument/2006/relationships" r:embed="rId1"/>
        <a:stretch>
          <a:fillRect/>
        </a:stretch>
      </xdr:blipFill>
      <xdr:spPr>
        <a:xfrm>
          <a:off x="8122341" y="0"/>
          <a:ext cx="1549344" cy="494964"/>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12</xdr:col>
      <xdr:colOff>944301</xdr:colOff>
      <xdr:row>0</xdr:row>
      <xdr:rowOff>39757</xdr:rowOff>
    </xdr:from>
    <xdr:ext cx="1553154" cy="445511"/>
    <xdr:pic>
      <xdr:nvPicPr>
        <xdr:cNvPr id="2" name="Picture 1" hidden="1">
          <a:extLst>
            <a:ext uri="{FF2B5EF4-FFF2-40B4-BE49-F238E27FC236}">
              <a16:creationId xmlns:a16="http://schemas.microsoft.com/office/drawing/2014/main" id="{F142A6A5-E3DA-4316-92BC-F9E0778A3BD2}"/>
            </a:ext>
          </a:extLst>
        </xdr:cNvPr>
        <xdr:cNvPicPr>
          <a:picLocks noChangeAspect="1"/>
        </xdr:cNvPicPr>
      </xdr:nvPicPr>
      <xdr:blipFill>
        <a:blip xmlns:r="http://schemas.openxmlformats.org/officeDocument/2006/relationships" r:embed="rId1"/>
        <a:stretch>
          <a:fillRect/>
        </a:stretch>
      </xdr:blipFill>
      <xdr:spPr>
        <a:xfrm>
          <a:off x="8122341" y="39757"/>
          <a:ext cx="1553154" cy="445511"/>
        </a:xfrm>
        <a:prstGeom prst="rect">
          <a:avLst/>
        </a:prstGeom>
      </xdr:spPr>
    </xdr:pic>
    <xdr:clientData/>
  </xdr:oneCellAnchor>
  <xdr:oneCellAnchor>
    <xdr:from>
      <xdr:col>12</xdr:col>
      <xdr:colOff>944301</xdr:colOff>
      <xdr:row>0</xdr:row>
      <xdr:rowOff>39757</xdr:rowOff>
    </xdr:from>
    <xdr:ext cx="1553154" cy="443183"/>
    <xdr:pic>
      <xdr:nvPicPr>
        <xdr:cNvPr id="3" name="Picture 2" hidden="1">
          <a:extLst>
            <a:ext uri="{FF2B5EF4-FFF2-40B4-BE49-F238E27FC236}">
              <a16:creationId xmlns:a16="http://schemas.microsoft.com/office/drawing/2014/main" id="{E8C47C0A-916D-4BF9-A365-FC75D9C84F48}"/>
            </a:ext>
          </a:extLst>
        </xdr:cNvPr>
        <xdr:cNvPicPr>
          <a:picLocks noChangeAspect="1"/>
        </xdr:cNvPicPr>
      </xdr:nvPicPr>
      <xdr:blipFill>
        <a:blip xmlns:r="http://schemas.openxmlformats.org/officeDocument/2006/relationships" r:embed="rId1"/>
        <a:stretch>
          <a:fillRect/>
        </a:stretch>
      </xdr:blipFill>
      <xdr:spPr>
        <a:xfrm>
          <a:off x="8122341" y="39757"/>
          <a:ext cx="1553154" cy="443183"/>
        </a:xfrm>
        <a:prstGeom prst="rect">
          <a:avLst/>
        </a:prstGeom>
      </xdr:spPr>
    </xdr:pic>
    <xdr:clientData/>
  </xdr:oneCellAnchor>
  <xdr:oneCellAnchor>
    <xdr:from>
      <xdr:col>12</xdr:col>
      <xdr:colOff>944301</xdr:colOff>
      <xdr:row>0</xdr:row>
      <xdr:rowOff>0</xdr:rowOff>
    </xdr:from>
    <xdr:ext cx="1553154" cy="498428"/>
    <xdr:pic>
      <xdr:nvPicPr>
        <xdr:cNvPr id="4" name="Picture 3" hidden="1">
          <a:extLst>
            <a:ext uri="{FF2B5EF4-FFF2-40B4-BE49-F238E27FC236}">
              <a16:creationId xmlns:a16="http://schemas.microsoft.com/office/drawing/2014/main" id="{3A811861-16B9-412B-A778-288FC59ED5EF}"/>
            </a:ext>
          </a:extLst>
        </xdr:cNvPr>
        <xdr:cNvPicPr>
          <a:picLocks noChangeAspect="1"/>
        </xdr:cNvPicPr>
      </xdr:nvPicPr>
      <xdr:blipFill>
        <a:blip xmlns:r="http://schemas.openxmlformats.org/officeDocument/2006/relationships" r:embed="rId1"/>
        <a:stretch>
          <a:fillRect/>
        </a:stretch>
      </xdr:blipFill>
      <xdr:spPr>
        <a:xfrm>
          <a:off x="8122341" y="0"/>
          <a:ext cx="1553154" cy="498428"/>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12</xdr:col>
      <xdr:colOff>944301</xdr:colOff>
      <xdr:row>0</xdr:row>
      <xdr:rowOff>39757</xdr:rowOff>
    </xdr:from>
    <xdr:ext cx="1553154" cy="445511"/>
    <xdr:pic>
      <xdr:nvPicPr>
        <xdr:cNvPr id="2" name="Picture 1" hidden="1">
          <a:extLst>
            <a:ext uri="{FF2B5EF4-FFF2-40B4-BE49-F238E27FC236}">
              <a16:creationId xmlns:a16="http://schemas.microsoft.com/office/drawing/2014/main" id="{5BEA5526-6A89-4B66-B9E2-A056A6A7628C}"/>
            </a:ext>
          </a:extLst>
        </xdr:cNvPr>
        <xdr:cNvPicPr>
          <a:picLocks noChangeAspect="1"/>
        </xdr:cNvPicPr>
      </xdr:nvPicPr>
      <xdr:blipFill>
        <a:blip xmlns:r="http://schemas.openxmlformats.org/officeDocument/2006/relationships" r:embed="rId1"/>
        <a:stretch>
          <a:fillRect/>
        </a:stretch>
      </xdr:blipFill>
      <xdr:spPr>
        <a:xfrm>
          <a:off x="15330861" y="39757"/>
          <a:ext cx="1553154" cy="445511"/>
        </a:xfrm>
        <a:prstGeom prst="rect">
          <a:avLst/>
        </a:prstGeom>
      </xdr:spPr>
    </xdr:pic>
    <xdr:clientData/>
  </xdr:oneCellAnchor>
  <xdr:oneCellAnchor>
    <xdr:from>
      <xdr:col>12</xdr:col>
      <xdr:colOff>944301</xdr:colOff>
      <xdr:row>0</xdr:row>
      <xdr:rowOff>39757</xdr:rowOff>
    </xdr:from>
    <xdr:ext cx="1553154" cy="443183"/>
    <xdr:pic>
      <xdr:nvPicPr>
        <xdr:cNvPr id="3" name="Picture 2" hidden="1">
          <a:extLst>
            <a:ext uri="{FF2B5EF4-FFF2-40B4-BE49-F238E27FC236}">
              <a16:creationId xmlns:a16="http://schemas.microsoft.com/office/drawing/2014/main" id="{144F053D-6A50-442C-9816-5122DCBA64D8}"/>
            </a:ext>
          </a:extLst>
        </xdr:cNvPr>
        <xdr:cNvPicPr>
          <a:picLocks noChangeAspect="1"/>
        </xdr:cNvPicPr>
      </xdr:nvPicPr>
      <xdr:blipFill>
        <a:blip xmlns:r="http://schemas.openxmlformats.org/officeDocument/2006/relationships" r:embed="rId1"/>
        <a:stretch>
          <a:fillRect/>
        </a:stretch>
      </xdr:blipFill>
      <xdr:spPr>
        <a:xfrm>
          <a:off x="15330861" y="39757"/>
          <a:ext cx="1553154" cy="443183"/>
        </a:xfrm>
        <a:prstGeom prst="rect">
          <a:avLst/>
        </a:prstGeom>
      </xdr:spPr>
    </xdr:pic>
    <xdr:clientData/>
  </xdr:oneCellAnchor>
  <xdr:oneCellAnchor>
    <xdr:from>
      <xdr:col>12</xdr:col>
      <xdr:colOff>944301</xdr:colOff>
      <xdr:row>0</xdr:row>
      <xdr:rowOff>0</xdr:rowOff>
    </xdr:from>
    <xdr:ext cx="1553154" cy="498428"/>
    <xdr:pic>
      <xdr:nvPicPr>
        <xdr:cNvPr id="4" name="Picture 3" hidden="1">
          <a:extLst>
            <a:ext uri="{FF2B5EF4-FFF2-40B4-BE49-F238E27FC236}">
              <a16:creationId xmlns:a16="http://schemas.microsoft.com/office/drawing/2014/main" id="{6B3FEB13-A98F-4271-B81F-C869AA8D13F4}"/>
            </a:ext>
          </a:extLst>
        </xdr:cNvPr>
        <xdr:cNvPicPr>
          <a:picLocks noChangeAspect="1"/>
        </xdr:cNvPicPr>
      </xdr:nvPicPr>
      <xdr:blipFill>
        <a:blip xmlns:r="http://schemas.openxmlformats.org/officeDocument/2006/relationships" r:embed="rId1"/>
        <a:stretch>
          <a:fillRect/>
        </a:stretch>
      </xdr:blipFill>
      <xdr:spPr>
        <a:xfrm>
          <a:off x="15330861" y="0"/>
          <a:ext cx="1553154" cy="498428"/>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12</xdr:col>
      <xdr:colOff>944301</xdr:colOff>
      <xdr:row>0</xdr:row>
      <xdr:rowOff>39757</xdr:rowOff>
    </xdr:from>
    <xdr:ext cx="1553154" cy="445511"/>
    <xdr:pic>
      <xdr:nvPicPr>
        <xdr:cNvPr id="2" name="Picture 1" hidden="1">
          <a:extLst>
            <a:ext uri="{FF2B5EF4-FFF2-40B4-BE49-F238E27FC236}">
              <a16:creationId xmlns:a16="http://schemas.microsoft.com/office/drawing/2014/main" id="{EB7F5643-8663-446D-918D-A9D599EFB69B}"/>
            </a:ext>
          </a:extLst>
        </xdr:cNvPr>
        <xdr:cNvPicPr>
          <a:picLocks noChangeAspect="1"/>
        </xdr:cNvPicPr>
      </xdr:nvPicPr>
      <xdr:blipFill>
        <a:blip xmlns:r="http://schemas.openxmlformats.org/officeDocument/2006/relationships" r:embed="rId1"/>
        <a:stretch>
          <a:fillRect/>
        </a:stretch>
      </xdr:blipFill>
      <xdr:spPr>
        <a:xfrm>
          <a:off x="15330861" y="39757"/>
          <a:ext cx="1553154" cy="445511"/>
        </a:xfrm>
        <a:prstGeom prst="rect">
          <a:avLst/>
        </a:prstGeom>
      </xdr:spPr>
    </xdr:pic>
    <xdr:clientData/>
  </xdr:oneCellAnchor>
  <xdr:oneCellAnchor>
    <xdr:from>
      <xdr:col>12</xdr:col>
      <xdr:colOff>944301</xdr:colOff>
      <xdr:row>0</xdr:row>
      <xdr:rowOff>39757</xdr:rowOff>
    </xdr:from>
    <xdr:ext cx="1553154" cy="443183"/>
    <xdr:pic>
      <xdr:nvPicPr>
        <xdr:cNvPr id="3" name="Picture 2" hidden="1">
          <a:extLst>
            <a:ext uri="{FF2B5EF4-FFF2-40B4-BE49-F238E27FC236}">
              <a16:creationId xmlns:a16="http://schemas.microsoft.com/office/drawing/2014/main" id="{A1A3714B-C869-40DC-96CD-B8A8DDB6F43E}"/>
            </a:ext>
          </a:extLst>
        </xdr:cNvPr>
        <xdr:cNvPicPr>
          <a:picLocks noChangeAspect="1"/>
        </xdr:cNvPicPr>
      </xdr:nvPicPr>
      <xdr:blipFill>
        <a:blip xmlns:r="http://schemas.openxmlformats.org/officeDocument/2006/relationships" r:embed="rId1"/>
        <a:stretch>
          <a:fillRect/>
        </a:stretch>
      </xdr:blipFill>
      <xdr:spPr>
        <a:xfrm>
          <a:off x="15330861" y="39757"/>
          <a:ext cx="1553154" cy="443183"/>
        </a:xfrm>
        <a:prstGeom prst="rect">
          <a:avLst/>
        </a:prstGeom>
      </xdr:spPr>
    </xdr:pic>
    <xdr:clientData/>
  </xdr:oneCellAnchor>
  <xdr:oneCellAnchor>
    <xdr:from>
      <xdr:col>12</xdr:col>
      <xdr:colOff>944301</xdr:colOff>
      <xdr:row>0</xdr:row>
      <xdr:rowOff>0</xdr:rowOff>
    </xdr:from>
    <xdr:ext cx="1553154" cy="498428"/>
    <xdr:pic>
      <xdr:nvPicPr>
        <xdr:cNvPr id="4" name="Picture 3" hidden="1">
          <a:extLst>
            <a:ext uri="{FF2B5EF4-FFF2-40B4-BE49-F238E27FC236}">
              <a16:creationId xmlns:a16="http://schemas.microsoft.com/office/drawing/2014/main" id="{F3581708-B5B4-4A23-99B3-58DAC47799AD}"/>
            </a:ext>
          </a:extLst>
        </xdr:cNvPr>
        <xdr:cNvPicPr>
          <a:picLocks noChangeAspect="1"/>
        </xdr:cNvPicPr>
      </xdr:nvPicPr>
      <xdr:blipFill>
        <a:blip xmlns:r="http://schemas.openxmlformats.org/officeDocument/2006/relationships" r:embed="rId1"/>
        <a:stretch>
          <a:fillRect/>
        </a:stretch>
      </xdr:blipFill>
      <xdr:spPr>
        <a:xfrm>
          <a:off x="15330861" y="0"/>
          <a:ext cx="1553154" cy="498428"/>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12</xdr:col>
      <xdr:colOff>944301</xdr:colOff>
      <xdr:row>0</xdr:row>
      <xdr:rowOff>39757</xdr:rowOff>
    </xdr:from>
    <xdr:ext cx="1553154" cy="445511"/>
    <xdr:pic>
      <xdr:nvPicPr>
        <xdr:cNvPr id="2" name="Picture 1" hidden="1">
          <a:extLst>
            <a:ext uri="{FF2B5EF4-FFF2-40B4-BE49-F238E27FC236}">
              <a16:creationId xmlns:a16="http://schemas.microsoft.com/office/drawing/2014/main" id="{9BEC5FD2-8FA5-4D4A-A774-025C0C5C19F4}"/>
            </a:ext>
          </a:extLst>
        </xdr:cNvPr>
        <xdr:cNvPicPr>
          <a:picLocks noChangeAspect="1"/>
        </xdr:cNvPicPr>
      </xdr:nvPicPr>
      <xdr:blipFill>
        <a:blip xmlns:r="http://schemas.openxmlformats.org/officeDocument/2006/relationships" r:embed="rId1"/>
        <a:stretch>
          <a:fillRect/>
        </a:stretch>
      </xdr:blipFill>
      <xdr:spPr>
        <a:xfrm>
          <a:off x="15330861" y="39757"/>
          <a:ext cx="1553154" cy="445511"/>
        </a:xfrm>
        <a:prstGeom prst="rect">
          <a:avLst/>
        </a:prstGeom>
      </xdr:spPr>
    </xdr:pic>
    <xdr:clientData/>
  </xdr:oneCellAnchor>
  <xdr:oneCellAnchor>
    <xdr:from>
      <xdr:col>12</xdr:col>
      <xdr:colOff>944301</xdr:colOff>
      <xdr:row>0</xdr:row>
      <xdr:rowOff>39757</xdr:rowOff>
    </xdr:from>
    <xdr:ext cx="1553154" cy="443183"/>
    <xdr:pic>
      <xdr:nvPicPr>
        <xdr:cNvPr id="3" name="Picture 2" hidden="1">
          <a:extLst>
            <a:ext uri="{FF2B5EF4-FFF2-40B4-BE49-F238E27FC236}">
              <a16:creationId xmlns:a16="http://schemas.microsoft.com/office/drawing/2014/main" id="{2D01C582-DF1E-4868-A566-3889F2D5DF43}"/>
            </a:ext>
          </a:extLst>
        </xdr:cNvPr>
        <xdr:cNvPicPr>
          <a:picLocks noChangeAspect="1"/>
        </xdr:cNvPicPr>
      </xdr:nvPicPr>
      <xdr:blipFill>
        <a:blip xmlns:r="http://schemas.openxmlformats.org/officeDocument/2006/relationships" r:embed="rId1"/>
        <a:stretch>
          <a:fillRect/>
        </a:stretch>
      </xdr:blipFill>
      <xdr:spPr>
        <a:xfrm>
          <a:off x="15330861" y="39757"/>
          <a:ext cx="1553154" cy="443183"/>
        </a:xfrm>
        <a:prstGeom prst="rect">
          <a:avLst/>
        </a:prstGeom>
      </xdr:spPr>
    </xdr:pic>
    <xdr:clientData/>
  </xdr:oneCellAnchor>
  <xdr:oneCellAnchor>
    <xdr:from>
      <xdr:col>12</xdr:col>
      <xdr:colOff>944301</xdr:colOff>
      <xdr:row>0</xdr:row>
      <xdr:rowOff>0</xdr:rowOff>
    </xdr:from>
    <xdr:ext cx="1553154" cy="498428"/>
    <xdr:pic>
      <xdr:nvPicPr>
        <xdr:cNvPr id="4" name="Picture 3" hidden="1">
          <a:extLst>
            <a:ext uri="{FF2B5EF4-FFF2-40B4-BE49-F238E27FC236}">
              <a16:creationId xmlns:a16="http://schemas.microsoft.com/office/drawing/2014/main" id="{A92C1DFF-15F9-4F02-9673-59A072DE9F16}"/>
            </a:ext>
          </a:extLst>
        </xdr:cNvPr>
        <xdr:cNvPicPr>
          <a:picLocks noChangeAspect="1"/>
        </xdr:cNvPicPr>
      </xdr:nvPicPr>
      <xdr:blipFill>
        <a:blip xmlns:r="http://schemas.openxmlformats.org/officeDocument/2006/relationships" r:embed="rId1"/>
        <a:stretch>
          <a:fillRect/>
        </a:stretch>
      </xdr:blipFill>
      <xdr:spPr>
        <a:xfrm>
          <a:off x="15330861" y="0"/>
          <a:ext cx="1553154" cy="498428"/>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12</xdr:col>
      <xdr:colOff>944301</xdr:colOff>
      <xdr:row>0</xdr:row>
      <xdr:rowOff>39757</xdr:rowOff>
    </xdr:from>
    <xdr:ext cx="1553154" cy="445511"/>
    <xdr:pic>
      <xdr:nvPicPr>
        <xdr:cNvPr id="2" name="Picture 1" hidden="1">
          <a:extLst>
            <a:ext uri="{FF2B5EF4-FFF2-40B4-BE49-F238E27FC236}">
              <a16:creationId xmlns:a16="http://schemas.microsoft.com/office/drawing/2014/main" id="{323009CF-B069-4462-9E68-26975CAA426B}"/>
            </a:ext>
          </a:extLst>
        </xdr:cNvPr>
        <xdr:cNvPicPr>
          <a:picLocks noChangeAspect="1"/>
        </xdr:cNvPicPr>
      </xdr:nvPicPr>
      <xdr:blipFill>
        <a:blip xmlns:r="http://schemas.openxmlformats.org/officeDocument/2006/relationships" r:embed="rId1"/>
        <a:stretch>
          <a:fillRect/>
        </a:stretch>
      </xdr:blipFill>
      <xdr:spPr>
        <a:xfrm>
          <a:off x="15330861" y="39757"/>
          <a:ext cx="1553154" cy="445511"/>
        </a:xfrm>
        <a:prstGeom prst="rect">
          <a:avLst/>
        </a:prstGeom>
      </xdr:spPr>
    </xdr:pic>
    <xdr:clientData/>
  </xdr:oneCellAnchor>
  <xdr:oneCellAnchor>
    <xdr:from>
      <xdr:col>12</xdr:col>
      <xdr:colOff>944301</xdr:colOff>
      <xdr:row>0</xdr:row>
      <xdr:rowOff>39757</xdr:rowOff>
    </xdr:from>
    <xdr:ext cx="1553154" cy="443183"/>
    <xdr:pic>
      <xdr:nvPicPr>
        <xdr:cNvPr id="3" name="Picture 2" hidden="1">
          <a:extLst>
            <a:ext uri="{FF2B5EF4-FFF2-40B4-BE49-F238E27FC236}">
              <a16:creationId xmlns:a16="http://schemas.microsoft.com/office/drawing/2014/main" id="{3759F6EC-51F4-41CA-A899-AC0BD4E72F66}"/>
            </a:ext>
          </a:extLst>
        </xdr:cNvPr>
        <xdr:cNvPicPr>
          <a:picLocks noChangeAspect="1"/>
        </xdr:cNvPicPr>
      </xdr:nvPicPr>
      <xdr:blipFill>
        <a:blip xmlns:r="http://schemas.openxmlformats.org/officeDocument/2006/relationships" r:embed="rId1"/>
        <a:stretch>
          <a:fillRect/>
        </a:stretch>
      </xdr:blipFill>
      <xdr:spPr>
        <a:xfrm>
          <a:off x="15330861" y="39757"/>
          <a:ext cx="1553154" cy="443183"/>
        </a:xfrm>
        <a:prstGeom prst="rect">
          <a:avLst/>
        </a:prstGeom>
      </xdr:spPr>
    </xdr:pic>
    <xdr:clientData/>
  </xdr:oneCellAnchor>
  <xdr:oneCellAnchor>
    <xdr:from>
      <xdr:col>12</xdr:col>
      <xdr:colOff>944301</xdr:colOff>
      <xdr:row>0</xdr:row>
      <xdr:rowOff>0</xdr:rowOff>
    </xdr:from>
    <xdr:ext cx="1553154" cy="498428"/>
    <xdr:pic>
      <xdr:nvPicPr>
        <xdr:cNvPr id="4" name="Picture 3" hidden="1">
          <a:extLst>
            <a:ext uri="{FF2B5EF4-FFF2-40B4-BE49-F238E27FC236}">
              <a16:creationId xmlns:a16="http://schemas.microsoft.com/office/drawing/2014/main" id="{BC470004-C2E0-4658-A740-2B9F9C34A20C}"/>
            </a:ext>
          </a:extLst>
        </xdr:cNvPr>
        <xdr:cNvPicPr>
          <a:picLocks noChangeAspect="1"/>
        </xdr:cNvPicPr>
      </xdr:nvPicPr>
      <xdr:blipFill>
        <a:blip xmlns:r="http://schemas.openxmlformats.org/officeDocument/2006/relationships" r:embed="rId1"/>
        <a:stretch>
          <a:fillRect/>
        </a:stretch>
      </xdr:blipFill>
      <xdr:spPr>
        <a:xfrm>
          <a:off x="15330861" y="0"/>
          <a:ext cx="1553154" cy="498428"/>
        </a:xfrm>
        <a:prstGeom prst="rect">
          <a:avLst/>
        </a:prstGeom>
      </xdr:spPr>
    </xdr:pic>
    <xdr:clientData/>
  </xdr:oneCellAnchor>
</xdr:wsDr>
</file>

<file path=xl/persons/person.xml><?xml version="1.0" encoding="utf-8"?>
<personList xmlns="http://schemas.microsoft.com/office/spreadsheetml/2018/threadedcomments" xmlns:x="http://schemas.openxmlformats.org/spreadsheetml/2006/main">
  <person displayName="Heiny Peck" id="{BA389EA2-4346-4A2F-857B-1F009AE1EAF2}" userId="S::PeckHG@eskom.co.za::d76039fb-a41c-4a72-8a74-a6bc0cc0d217" providerId="AD"/>
  <person displayName="Leon Jean-Louis" id="{F5C649D1-C584-489C-B7B6-CF381386BCAE}" userId="S::JLouisL@eskom.co.za::75f15992-28b8-47dd-9f42-95f942424468"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3" dT="2024-05-24T12:07:36.37" personId="{BA389EA2-4346-4A2F-857B-1F009AE1EAF2}" id="{E75430E9-43E9-48A0-BB09-FF7E9AD833A3}">
    <text xml:space="preserve">The Business Requirement Specification document usually contains statements using business or plain English terminology. </text>
  </threadedComment>
  <threadedComment ref="C15" dT="2024-05-24T12:08:39.14" personId="{BA389EA2-4346-4A2F-857B-1F009AE1EAF2}" id="{BC04A9D1-4BB6-4653-94C2-28E89AA2BBCA}">
    <text xml:space="preserve">The logical design document contains a Functional Decomposition Model which has translated the BRS statements into more usable functional statements for purposes of evaluation </text>
  </threadedComment>
  <threadedComment ref="B19" dT="2024-05-27T08:52:07.19" personId="{F5C649D1-C584-489C-B7B6-CF381386BCAE}" id="{204E76B3-DCCC-4736-9EE4-E2AF023BC7B0}">
    <text xml:space="preserve">1- In this column define and as far as possible quantify the business/functional requirements in a clear statement. 
2- The statement defines only ONE requirement that will be measured and the scoring guideline (column J) must align to this. </text>
  </threadedComment>
  <threadedComment ref="I19" dT="2024-05-27T08:41:03.31" personId="{F5C649D1-C584-489C-B7B6-CF381386BCAE}" id="{AEA0F959-5ACA-49EC-856A-A17F04564678}">
    <text>1- To adjust the question weight, change the priority description (column G)
2- The tab/category weight must only be adjusted on the scoring summary tab any changes to the weighting on the scoring summary tab will automatically update here.</text>
  </threadedComment>
  <threadedComment ref="M19" dT="2024-06-03T07:57:49.45" personId="{F5C649D1-C584-489C-B7B6-CF381386BCAE}" id="{15A372FE-4F21-4570-86F1-76D547B2CC46}">
    <text>Evaluators must provide comments for every score given. The comments also assist evaluators to recall how they arrived at their score when asked at a later stage.</text>
  </threadedComment>
  <threadedComment ref="B20" dT="2024-06-03T07:47:09.54" personId="{F5C649D1-C584-489C-B7B6-CF381386BCAE}" id="{6F0ED03B-6B02-4ED2-A041-6B951068A516}">
    <text xml:space="preserve">Note: The original statement from the BRS is not always specific enough to quantify scoring. Rather use the statements from the logical design/functional decomposition if it is available - its more technical &amp; specific to what is being evaluated. Where a logical design/functional decomposition is not available revise the BRS statements where applicable so they are specific to what will be evaluated.
</text>
  </threadedComment>
  <threadedComment ref="C20" dT="2024-06-03T07:55:26.52" personId="{F5C649D1-C584-489C-B7B6-CF381386BCAE}" id="{7F862C7A-9DCB-463D-A46E-5838B726F7BC}">
    <text xml:space="preserve">Its good practice to ask a vendor to provide evidence for their answer but this is not mandatory.
NOTE: When evidence is requested, and a vendor does not provide the required evidence in their response, a TET member may not award points for that response. </text>
  </threadedComment>
  <threadedComment ref="K20" dT="2024-05-27T08:36:36.17" personId="{F5C649D1-C584-489C-B7B6-CF381386BCAE}" id="{7D78DFCD-1D22-4510-9061-48228658B0F9}">
    <text>1- The highest score will always be at the top.
2- The highest score must always equal the question weight.</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254001-E9A5-4F3B-BA85-691B9152AD23}">
  <sheetPr>
    <pageSetUpPr fitToPage="1"/>
  </sheetPr>
  <dimension ref="A2:M33"/>
  <sheetViews>
    <sheetView topLeftCell="A11" zoomScaleNormal="100" workbookViewId="0">
      <selection activeCell="J15" sqref="J15"/>
    </sheetView>
  </sheetViews>
  <sheetFormatPr defaultColWidth="9.1796875" defaultRowHeight="10.5" x14ac:dyDescent="0.25"/>
  <cols>
    <col min="1" max="1" width="3.1796875" style="19" bestFit="1" customWidth="1"/>
    <col min="2" max="2" width="37.1796875" style="18" customWidth="1"/>
    <col min="3" max="3" width="37.7265625" style="18" customWidth="1"/>
    <col min="4" max="5" width="23.1796875" style="18" customWidth="1"/>
    <col min="6" max="6" width="25.1796875" style="18" customWidth="1"/>
    <col min="7" max="7" width="11.26953125" style="18" customWidth="1"/>
    <col min="8" max="8" width="7.54296875" style="18" customWidth="1"/>
    <col min="9" max="9" width="7.1796875" style="17" customWidth="1"/>
    <col min="10" max="10" width="26.453125" style="16" customWidth="1"/>
    <col min="11" max="11" width="5.26953125" style="15" customWidth="1"/>
    <col min="12" max="12" width="5.453125" style="13" customWidth="1"/>
    <col min="13" max="13" width="40.453125" style="14" customWidth="1"/>
    <col min="14" max="14" width="8.54296875" style="13" customWidth="1"/>
    <col min="15" max="16384" width="9.1796875" style="13"/>
  </cols>
  <sheetData>
    <row r="2" spans="1:13" ht="36" customHeight="1" x14ac:dyDescent="0.25">
      <c r="B2" s="150" t="s">
        <v>0</v>
      </c>
      <c r="C2" s="150"/>
      <c r="D2" s="150"/>
      <c r="E2" s="150"/>
      <c r="F2" s="150"/>
      <c r="G2" s="150"/>
      <c r="H2" s="150"/>
      <c r="I2" s="150"/>
      <c r="J2" s="150"/>
    </row>
    <row r="3" spans="1:13" ht="22.15" customHeight="1" x14ac:dyDescent="0.25">
      <c r="A3" s="151" t="s">
        <v>1</v>
      </c>
      <c r="B3" s="151"/>
      <c r="C3" s="151"/>
      <c r="D3" s="151"/>
      <c r="E3" s="151"/>
      <c r="F3" s="151"/>
      <c r="G3" s="151"/>
      <c r="H3" s="151"/>
      <c r="I3" s="151"/>
      <c r="J3" s="151"/>
    </row>
    <row r="4" spans="1:13" ht="69" customHeight="1" x14ac:dyDescent="0.25">
      <c r="B4" s="152" t="s">
        <v>2</v>
      </c>
      <c r="C4" s="150"/>
      <c r="D4" s="150"/>
      <c r="E4" s="150"/>
      <c r="F4" s="150"/>
      <c r="G4" s="150"/>
      <c r="H4" s="150"/>
      <c r="I4" s="150"/>
      <c r="J4" s="150"/>
    </row>
    <row r="5" spans="1:13" ht="6" customHeight="1" x14ac:dyDescent="0.25">
      <c r="B5" s="140"/>
      <c r="C5" s="139"/>
      <c r="D5" s="139"/>
      <c r="E5" s="139"/>
      <c r="F5" s="139"/>
      <c r="G5" s="139"/>
      <c r="H5" s="139"/>
      <c r="I5" s="139"/>
      <c r="J5" s="139"/>
    </row>
    <row r="6" spans="1:13" ht="25.15" customHeight="1" x14ac:dyDescent="0.25">
      <c r="A6" s="151" t="s">
        <v>3</v>
      </c>
      <c r="B6" s="151"/>
      <c r="C6" s="151"/>
      <c r="D6" s="151"/>
      <c r="E6" s="151"/>
      <c r="F6" s="151"/>
      <c r="G6" s="151"/>
      <c r="H6" s="151"/>
      <c r="I6" s="151"/>
      <c r="J6" s="151"/>
    </row>
    <row r="7" spans="1:13" ht="91.9" customHeight="1" x14ac:dyDescent="0.25">
      <c r="B7" s="152" t="s">
        <v>4</v>
      </c>
      <c r="C7" s="150"/>
      <c r="D7" s="150"/>
      <c r="E7" s="150"/>
      <c r="F7" s="150"/>
      <c r="G7" s="150"/>
      <c r="H7" s="150"/>
      <c r="I7" s="150"/>
      <c r="J7" s="150"/>
    </row>
    <row r="8" spans="1:13" ht="11.5" customHeight="1" x14ac:dyDescent="0.25">
      <c r="B8" s="139"/>
      <c r="C8" s="139"/>
      <c r="D8" s="139"/>
      <c r="E8" s="139"/>
      <c r="F8" s="139"/>
      <c r="G8" s="139"/>
      <c r="H8" s="139"/>
      <c r="I8" s="139"/>
      <c r="J8" s="139"/>
    </row>
    <row r="9" spans="1:13" ht="20.5" customHeight="1" x14ac:dyDescent="0.25">
      <c r="A9" s="151" t="s">
        <v>5</v>
      </c>
      <c r="B9" s="151"/>
      <c r="C9" s="151"/>
      <c r="D9" s="151"/>
      <c r="E9" s="151"/>
      <c r="F9" s="151"/>
      <c r="G9" s="151"/>
      <c r="H9" s="151"/>
      <c r="I9" s="151"/>
      <c r="J9" s="151"/>
    </row>
    <row r="10" spans="1:13" ht="78.650000000000006" customHeight="1" x14ac:dyDescent="0.35">
      <c r="B10" s="153" t="s">
        <v>6</v>
      </c>
      <c r="C10" s="153"/>
      <c r="D10" s="153"/>
      <c r="E10" s="153"/>
      <c r="F10" s="153"/>
      <c r="G10" s="153"/>
      <c r="H10" s="153"/>
      <c r="I10" s="153"/>
      <c r="J10" s="153"/>
      <c r="K10" s="58"/>
      <c r="L10" s="58"/>
      <c r="M10" s="58"/>
    </row>
    <row r="11" spans="1:13" ht="12" customHeight="1" x14ac:dyDescent="0.3">
      <c r="B11" s="135" t="s">
        <v>7</v>
      </c>
    </row>
    <row r="12" spans="1:13" ht="12" customHeight="1" x14ac:dyDescent="0.25">
      <c r="B12" s="131"/>
    </row>
    <row r="13" spans="1:13" ht="49" customHeight="1" x14ac:dyDescent="0.25">
      <c r="B13" s="136" t="s">
        <v>8</v>
      </c>
      <c r="C13" s="137" t="s">
        <v>9</v>
      </c>
      <c r="J13" s="134" t="s">
        <v>10</v>
      </c>
    </row>
    <row r="14" spans="1:13" x14ac:dyDescent="0.25">
      <c r="B14" s="136"/>
      <c r="C14" s="136"/>
      <c r="D14" s="40"/>
      <c r="E14" s="40"/>
      <c r="F14" s="40"/>
      <c r="G14" s="40"/>
      <c r="H14" s="40"/>
    </row>
    <row r="15" spans="1:13" ht="73.900000000000006" customHeight="1" x14ac:dyDescent="0.25">
      <c r="B15" s="138" t="s">
        <v>11</v>
      </c>
      <c r="C15" s="137" t="s">
        <v>12</v>
      </c>
      <c r="J15" s="134" t="s">
        <v>13</v>
      </c>
    </row>
    <row r="16" spans="1:13" x14ac:dyDescent="0.25">
      <c r="B16" s="40"/>
      <c r="C16" s="40"/>
      <c r="D16" s="40"/>
      <c r="E16" s="40"/>
      <c r="F16" s="40"/>
      <c r="G16" s="40"/>
      <c r="H16" s="40"/>
    </row>
    <row r="17" spans="1:13" ht="11" thickBot="1" x14ac:dyDescent="0.3">
      <c r="B17" s="40"/>
      <c r="C17" s="40"/>
      <c r="D17" s="40"/>
      <c r="E17" s="40"/>
      <c r="F17" s="40"/>
      <c r="G17" s="40"/>
      <c r="H17" s="40"/>
    </row>
    <row r="18" spans="1:13" ht="14.5" customHeight="1" x14ac:dyDescent="0.2">
      <c r="A18" s="171" t="s">
        <v>14</v>
      </c>
      <c r="B18" s="173" t="s">
        <v>15</v>
      </c>
      <c r="C18" s="174"/>
      <c r="D18" s="175" t="s">
        <v>16</v>
      </c>
      <c r="E18" s="176"/>
      <c r="F18" s="177"/>
      <c r="G18" s="94"/>
      <c r="H18" s="94"/>
      <c r="I18" s="93" t="s">
        <v>17</v>
      </c>
      <c r="J18" s="92"/>
      <c r="K18" s="92"/>
      <c r="L18" s="92"/>
      <c r="M18" s="91"/>
    </row>
    <row r="19" spans="1:13" s="61" customFormat="1" ht="58.15" customHeight="1" thickBot="1" x14ac:dyDescent="0.4">
      <c r="A19" s="172"/>
      <c r="B19" s="90" t="s">
        <v>18</v>
      </c>
      <c r="C19" s="89" t="s">
        <v>19</v>
      </c>
      <c r="D19" s="88" t="s">
        <v>20</v>
      </c>
      <c r="E19" s="87" t="s">
        <v>21</v>
      </c>
      <c r="F19" s="86" t="s">
        <v>22</v>
      </c>
      <c r="G19" s="100" t="s">
        <v>23</v>
      </c>
      <c r="H19" s="84" t="s">
        <v>24</v>
      </c>
      <c r="I19" s="83" t="s">
        <v>25</v>
      </c>
      <c r="J19" s="82" t="s">
        <v>26</v>
      </c>
      <c r="K19" s="81" t="s">
        <v>27</v>
      </c>
      <c r="L19" s="80" t="s">
        <v>28</v>
      </c>
      <c r="M19" s="79" t="s">
        <v>29</v>
      </c>
    </row>
    <row r="20" spans="1:13" s="78" customFormat="1" ht="28.15" customHeight="1" x14ac:dyDescent="0.35">
      <c r="A20" s="178">
        <v>1</v>
      </c>
      <c r="B20" s="180" t="s">
        <v>30</v>
      </c>
      <c r="C20" s="182" t="s">
        <v>31</v>
      </c>
      <c r="D20" s="184"/>
      <c r="E20" s="185" t="s">
        <v>32</v>
      </c>
      <c r="F20" s="164"/>
      <c r="G20" s="189" t="s">
        <v>33</v>
      </c>
      <c r="H20" s="192">
        <f>IF(G20='Response Guidelines'!$D$80,'Response Guidelines'!$C$80, IF(G20='Response Guidelines'!$D$81,'Response Guidelines'!$C$81,IF(G20='Response Guidelines'!$D$82,'Response Guidelines'!$C$82,IF(G20='Response Guidelines'!$D$83,'Response Guidelines'!$C$83,IF(G20='Response Guidelines'!$D$84,'Response Guidelines'!$C$84,IF(G20='Response Guidelines'!$D$85,'Response Guidelines'!$C$85,IF(G20='Response Guidelines'!$D$86,'Response Guidelines'!$C$86,"No Rating")))))))</f>
        <v>3</v>
      </c>
      <c r="I20" s="169">
        <f>(H20/$H$30)/_xlfn.XLOOKUP('Scoring Summary'!$D$21,'Response Guidelines'!$D$91:$D$190,'Response Guidelines'!$C$91:$C$190,"",0,1)</f>
        <v>0.28333333333333333</v>
      </c>
      <c r="J20" s="75" t="s">
        <v>34</v>
      </c>
      <c r="K20" s="74">
        <f>I20</f>
        <v>0.28333333333333333</v>
      </c>
      <c r="L20" s="193"/>
      <c r="M20" s="194"/>
    </row>
    <row r="21" spans="1:13" s="78" customFormat="1" ht="1.1499999999999999" hidden="1" customHeight="1" x14ac:dyDescent="0.35">
      <c r="A21" s="178"/>
      <c r="B21" s="181"/>
      <c r="C21" s="183"/>
      <c r="D21" s="158"/>
      <c r="E21" s="161"/>
      <c r="F21" s="164"/>
      <c r="G21" s="190"/>
      <c r="H21" s="168"/>
      <c r="I21" s="170"/>
      <c r="J21" s="71"/>
      <c r="K21" s="70"/>
      <c r="L21" s="188"/>
      <c r="M21" s="156"/>
    </row>
    <row r="22" spans="1:13" s="78" customFormat="1" ht="28.15" customHeight="1" x14ac:dyDescent="0.35">
      <c r="A22" s="178"/>
      <c r="B22" s="181"/>
      <c r="C22" s="183"/>
      <c r="D22" s="158"/>
      <c r="E22" s="161"/>
      <c r="F22" s="164"/>
      <c r="G22" s="190"/>
      <c r="H22" s="168"/>
      <c r="I22" s="170"/>
      <c r="J22" s="71" t="s">
        <v>35</v>
      </c>
      <c r="K22" s="70">
        <f>K20/2</f>
        <v>0.14166666666666666</v>
      </c>
      <c r="L22" s="188"/>
      <c r="M22" s="156"/>
    </row>
    <row r="23" spans="1:13" s="78" customFormat="1" ht="15" hidden="1" customHeight="1" x14ac:dyDescent="0.35">
      <c r="A23" s="178"/>
      <c r="B23" s="181"/>
      <c r="C23" s="183"/>
      <c r="D23" s="158"/>
      <c r="E23" s="161"/>
      <c r="F23" s="164"/>
      <c r="G23" s="190"/>
      <c r="H23" s="168"/>
      <c r="I23" s="170"/>
      <c r="J23" s="71"/>
      <c r="K23" s="70"/>
      <c r="L23" s="188"/>
      <c r="M23" s="156"/>
    </row>
    <row r="24" spans="1:13" s="78" customFormat="1" ht="30" customHeight="1" x14ac:dyDescent="0.35">
      <c r="A24" s="179"/>
      <c r="B24" s="181"/>
      <c r="C24" s="183"/>
      <c r="D24" s="159"/>
      <c r="E24" s="162"/>
      <c r="F24" s="165"/>
      <c r="G24" s="191"/>
      <c r="H24" s="168"/>
      <c r="I24" s="170"/>
      <c r="J24" s="71" t="s">
        <v>36</v>
      </c>
      <c r="K24" s="70">
        <v>0</v>
      </c>
      <c r="L24" s="188"/>
      <c r="M24" s="156"/>
    </row>
    <row r="25" spans="1:13" s="61" customFormat="1" ht="10" x14ac:dyDescent="0.35">
      <c r="A25" s="154">
        <v>2</v>
      </c>
      <c r="B25" s="155"/>
      <c r="C25" s="156"/>
      <c r="D25" s="157"/>
      <c r="E25" s="160"/>
      <c r="F25" s="163"/>
      <c r="G25" s="166" t="s">
        <v>37</v>
      </c>
      <c r="H25" s="167">
        <f>IF(G25='Response Guidelines'!$D$80,'Response Guidelines'!$C$80, IF(G25='Response Guidelines'!$D$81,'Response Guidelines'!$C$81,IF(G25='Response Guidelines'!$D$82,'Response Guidelines'!$C$82,IF(G25='Response Guidelines'!$D$83,'Response Guidelines'!$C$83,IF(G25='Response Guidelines'!$D$84,'Response Guidelines'!$C$84,IF(G25='Response Guidelines'!$D$85,'Response Guidelines'!$C$85,IF(G25='Response Guidelines'!$D$86,'Response Guidelines'!$C$86,"No Rating")))))))</f>
        <v>6</v>
      </c>
      <c r="I25" s="169">
        <f>(H25/$H$30)/_xlfn.XLOOKUP('Scoring Summary'!$D$21,'Response Guidelines'!$D$91:$D$190,'Response Guidelines'!$C$91:$C$190,"",0,1)</f>
        <v>0.56666666666666665</v>
      </c>
      <c r="J25" s="71" t="s">
        <v>38</v>
      </c>
      <c r="K25" s="70">
        <f>I25</f>
        <v>0.56666666666666665</v>
      </c>
      <c r="L25" s="188"/>
      <c r="M25" s="156"/>
    </row>
    <row r="26" spans="1:13" s="61" customFormat="1" ht="10" x14ac:dyDescent="0.35">
      <c r="A26" s="154"/>
      <c r="B26" s="155"/>
      <c r="C26" s="156"/>
      <c r="D26" s="158"/>
      <c r="E26" s="161"/>
      <c r="F26" s="164"/>
      <c r="G26" s="166"/>
      <c r="H26" s="168"/>
      <c r="I26" s="170"/>
      <c r="J26" s="71" t="s">
        <v>39</v>
      </c>
      <c r="K26" s="70">
        <v>1.2E-2</v>
      </c>
      <c r="L26" s="188"/>
      <c r="M26" s="156"/>
    </row>
    <row r="27" spans="1:13" s="61" customFormat="1" ht="10" x14ac:dyDescent="0.35">
      <c r="A27" s="154"/>
      <c r="B27" s="155"/>
      <c r="C27" s="156"/>
      <c r="D27" s="158"/>
      <c r="E27" s="161"/>
      <c r="F27" s="164"/>
      <c r="G27" s="166"/>
      <c r="H27" s="168"/>
      <c r="I27" s="170"/>
      <c r="J27" s="77" t="s">
        <v>40</v>
      </c>
      <c r="K27" s="70">
        <v>0.01</v>
      </c>
      <c r="L27" s="188"/>
      <c r="M27" s="156"/>
    </row>
    <row r="28" spans="1:13" s="61" customFormat="1" ht="10" x14ac:dyDescent="0.35">
      <c r="A28" s="154"/>
      <c r="B28" s="155"/>
      <c r="C28" s="156"/>
      <c r="D28" s="158"/>
      <c r="E28" s="161"/>
      <c r="F28" s="164"/>
      <c r="G28" s="166"/>
      <c r="H28" s="168"/>
      <c r="I28" s="170"/>
      <c r="J28" s="77" t="s">
        <v>41</v>
      </c>
      <c r="K28" s="70">
        <v>5.0000000000000001E-3</v>
      </c>
      <c r="L28" s="188"/>
      <c r="M28" s="156"/>
    </row>
    <row r="29" spans="1:13" s="61" customFormat="1" thickBot="1" x14ac:dyDescent="0.4">
      <c r="A29" s="154"/>
      <c r="B29" s="155"/>
      <c r="C29" s="156"/>
      <c r="D29" s="159"/>
      <c r="E29" s="162"/>
      <c r="F29" s="165"/>
      <c r="G29" s="166"/>
      <c r="H29" s="168"/>
      <c r="I29" s="170"/>
      <c r="J29" s="71" t="s">
        <v>42</v>
      </c>
      <c r="K29" s="70">
        <v>0</v>
      </c>
      <c r="L29" s="188"/>
      <c r="M29" s="156"/>
    </row>
    <row r="30" spans="1:13" s="61" customFormat="1" ht="16.149999999999999" customHeight="1" thickBot="1" x14ac:dyDescent="0.4">
      <c r="A30" s="103"/>
      <c r="B30" s="66" t="s">
        <v>43</v>
      </c>
      <c r="C30" s="66"/>
      <c r="D30" s="102"/>
      <c r="E30" s="66"/>
      <c r="F30" s="66"/>
      <c r="G30" s="66"/>
      <c r="H30" s="65">
        <f>SUM(H20:H29)</f>
        <v>9</v>
      </c>
      <c r="I30" s="64">
        <f>SUM(I20:I29)</f>
        <v>0.85</v>
      </c>
      <c r="J30" s="186" t="s">
        <v>44</v>
      </c>
      <c r="K30" s="187"/>
      <c r="L30" s="63">
        <f>SUM(L20:L29)</f>
        <v>0</v>
      </c>
      <c r="M30" s="101"/>
    </row>
    <row r="32" spans="1:13" ht="20.5" customHeight="1" x14ac:dyDescent="0.25">
      <c r="A32" s="151" t="s">
        <v>45</v>
      </c>
      <c r="B32" s="151"/>
      <c r="C32" s="151"/>
      <c r="D32" s="151"/>
      <c r="E32" s="151"/>
      <c r="F32" s="151"/>
      <c r="G32" s="151"/>
      <c r="H32" s="151"/>
      <c r="I32" s="151"/>
      <c r="J32" s="151"/>
    </row>
    <row r="33" spans="2:13" ht="48" customHeight="1" x14ac:dyDescent="0.35">
      <c r="B33" s="153" t="s">
        <v>46</v>
      </c>
      <c r="C33" s="153"/>
      <c r="D33" s="153"/>
      <c r="E33" s="153"/>
      <c r="F33" s="153"/>
      <c r="G33" s="153"/>
      <c r="H33" s="153"/>
      <c r="I33" s="153"/>
      <c r="J33" s="153"/>
      <c r="K33" s="58"/>
      <c r="L33" s="58"/>
      <c r="M33" s="58"/>
    </row>
  </sheetData>
  <mergeCells count="35">
    <mergeCell ref="B10:J10"/>
    <mergeCell ref="J30:K30"/>
    <mergeCell ref="L25:L29"/>
    <mergeCell ref="M25:M29"/>
    <mergeCell ref="G20:G24"/>
    <mergeCell ref="H20:H24"/>
    <mergeCell ref="I20:I24"/>
    <mergeCell ref="L20:L24"/>
    <mergeCell ref="M20:M24"/>
    <mergeCell ref="A18:A19"/>
    <mergeCell ref="B18:C18"/>
    <mergeCell ref="D18:F18"/>
    <mergeCell ref="A20:A24"/>
    <mergeCell ref="B20:B24"/>
    <mergeCell ref="C20:C24"/>
    <mergeCell ref="D20:D24"/>
    <mergeCell ref="E20:E24"/>
    <mergeCell ref="F20:F24"/>
    <mergeCell ref="A32:J32"/>
    <mergeCell ref="B33:J33"/>
    <mergeCell ref="A25:A29"/>
    <mergeCell ref="B25:B29"/>
    <mergeCell ref="C25:C29"/>
    <mergeCell ref="D25:D29"/>
    <mergeCell ref="E25:E29"/>
    <mergeCell ref="F25:F29"/>
    <mergeCell ref="G25:G29"/>
    <mergeCell ref="H25:H29"/>
    <mergeCell ref="I25:I29"/>
    <mergeCell ref="B2:J2"/>
    <mergeCell ref="A9:J9"/>
    <mergeCell ref="A3:J3"/>
    <mergeCell ref="B4:J4"/>
    <mergeCell ref="A6:J6"/>
    <mergeCell ref="B7:J7"/>
  </mergeCells>
  <dataValidations count="2">
    <dataValidation type="list" allowBlank="1" showInputMessage="1" showErrorMessage="1" sqref="D20:D24" xr:uid="{C846BFC2-480C-4BCC-906D-4831322C0934}">
      <formula1>$J$20:$J$24</formula1>
    </dataValidation>
    <dataValidation type="list" allowBlank="1" showInputMessage="1" showErrorMessage="1" sqref="D25:D29" xr:uid="{3AB017F2-5456-434E-A9E6-B72D65DFB31C}">
      <formula1>$J$25:$J$29</formula1>
    </dataValidation>
  </dataValidations>
  <pageMargins left="0.25" right="0.25" top="0.75" bottom="0.75" header="0.3" footer="0.3"/>
  <pageSetup paperSize="9" scale="5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22529CF-36F0-4B9C-BB45-AFE23C200E51}">
          <x14:formula1>
            <xm:f>'Response Guidelines'!$D$80:$D$86</xm:f>
          </x14:formula1>
          <xm:sqref>G20:G29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B4F21-DDC1-45B1-87BE-3DBD629D3C95}">
  <sheetPr>
    <tabColor rgb="FFC97A00"/>
    <pageSetUpPr fitToPage="1"/>
  </sheetPr>
  <dimension ref="A1:J74"/>
  <sheetViews>
    <sheetView zoomScaleNormal="100" workbookViewId="0">
      <selection activeCell="C21" sqref="C21:C24"/>
    </sheetView>
  </sheetViews>
  <sheetFormatPr defaultColWidth="9.1796875" defaultRowHeight="10.5" x14ac:dyDescent="0.25"/>
  <cols>
    <col min="1" max="1" width="3.1796875" style="19" bestFit="1" customWidth="1"/>
    <col min="2" max="2" width="37.1796875" style="18" customWidth="1"/>
    <col min="3" max="3" width="37.7265625" style="18" customWidth="1"/>
    <col min="4" max="4" width="9.453125" style="18" customWidth="1"/>
    <col min="5" max="5" width="7.54296875" style="18" customWidth="1"/>
    <col min="6" max="6" width="7.1796875" style="17" customWidth="1"/>
    <col min="7" max="7" width="26" style="16" customWidth="1"/>
    <col min="8" max="8" width="9.54296875" style="15" customWidth="1"/>
    <col min="9" max="9" width="5.453125" style="13" customWidth="1"/>
    <col min="10" max="10" width="40.453125" style="14" customWidth="1"/>
    <col min="11" max="11" width="8.54296875" style="13" customWidth="1"/>
    <col min="12" max="16384" width="9.1796875" style="13"/>
  </cols>
  <sheetData>
    <row r="1" spans="1:10" x14ac:dyDescent="0.25">
      <c r="B1" s="96"/>
      <c r="C1" s="96"/>
      <c r="D1" s="96"/>
      <c r="E1" s="96"/>
    </row>
    <row r="2" spans="1:10" ht="14.5" customHeight="1" x14ac:dyDescent="0.35">
      <c r="B2" s="11" t="s">
        <v>77</v>
      </c>
      <c r="C2" s="12" t="str">
        <f>'Scoring Summary'!C2</f>
        <v>&lt;insert before tender publication&gt;</v>
      </c>
      <c r="D2" s="95"/>
      <c r="E2" s="208" t="s">
        <v>132</v>
      </c>
      <c r="F2" s="208"/>
      <c r="G2" s="208"/>
      <c r="H2" s="208"/>
      <c r="I2" s="208"/>
      <c r="J2" s="58"/>
    </row>
    <row r="3" spans="1:10" ht="14.5" customHeight="1" x14ac:dyDescent="0.35">
      <c r="B3" s="11" t="s">
        <v>80</v>
      </c>
      <c r="C3" s="12" t="str">
        <f>'Scoring Summary'!C3</f>
        <v>&lt;insert before tender publication&gt;</v>
      </c>
      <c r="D3" s="95"/>
      <c r="E3" s="208"/>
      <c r="F3" s="208"/>
      <c r="G3" s="208"/>
      <c r="H3" s="208"/>
      <c r="I3" s="208"/>
      <c r="J3" s="58"/>
    </row>
    <row r="4" spans="1:10" ht="14.5" customHeight="1" x14ac:dyDescent="0.35">
      <c r="B4" s="11" t="s">
        <v>133</v>
      </c>
      <c r="C4" s="12" t="s">
        <v>78</v>
      </c>
      <c r="D4" s="95"/>
      <c r="E4" s="208"/>
      <c r="F4" s="208"/>
      <c r="G4" s="208"/>
      <c r="H4" s="208"/>
      <c r="I4" s="208"/>
      <c r="J4" s="58"/>
    </row>
    <row r="5" spans="1:10" ht="14.5" customHeight="1" x14ac:dyDescent="0.35">
      <c r="B5" s="11" t="s">
        <v>98</v>
      </c>
      <c r="C5" s="10" t="str">
        <f>'Scoring Summary'!C4</f>
        <v>&lt;Evaluator to complete&gt;</v>
      </c>
      <c r="D5" s="95"/>
      <c r="E5" s="58"/>
      <c r="F5" s="58"/>
      <c r="G5" s="58"/>
      <c r="H5" s="58"/>
      <c r="I5" s="58"/>
      <c r="J5" s="58"/>
    </row>
    <row r="6" spans="1:10" ht="14.5" customHeight="1" x14ac:dyDescent="0.35">
      <c r="B6" s="11" t="s">
        <v>83</v>
      </c>
      <c r="C6" s="10" t="str">
        <f>'Scoring Summary'!C5</f>
        <v>&lt;Evaluator to complete&gt;</v>
      </c>
      <c r="D6" s="58"/>
      <c r="E6" s="58"/>
      <c r="F6" s="58"/>
      <c r="G6" s="58"/>
      <c r="H6" s="58"/>
      <c r="I6" s="58"/>
      <c r="J6" s="58"/>
    </row>
    <row r="7" spans="1:10" ht="14.5" customHeight="1" x14ac:dyDescent="0.35">
      <c r="B7" s="11" t="s">
        <v>84</v>
      </c>
      <c r="C7" s="10" t="str">
        <f>'Scoring Summary'!C6</f>
        <v>&lt;Evaluator to complete&gt;</v>
      </c>
      <c r="D7" s="58"/>
      <c r="E7" s="58"/>
      <c r="F7" s="58"/>
      <c r="G7" s="58"/>
      <c r="H7" s="58"/>
      <c r="I7" s="58"/>
      <c r="J7" s="58"/>
    </row>
    <row r="8" spans="1:10" ht="27.65" customHeight="1" x14ac:dyDescent="0.35">
      <c r="B8" s="11" t="s">
        <v>85</v>
      </c>
      <c r="C8" s="10"/>
      <c r="D8" s="58"/>
      <c r="E8" s="58"/>
      <c r="F8" s="58"/>
      <c r="G8" s="58"/>
      <c r="H8" s="58"/>
      <c r="I8" s="58"/>
      <c r="J8" s="58"/>
    </row>
    <row r="9" spans="1:10" ht="12" customHeight="1" x14ac:dyDescent="0.25"/>
    <row r="10" spans="1:10" ht="43.15" customHeight="1" x14ac:dyDescent="0.25"/>
    <row r="11" spans="1:10" ht="43.15" customHeight="1" x14ac:dyDescent="0.25">
      <c r="B11" s="40"/>
      <c r="C11" s="40"/>
      <c r="D11" s="40"/>
      <c r="E11" s="40"/>
    </row>
    <row r="12" spans="1:10" ht="43.15" customHeight="1" x14ac:dyDescent="0.25"/>
    <row r="13" spans="1:10" ht="43.15" customHeight="1" x14ac:dyDescent="0.25">
      <c r="B13" s="40"/>
      <c r="C13" s="40"/>
      <c r="D13" s="40"/>
      <c r="E13" s="40"/>
    </row>
    <row r="14" spans="1:10" ht="11" thickBot="1" x14ac:dyDescent="0.3">
      <c r="B14" s="40"/>
      <c r="C14" s="40"/>
      <c r="D14" s="40"/>
      <c r="E14" s="40"/>
    </row>
    <row r="15" spans="1:10" ht="14.5" customHeight="1" x14ac:dyDescent="0.2">
      <c r="A15" s="171" t="s">
        <v>14</v>
      </c>
      <c r="B15" s="173" t="s">
        <v>15</v>
      </c>
      <c r="C15" s="174"/>
      <c r="D15" s="94"/>
      <c r="E15" s="94"/>
      <c r="F15" s="93" t="s">
        <v>17</v>
      </c>
      <c r="G15" s="92"/>
      <c r="H15" s="92"/>
      <c r="I15" s="92"/>
      <c r="J15" s="91"/>
    </row>
    <row r="16" spans="1:10" s="61" customFormat="1" ht="58.15" customHeight="1" thickBot="1" x14ac:dyDescent="0.4">
      <c r="A16" s="172"/>
      <c r="B16" s="90" t="s">
        <v>99</v>
      </c>
      <c r="C16" s="89" t="s">
        <v>134</v>
      </c>
      <c r="D16" s="85" t="s">
        <v>23</v>
      </c>
      <c r="E16" s="84" t="s">
        <v>24</v>
      </c>
      <c r="F16" s="83" t="s">
        <v>25</v>
      </c>
      <c r="G16" s="82" t="s">
        <v>26</v>
      </c>
      <c r="H16" s="81" t="s">
        <v>27</v>
      </c>
      <c r="I16" s="80" t="s">
        <v>28</v>
      </c>
      <c r="J16" s="79" t="s">
        <v>29</v>
      </c>
    </row>
    <row r="17" spans="1:10" s="78" customFormat="1" ht="31.9" customHeight="1" x14ac:dyDescent="0.35">
      <c r="A17" s="178">
        <v>1</v>
      </c>
      <c r="B17" s="218" t="s">
        <v>139</v>
      </c>
      <c r="C17" s="276" t="s">
        <v>200</v>
      </c>
      <c r="D17" s="292" t="s">
        <v>73</v>
      </c>
      <c r="E17" s="167">
        <f>IF(D17='Response Guidelines'!$D$80,'Response Guidelines'!$C$80, IF(D17='Response Guidelines'!$D$81,'Response Guidelines'!$C$81,IF(D17='Response Guidelines'!$D$82,'Response Guidelines'!$C$82,IF(D17='Response Guidelines'!$D$83,'Response Guidelines'!$C$83,IF(D17='Response Guidelines'!$D$84,'Response Guidelines'!$C$84,IF(D17='Response Guidelines'!$D$85,'Response Guidelines'!$C$85,IF(D17='Response Guidelines'!$D$86,'Response Guidelines'!$C$86,"No Rating")))))))</f>
        <v>5</v>
      </c>
      <c r="F17" s="169">
        <v>0.05</v>
      </c>
      <c r="G17" s="71" t="s">
        <v>283</v>
      </c>
      <c r="H17" s="70">
        <v>0.05</v>
      </c>
      <c r="I17" s="193"/>
      <c r="J17" s="194"/>
    </row>
    <row r="18" spans="1:10" s="78" customFormat="1" ht="24" customHeight="1" x14ac:dyDescent="0.35">
      <c r="A18" s="178"/>
      <c r="B18" s="219"/>
      <c r="C18" s="156"/>
      <c r="D18" s="275"/>
      <c r="E18" s="168"/>
      <c r="F18" s="170"/>
      <c r="G18" s="71" t="s">
        <v>137</v>
      </c>
      <c r="H18" s="70">
        <v>2.5000000000000001E-2</v>
      </c>
      <c r="I18" s="188"/>
      <c r="J18" s="156"/>
    </row>
    <row r="19" spans="1:10" s="78" customFormat="1" ht="24.65" customHeight="1" x14ac:dyDescent="0.35">
      <c r="A19" s="178"/>
      <c r="B19" s="219"/>
      <c r="C19" s="156"/>
      <c r="D19" s="275"/>
      <c r="E19" s="168"/>
      <c r="F19" s="170"/>
      <c r="G19" s="71" t="s">
        <v>284</v>
      </c>
      <c r="H19" s="70">
        <v>0.01</v>
      </c>
      <c r="I19" s="188"/>
      <c r="J19" s="156"/>
    </row>
    <row r="20" spans="1:10" s="78" customFormat="1" ht="45" customHeight="1" x14ac:dyDescent="0.35">
      <c r="A20" s="178"/>
      <c r="B20" s="219"/>
      <c r="C20" s="156"/>
      <c r="D20" s="275"/>
      <c r="E20" s="168"/>
      <c r="F20" s="170"/>
      <c r="G20" s="71" t="s">
        <v>138</v>
      </c>
      <c r="H20" s="70">
        <v>0</v>
      </c>
      <c r="I20" s="188"/>
      <c r="J20" s="156"/>
    </row>
    <row r="21" spans="1:10" s="61" customFormat="1" ht="10" x14ac:dyDescent="0.35">
      <c r="A21" s="154">
        <v>2</v>
      </c>
      <c r="B21" s="219" t="s">
        <v>144</v>
      </c>
      <c r="C21" s="221" t="s">
        <v>285</v>
      </c>
      <c r="D21" s="274" t="s">
        <v>73</v>
      </c>
      <c r="E21" s="167">
        <f>IF(D21='Response Guidelines'!$D$80,'Response Guidelines'!$C$80, IF(D21='Response Guidelines'!$D$81,'Response Guidelines'!$C$81,IF(D21='Response Guidelines'!$D$82,'Response Guidelines'!$C$82,IF(D21='Response Guidelines'!$D$83,'Response Guidelines'!$C$83,IF(D21='Response Guidelines'!$D$84,'Response Guidelines'!$C$84,IF(D21='Response Guidelines'!$D$85,'Response Guidelines'!$C$85,IF(D21='Response Guidelines'!$D$86,'Response Guidelines'!$C$86,"No Rating")))))))</f>
        <v>5</v>
      </c>
      <c r="F21" s="169">
        <v>0.05</v>
      </c>
      <c r="G21" s="77" t="s">
        <v>140</v>
      </c>
      <c r="H21" s="70">
        <v>0.05</v>
      </c>
      <c r="I21" s="188"/>
      <c r="J21" s="156"/>
    </row>
    <row r="22" spans="1:10" s="61" customFormat="1" ht="10" x14ac:dyDescent="0.35">
      <c r="A22" s="154"/>
      <c r="B22" s="219"/>
      <c r="C22" s="221"/>
      <c r="D22" s="275"/>
      <c r="E22" s="168"/>
      <c r="F22" s="170"/>
      <c r="G22" s="77" t="s">
        <v>141</v>
      </c>
      <c r="H22" s="70">
        <v>2.5000000000000001E-2</v>
      </c>
      <c r="I22" s="188"/>
      <c r="J22" s="156"/>
    </row>
    <row r="23" spans="1:10" s="61" customFormat="1" ht="10" x14ac:dyDescent="0.35">
      <c r="A23" s="154"/>
      <c r="B23" s="219"/>
      <c r="C23" s="221"/>
      <c r="D23" s="275"/>
      <c r="E23" s="168"/>
      <c r="F23" s="170"/>
      <c r="G23" s="71" t="s">
        <v>142</v>
      </c>
      <c r="H23" s="70">
        <v>0.01</v>
      </c>
      <c r="I23" s="188"/>
      <c r="J23" s="156"/>
    </row>
    <row r="24" spans="1:10" s="61" customFormat="1" ht="75" customHeight="1" x14ac:dyDescent="0.35">
      <c r="A24" s="154"/>
      <c r="B24" s="219"/>
      <c r="C24" s="221"/>
      <c r="D24" s="275"/>
      <c r="E24" s="168"/>
      <c r="F24" s="170"/>
      <c r="G24" s="77" t="s">
        <v>143</v>
      </c>
      <c r="H24" s="70">
        <v>0</v>
      </c>
      <c r="I24" s="188"/>
      <c r="J24" s="156"/>
    </row>
    <row r="25" spans="1:10" s="61" customFormat="1" ht="10.15" customHeight="1" x14ac:dyDescent="0.35">
      <c r="A25" s="154">
        <v>3</v>
      </c>
      <c r="B25" s="219" t="s">
        <v>150</v>
      </c>
      <c r="C25" s="221" t="s">
        <v>224</v>
      </c>
      <c r="D25" s="275" t="s">
        <v>73</v>
      </c>
      <c r="E25" s="167">
        <f>IF(D25='Response Guidelines'!$D$80,'Response Guidelines'!$C$80, IF(D25='Response Guidelines'!$D$81,'Response Guidelines'!$C$81,IF(D25='Response Guidelines'!$D$82,'Response Guidelines'!$C$82,IF(D25='Response Guidelines'!$D$83,'Response Guidelines'!$C$83,IF(D25='Response Guidelines'!$D$84,'Response Guidelines'!$C$84,IF(D25='Response Guidelines'!$D$85,'Response Guidelines'!$C$85,IF(D25='Response Guidelines'!$D$86,'Response Guidelines'!$C$86,"No Rating")))))))</f>
        <v>5</v>
      </c>
      <c r="F25" s="169">
        <v>0.05</v>
      </c>
      <c r="G25" s="71" t="s">
        <v>145</v>
      </c>
      <c r="H25" s="70">
        <v>0.05</v>
      </c>
      <c r="I25" s="188"/>
      <c r="J25" s="221"/>
    </row>
    <row r="26" spans="1:10" s="61" customFormat="1" ht="12.75" customHeight="1" x14ac:dyDescent="0.35">
      <c r="A26" s="154"/>
      <c r="B26" s="219"/>
      <c r="C26" s="221"/>
      <c r="D26" s="275"/>
      <c r="E26" s="168"/>
      <c r="F26" s="170"/>
      <c r="G26" s="76" t="s">
        <v>146</v>
      </c>
      <c r="H26" s="72">
        <v>4.4999999999999998E-2</v>
      </c>
      <c r="I26" s="188"/>
      <c r="J26" s="221"/>
    </row>
    <row r="27" spans="1:10" s="61" customFormat="1" ht="12.75" customHeight="1" x14ac:dyDescent="0.35">
      <c r="A27" s="226"/>
      <c r="B27" s="254"/>
      <c r="C27" s="225"/>
      <c r="D27" s="275"/>
      <c r="E27" s="168"/>
      <c r="F27" s="170"/>
      <c r="G27" s="73" t="s">
        <v>147</v>
      </c>
      <c r="H27" s="72">
        <v>0.03</v>
      </c>
      <c r="I27" s="260"/>
      <c r="J27" s="225"/>
    </row>
    <row r="28" spans="1:10" s="61" customFormat="1" ht="12.75" customHeight="1" x14ac:dyDescent="0.35">
      <c r="A28" s="226"/>
      <c r="B28" s="254"/>
      <c r="C28" s="225"/>
      <c r="D28" s="275"/>
      <c r="E28" s="168"/>
      <c r="F28" s="170"/>
      <c r="G28" s="71" t="s">
        <v>148</v>
      </c>
      <c r="H28" s="70">
        <v>0.01</v>
      </c>
      <c r="I28" s="260"/>
      <c r="J28" s="225"/>
    </row>
    <row r="29" spans="1:10" s="61" customFormat="1" ht="77.25" customHeight="1" x14ac:dyDescent="0.35">
      <c r="A29" s="226"/>
      <c r="B29" s="219"/>
      <c r="C29" s="221"/>
      <c r="D29" s="278"/>
      <c r="E29" s="168"/>
      <c r="F29" s="170"/>
      <c r="G29" s="71" t="s">
        <v>149</v>
      </c>
      <c r="H29" s="70">
        <v>0</v>
      </c>
      <c r="I29" s="188"/>
      <c r="J29" s="221"/>
    </row>
    <row r="30" spans="1:10" s="61" customFormat="1" ht="18.649999999999999" customHeight="1" x14ac:dyDescent="0.35">
      <c r="A30" s="232">
        <v>4</v>
      </c>
      <c r="B30" s="218" t="s">
        <v>151</v>
      </c>
      <c r="C30" s="230" t="s">
        <v>286</v>
      </c>
      <c r="D30" s="274" t="s">
        <v>152</v>
      </c>
      <c r="E30" s="167">
        <f>IF(D30='Response Guidelines'!$D$80,'Response Guidelines'!$C$80, IF(D30='Response Guidelines'!$D$81,'Response Guidelines'!$C$81,IF(D30='Response Guidelines'!$D$82,'Response Guidelines'!$C$82,IF(D30='Response Guidelines'!$D$83,'Response Guidelines'!$C$83,IF(D30='Response Guidelines'!$D$84,'Response Guidelines'!$C$84,IF(D30='Response Guidelines'!$D$85,'Response Guidelines'!$C$85,IF(D30='Response Guidelines'!$D$86,'Response Guidelines'!$C$86,"No Rating")))))))</f>
        <v>4</v>
      </c>
      <c r="F30" s="169">
        <v>0.05</v>
      </c>
      <c r="G30" s="71" t="s">
        <v>153</v>
      </c>
      <c r="H30" s="70">
        <v>0.05</v>
      </c>
      <c r="I30" s="193"/>
      <c r="J30" s="230"/>
    </row>
    <row r="31" spans="1:10" s="61" customFormat="1" ht="18.649999999999999" customHeight="1" x14ac:dyDescent="0.35">
      <c r="A31" s="233"/>
      <c r="B31" s="219"/>
      <c r="C31" s="221"/>
      <c r="D31" s="275"/>
      <c r="E31" s="168"/>
      <c r="F31" s="170"/>
      <c r="G31" s="71" t="s">
        <v>154</v>
      </c>
      <c r="H31" s="70">
        <v>0.03</v>
      </c>
      <c r="I31" s="188"/>
      <c r="J31" s="221"/>
    </row>
    <row r="32" spans="1:10" s="61" customFormat="1" ht="30.75" customHeight="1" x14ac:dyDescent="0.35">
      <c r="A32" s="233"/>
      <c r="B32" s="219"/>
      <c r="C32" s="221"/>
      <c r="D32" s="275"/>
      <c r="E32" s="168"/>
      <c r="F32" s="170"/>
      <c r="G32" s="71" t="s">
        <v>155</v>
      </c>
      <c r="H32" s="70">
        <v>0</v>
      </c>
      <c r="I32" s="188"/>
      <c r="J32" s="221"/>
    </row>
    <row r="33" spans="1:10" s="61" customFormat="1" ht="113.25" customHeight="1" x14ac:dyDescent="0.35">
      <c r="A33" s="154">
        <v>5</v>
      </c>
      <c r="B33" s="294" t="s">
        <v>161</v>
      </c>
      <c r="C33" s="252" t="s">
        <v>287</v>
      </c>
      <c r="D33" s="274" t="s">
        <v>73</v>
      </c>
      <c r="E33" s="167">
        <f>IF(D33='Response Guidelines'!$D$80,'Response Guidelines'!$C$80, IF(D33='Response Guidelines'!$D$81,'Response Guidelines'!$C$81,IF(D33='Response Guidelines'!$D$82,'Response Guidelines'!$C$82,IF(D33='Response Guidelines'!$D$83,'Response Guidelines'!$C$83,IF(D33='Response Guidelines'!$D$84,'Response Guidelines'!$C$84,IF(D33='Response Guidelines'!$D$85,'Response Guidelines'!$C$85,IF(D33='Response Guidelines'!$D$86,'Response Guidelines'!$C$86,"No Rating")))))))</f>
        <v>5</v>
      </c>
      <c r="F33" s="169">
        <v>0.1</v>
      </c>
      <c r="G33" s="71" t="s">
        <v>156</v>
      </c>
      <c r="H33" s="70">
        <v>0.1</v>
      </c>
      <c r="I33" s="188"/>
      <c r="J33" s="221"/>
    </row>
    <row r="34" spans="1:10" s="61" customFormat="1" ht="11.15" customHeight="1" x14ac:dyDescent="0.35">
      <c r="A34" s="154"/>
      <c r="B34" s="294"/>
      <c r="C34" s="238"/>
      <c r="D34" s="275"/>
      <c r="E34" s="168"/>
      <c r="F34" s="170"/>
      <c r="G34" s="73" t="s">
        <v>157</v>
      </c>
      <c r="H34" s="72">
        <v>0.06</v>
      </c>
      <c r="I34" s="188"/>
      <c r="J34" s="221"/>
    </row>
    <row r="35" spans="1:10" s="61" customFormat="1" ht="11.15" customHeight="1" x14ac:dyDescent="0.35">
      <c r="A35" s="226"/>
      <c r="B35" s="248"/>
      <c r="C35" s="238"/>
      <c r="D35" s="275"/>
      <c r="E35" s="168"/>
      <c r="F35" s="170"/>
      <c r="G35" s="73" t="s">
        <v>158</v>
      </c>
      <c r="H35" s="72">
        <v>2.5000000000000001E-2</v>
      </c>
      <c r="I35" s="260"/>
      <c r="J35" s="225"/>
    </row>
    <row r="36" spans="1:10" s="61" customFormat="1" ht="11.15" customHeight="1" x14ac:dyDescent="0.35">
      <c r="A36" s="226"/>
      <c r="B36" s="248"/>
      <c r="C36" s="238"/>
      <c r="D36" s="275"/>
      <c r="E36" s="168"/>
      <c r="F36" s="170"/>
      <c r="G36" s="71" t="s">
        <v>159</v>
      </c>
      <c r="H36" s="70">
        <v>0.01</v>
      </c>
      <c r="I36" s="260"/>
      <c r="J36" s="225"/>
    </row>
    <row r="37" spans="1:10" s="61" customFormat="1" ht="16.5" customHeight="1" x14ac:dyDescent="0.35">
      <c r="A37" s="154"/>
      <c r="B37" s="294"/>
      <c r="C37" s="253"/>
      <c r="D37" s="278"/>
      <c r="E37" s="168"/>
      <c r="F37" s="170"/>
      <c r="G37" s="71" t="s">
        <v>160</v>
      </c>
      <c r="H37" s="70">
        <v>0</v>
      </c>
      <c r="I37" s="188"/>
      <c r="J37" s="221"/>
    </row>
    <row r="38" spans="1:10" s="61" customFormat="1" ht="16.149999999999999" customHeight="1" x14ac:dyDescent="0.35">
      <c r="A38" s="261">
        <v>6</v>
      </c>
      <c r="B38" s="218" t="s">
        <v>165</v>
      </c>
      <c r="C38" s="238" t="s">
        <v>239</v>
      </c>
      <c r="D38" s="274" t="s">
        <v>73</v>
      </c>
      <c r="E38" s="167">
        <f>IF(D38='Response Guidelines'!$D$80,'Response Guidelines'!$C$80, IF(D38='Response Guidelines'!$D$81,'Response Guidelines'!$C$81,IF(D38='Response Guidelines'!$D$82,'Response Guidelines'!$C$82,IF(D38='Response Guidelines'!$D$83,'Response Guidelines'!$C$83,IF(D38='Response Guidelines'!$D$84,'Response Guidelines'!$C$84,IF(D38='Response Guidelines'!$D$85,'Response Guidelines'!$C$85,IF(D38='Response Guidelines'!$D$86,'Response Guidelines'!$C$86,"No Rating")))))))</f>
        <v>5</v>
      </c>
      <c r="F38" s="169">
        <v>0.05</v>
      </c>
      <c r="G38" s="71" t="s">
        <v>288</v>
      </c>
      <c r="H38" s="70">
        <v>0.05</v>
      </c>
      <c r="I38" s="193"/>
      <c r="J38" s="230"/>
    </row>
    <row r="39" spans="1:10" s="61" customFormat="1" ht="16.149999999999999" customHeight="1" x14ac:dyDescent="0.35">
      <c r="A39" s="154"/>
      <c r="B39" s="219"/>
      <c r="C39" s="238"/>
      <c r="D39" s="275"/>
      <c r="E39" s="168"/>
      <c r="F39" s="170"/>
      <c r="G39" s="71" t="s">
        <v>240</v>
      </c>
      <c r="H39" s="70">
        <v>0.03</v>
      </c>
      <c r="I39" s="188"/>
      <c r="J39" s="221"/>
    </row>
    <row r="40" spans="1:10" s="61" customFormat="1" ht="16.149999999999999" customHeight="1" x14ac:dyDescent="0.35">
      <c r="A40" s="154"/>
      <c r="B40" s="219"/>
      <c r="C40" s="238"/>
      <c r="D40" s="275"/>
      <c r="E40" s="168"/>
      <c r="F40" s="170"/>
      <c r="G40" s="71" t="s">
        <v>241</v>
      </c>
      <c r="H40" s="70">
        <v>0.01</v>
      </c>
      <c r="I40" s="188"/>
      <c r="J40" s="221"/>
    </row>
    <row r="41" spans="1:10" s="61" customFormat="1" ht="33" customHeight="1" x14ac:dyDescent="0.35">
      <c r="A41" s="154"/>
      <c r="B41" s="219"/>
      <c r="C41" s="238"/>
      <c r="D41" s="275"/>
      <c r="E41" s="168"/>
      <c r="F41" s="170"/>
      <c r="G41" s="73" t="s">
        <v>160</v>
      </c>
      <c r="H41" s="70">
        <v>0</v>
      </c>
      <c r="I41" s="188"/>
      <c r="J41" s="221"/>
    </row>
    <row r="42" spans="1:10" s="61" customFormat="1" ht="11.15" customHeight="1" x14ac:dyDescent="0.35">
      <c r="A42" s="154">
        <v>7</v>
      </c>
      <c r="B42" s="219" t="s">
        <v>166</v>
      </c>
      <c r="C42" s="252" t="s">
        <v>289</v>
      </c>
      <c r="D42" s="274" t="s">
        <v>152</v>
      </c>
      <c r="E42" s="167">
        <f>IF(D42='Response Guidelines'!$D$80,'Response Guidelines'!$C$80, IF(D42='Response Guidelines'!$D$81,'Response Guidelines'!$C$81,IF(D42='Response Guidelines'!$D$82,'Response Guidelines'!$C$82,IF(D42='Response Guidelines'!$D$83,'Response Guidelines'!$C$83,IF(D42='Response Guidelines'!$D$84,'Response Guidelines'!$C$84,IF(D42='Response Guidelines'!$D$85,'Response Guidelines'!$C$85,IF(D42='Response Guidelines'!$D$86,'Response Guidelines'!$C$86,"No Rating")))))))</f>
        <v>4</v>
      </c>
      <c r="F42" s="169">
        <v>0.05</v>
      </c>
      <c r="G42" s="71" t="s">
        <v>163</v>
      </c>
      <c r="H42" s="70">
        <v>0.05</v>
      </c>
      <c r="I42" s="260"/>
      <c r="J42" s="221"/>
    </row>
    <row r="43" spans="1:10" s="61" customFormat="1" ht="11.15" customHeight="1" x14ac:dyDescent="0.35">
      <c r="A43" s="154"/>
      <c r="B43" s="219"/>
      <c r="C43" s="238"/>
      <c r="D43" s="275"/>
      <c r="E43" s="168"/>
      <c r="F43" s="170"/>
      <c r="G43" s="71" t="s">
        <v>164</v>
      </c>
      <c r="H43" s="70">
        <v>2.5000000000000001E-2</v>
      </c>
      <c r="I43" s="265"/>
      <c r="J43" s="221"/>
    </row>
    <row r="44" spans="1:10" s="61" customFormat="1" ht="36" customHeight="1" x14ac:dyDescent="0.35">
      <c r="A44" s="154"/>
      <c r="B44" s="219"/>
      <c r="C44" s="238"/>
      <c r="D44" s="275"/>
      <c r="E44" s="168"/>
      <c r="F44" s="170"/>
      <c r="G44" s="71" t="s">
        <v>160</v>
      </c>
      <c r="H44" s="70">
        <v>0</v>
      </c>
      <c r="I44" s="265"/>
      <c r="J44" s="221"/>
    </row>
    <row r="45" spans="1:10" s="61" customFormat="1" ht="10" x14ac:dyDescent="0.35">
      <c r="A45" s="261">
        <v>8</v>
      </c>
      <c r="B45" s="218" t="s">
        <v>290</v>
      </c>
      <c r="C45" s="253" t="s">
        <v>291</v>
      </c>
      <c r="D45" s="275" t="s">
        <v>37</v>
      </c>
      <c r="E45" s="167">
        <f>IF(D45='Response Guidelines'!$D$80,'Response Guidelines'!$C$80, IF(D45='Response Guidelines'!$D$81,'Response Guidelines'!$C$81,IF(D45='Response Guidelines'!$D$82,'Response Guidelines'!$C$82,IF(D45='Response Guidelines'!$D$83,'Response Guidelines'!$C$83,IF(D45='Response Guidelines'!$D$84,'Response Guidelines'!$C$84,IF(D45='Response Guidelines'!$D$85,'Response Guidelines'!$C$85,IF(D45='Response Guidelines'!$D$86,'Response Guidelines'!$C$86,"No Rating")))))))</f>
        <v>6</v>
      </c>
      <c r="F45" s="169">
        <v>0.15</v>
      </c>
      <c r="G45" s="71" t="s">
        <v>269</v>
      </c>
      <c r="H45" s="70">
        <v>0.15</v>
      </c>
      <c r="I45" s="193"/>
      <c r="J45" s="194"/>
    </row>
    <row r="46" spans="1:10" s="61" customFormat="1" ht="20" x14ac:dyDescent="0.35">
      <c r="A46" s="154"/>
      <c r="B46" s="219"/>
      <c r="C46" s="295"/>
      <c r="D46" s="275"/>
      <c r="E46" s="168"/>
      <c r="F46" s="170"/>
      <c r="G46" s="77" t="s">
        <v>268</v>
      </c>
      <c r="H46" s="70">
        <v>0.12</v>
      </c>
      <c r="I46" s="188"/>
      <c r="J46" s="156"/>
    </row>
    <row r="47" spans="1:10" s="61" customFormat="1" ht="20" x14ac:dyDescent="0.35">
      <c r="A47" s="154"/>
      <c r="B47" s="219"/>
      <c r="C47" s="295"/>
      <c r="D47" s="275"/>
      <c r="E47" s="168"/>
      <c r="F47" s="170"/>
      <c r="G47" s="77" t="s">
        <v>167</v>
      </c>
      <c r="H47" s="70">
        <v>0.08</v>
      </c>
      <c r="I47" s="188"/>
      <c r="J47" s="156"/>
    </row>
    <row r="48" spans="1:10" s="61" customFormat="1" ht="20" x14ac:dyDescent="0.35">
      <c r="A48" s="154"/>
      <c r="B48" s="219"/>
      <c r="C48" s="295"/>
      <c r="D48" s="275"/>
      <c r="E48" s="168"/>
      <c r="F48" s="170"/>
      <c r="G48" s="71" t="s">
        <v>168</v>
      </c>
      <c r="H48" s="70">
        <v>0.02</v>
      </c>
      <c r="I48" s="188"/>
      <c r="J48" s="156"/>
    </row>
    <row r="49" spans="1:10" s="61" customFormat="1" ht="251.25" customHeight="1" x14ac:dyDescent="0.35">
      <c r="A49" s="154"/>
      <c r="B49" s="219"/>
      <c r="C49" s="295"/>
      <c r="D49" s="278"/>
      <c r="E49" s="168"/>
      <c r="F49" s="170"/>
      <c r="G49" s="71" t="s">
        <v>160</v>
      </c>
      <c r="H49" s="70">
        <v>0</v>
      </c>
      <c r="I49" s="188"/>
      <c r="J49" s="156"/>
    </row>
    <row r="50" spans="1:10" s="61" customFormat="1" ht="10.15" customHeight="1" x14ac:dyDescent="0.35">
      <c r="A50" s="154">
        <v>9</v>
      </c>
      <c r="B50" s="219" t="s">
        <v>170</v>
      </c>
      <c r="C50" s="221" t="s">
        <v>292</v>
      </c>
      <c r="D50" s="275" t="s">
        <v>73</v>
      </c>
      <c r="E50" s="167">
        <f>IF(D50='Response Guidelines'!$D$80,'Response Guidelines'!$C$80, IF(D50='Response Guidelines'!$D$81,'Response Guidelines'!$C$81,IF(D50='Response Guidelines'!$D$82,'Response Guidelines'!$C$82,IF(D50='Response Guidelines'!$D$83,'Response Guidelines'!$C$83,IF(D50='Response Guidelines'!$D$84,'Response Guidelines'!$C$84,IF(D50='Response Guidelines'!$D$85,'Response Guidelines'!$C$85,IF(D50='Response Guidelines'!$D$86,'Response Guidelines'!$C$86,"No Rating")))))))</f>
        <v>5</v>
      </c>
      <c r="F50" s="169">
        <v>0.15</v>
      </c>
      <c r="G50" s="71" t="s">
        <v>169</v>
      </c>
      <c r="H50" s="70">
        <v>0.15</v>
      </c>
      <c r="I50" s="188"/>
      <c r="J50" s="221"/>
    </row>
    <row r="51" spans="1:10" s="61" customFormat="1" ht="12.75" customHeight="1" x14ac:dyDescent="0.35">
      <c r="A51" s="154"/>
      <c r="B51" s="219"/>
      <c r="C51" s="221"/>
      <c r="D51" s="275"/>
      <c r="E51" s="168"/>
      <c r="F51" s="170"/>
      <c r="G51" s="76" t="s">
        <v>162</v>
      </c>
      <c r="H51" s="70">
        <v>0.12</v>
      </c>
      <c r="I51" s="188"/>
      <c r="J51" s="221"/>
    </row>
    <row r="52" spans="1:10" s="61" customFormat="1" ht="12.75" customHeight="1" x14ac:dyDescent="0.35">
      <c r="A52" s="226"/>
      <c r="B52" s="254"/>
      <c r="C52" s="225"/>
      <c r="D52" s="275"/>
      <c r="E52" s="168"/>
      <c r="F52" s="170"/>
      <c r="G52" s="73" t="s">
        <v>163</v>
      </c>
      <c r="H52" s="70">
        <v>0.06</v>
      </c>
      <c r="I52" s="260"/>
      <c r="J52" s="225"/>
    </row>
    <row r="53" spans="1:10" s="61" customFormat="1" ht="12.75" customHeight="1" x14ac:dyDescent="0.35">
      <c r="A53" s="226"/>
      <c r="B53" s="254"/>
      <c r="C53" s="225"/>
      <c r="D53" s="275"/>
      <c r="E53" s="168"/>
      <c r="F53" s="170"/>
      <c r="G53" s="71" t="s">
        <v>159</v>
      </c>
      <c r="H53" s="70">
        <v>0.03</v>
      </c>
      <c r="I53" s="260"/>
      <c r="J53" s="225"/>
    </row>
    <row r="54" spans="1:10" s="61" customFormat="1" ht="131.25" customHeight="1" x14ac:dyDescent="0.35">
      <c r="A54" s="226"/>
      <c r="B54" s="219"/>
      <c r="C54" s="221"/>
      <c r="D54" s="278"/>
      <c r="E54" s="168"/>
      <c r="F54" s="170"/>
      <c r="G54" s="71" t="s">
        <v>160</v>
      </c>
      <c r="H54" s="70">
        <v>0</v>
      </c>
      <c r="I54" s="188"/>
      <c r="J54" s="221"/>
    </row>
    <row r="55" spans="1:10" s="61" customFormat="1" ht="18.649999999999999" customHeight="1" x14ac:dyDescent="0.35">
      <c r="A55" s="232">
        <v>10</v>
      </c>
      <c r="B55" s="218" t="s">
        <v>174</v>
      </c>
      <c r="C55" s="230" t="s">
        <v>293</v>
      </c>
      <c r="D55" s="274" t="s">
        <v>152</v>
      </c>
      <c r="E55" s="167">
        <f>IF(D55='Response Guidelines'!$D$80,'Response Guidelines'!$C$80, IF(D55='Response Guidelines'!$D$81,'Response Guidelines'!$C$81,IF(D55='Response Guidelines'!$D$82,'Response Guidelines'!$C$82,IF(D55='Response Guidelines'!$D$83,'Response Guidelines'!$C$83,IF(D55='Response Guidelines'!$D$84,'Response Guidelines'!$C$84,IF(D55='Response Guidelines'!$D$85,'Response Guidelines'!$C$85,IF(D55='Response Guidelines'!$D$86,'Response Guidelines'!$C$86,"No Rating")))))))</f>
        <v>4</v>
      </c>
      <c r="F55" s="169">
        <v>0.1</v>
      </c>
      <c r="G55" s="71" t="s">
        <v>169</v>
      </c>
      <c r="H55" s="70">
        <v>0.1</v>
      </c>
      <c r="I55" s="193"/>
      <c r="J55" s="230"/>
    </row>
    <row r="56" spans="1:10" s="61" customFormat="1" ht="29.25" customHeight="1" x14ac:dyDescent="0.35">
      <c r="A56" s="233"/>
      <c r="B56" s="219"/>
      <c r="C56" s="221"/>
      <c r="D56" s="275"/>
      <c r="E56" s="168"/>
      <c r="F56" s="170"/>
      <c r="G56" s="76" t="s">
        <v>171</v>
      </c>
      <c r="H56" s="70">
        <v>0.08</v>
      </c>
      <c r="I56" s="188"/>
      <c r="J56" s="221"/>
    </row>
    <row r="57" spans="1:10" s="61" customFormat="1" ht="35.25" customHeight="1" x14ac:dyDescent="0.35">
      <c r="A57" s="233"/>
      <c r="B57" s="219"/>
      <c r="C57" s="221"/>
      <c r="D57" s="275"/>
      <c r="E57" s="168"/>
      <c r="F57" s="170"/>
      <c r="G57" s="73" t="s">
        <v>172</v>
      </c>
      <c r="H57" s="70">
        <v>0.06</v>
      </c>
      <c r="I57" s="188"/>
      <c r="J57" s="221"/>
    </row>
    <row r="58" spans="1:10" s="61" customFormat="1" ht="28.5" customHeight="1" x14ac:dyDescent="0.35">
      <c r="A58" s="233"/>
      <c r="B58" s="219"/>
      <c r="C58" s="221"/>
      <c r="D58" s="275"/>
      <c r="E58" s="168"/>
      <c r="F58" s="170"/>
      <c r="G58" s="71" t="s">
        <v>173</v>
      </c>
      <c r="H58" s="70">
        <v>0.03</v>
      </c>
      <c r="I58" s="188"/>
      <c r="J58" s="221"/>
    </row>
    <row r="59" spans="1:10" s="61" customFormat="1" ht="117.75" customHeight="1" x14ac:dyDescent="0.35">
      <c r="A59" s="234"/>
      <c r="B59" s="219"/>
      <c r="C59" s="221"/>
      <c r="D59" s="278"/>
      <c r="E59" s="168"/>
      <c r="F59" s="170"/>
      <c r="G59" s="71" t="s">
        <v>160</v>
      </c>
      <c r="H59" s="70">
        <v>0</v>
      </c>
      <c r="I59" s="188"/>
      <c r="J59" s="221"/>
    </row>
    <row r="60" spans="1:10" s="61" customFormat="1" ht="11.15" customHeight="1" x14ac:dyDescent="0.35">
      <c r="A60" s="154">
        <v>11</v>
      </c>
      <c r="B60" s="219" t="s">
        <v>176</v>
      </c>
      <c r="C60" s="252" t="s">
        <v>294</v>
      </c>
      <c r="D60" s="274" t="s">
        <v>187</v>
      </c>
      <c r="E60" s="167">
        <f>IF(D60='Response Guidelines'!$D$80,'Response Guidelines'!$C$80, IF(D60='Response Guidelines'!$D$81,'Response Guidelines'!$C$81,IF(D60='Response Guidelines'!$D$82,'Response Guidelines'!$C$82,IF(D60='Response Guidelines'!$D$83,'Response Guidelines'!$C$83,IF(D60='Response Guidelines'!$D$84,'Response Guidelines'!$C$84,IF(D60='Response Guidelines'!$D$85,'Response Guidelines'!$C$85,IF(D60='Response Guidelines'!$D$86,'Response Guidelines'!$C$86,"No Rating")))))))</f>
        <v>6</v>
      </c>
      <c r="F60" s="169">
        <v>0.1</v>
      </c>
      <c r="G60" s="73" t="s">
        <v>162</v>
      </c>
      <c r="H60" s="70">
        <v>0.1</v>
      </c>
      <c r="I60" s="188"/>
      <c r="J60" s="221"/>
    </row>
    <row r="61" spans="1:10" s="61" customFormat="1" ht="11.15" customHeight="1" x14ac:dyDescent="0.35">
      <c r="A61" s="154"/>
      <c r="B61" s="219"/>
      <c r="C61" s="238"/>
      <c r="D61" s="275"/>
      <c r="E61" s="168"/>
      <c r="F61" s="170"/>
      <c r="G61" s="73" t="s">
        <v>175</v>
      </c>
      <c r="H61" s="70">
        <v>0.06</v>
      </c>
      <c r="I61" s="188"/>
      <c r="J61" s="221"/>
    </row>
    <row r="62" spans="1:10" s="61" customFormat="1" ht="11.15" customHeight="1" x14ac:dyDescent="0.35">
      <c r="A62" s="226"/>
      <c r="B62" s="254"/>
      <c r="C62" s="238"/>
      <c r="D62" s="275"/>
      <c r="E62" s="168"/>
      <c r="F62" s="170"/>
      <c r="G62" s="71" t="s">
        <v>295</v>
      </c>
      <c r="H62" s="70">
        <v>0.03</v>
      </c>
      <c r="I62" s="260"/>
      <c r="J62" s="225"/>
    </row>
    <row r="63" spans="1:10" s="61" customFormat="1" ht="66" customHeight="1" x14ac:dyDescent="0.35">
      <c r="A63" s="226"/>
      <c r="B63" s="254"/>
      <c r="C63" s="238"/>
      <c r="D63" s="275"/>
      <c r="E63" s="168"/>
      <c r="F63" s="170"/>
      <c r="G63" s="73" t="s">
        <v>160</v>
      </c>
      <c r="H63" s="70">
        <v>0</v>
      </c>
      <c r="I63" s="260"/>
      <c r="J63" s="225"/>
    </row>
    <row r="64" spans="1:10" s="61" customFormat="1" ht="16.149999999999999" customHeight="1" x14ac:dyDescent="0.35">
      <c r="A64" s="261">
        <v>12</v>
      </c>
      <c r="B64" s="218" t="s">
        <v>181</v>
      </c>
      <c r="C64" s="238" t="s">
        <v>274</v>
      </c>
      <c r="D64" s="274" t="s">
        <v>72</v>
      </c>
      <c r="E64" s="167">
        <f>IF(D64='Response Guidelines'!$D$80,'Response Guidelines'!$C$80, IF(D64='Response Guidelines'!$D$81,'Response Guidelines'!$C$81,IF(D64='Response Guidelines'!$D$82,'Response Guidelines'!$C$82,IF(D64='Response Guidelines'!$D$83,'Response Guidelines'!$C$83,IF(D64='Response Guidelines'!$D$84,'Response Guidelines'!$C$84,IF(D64='Response Guidelines'!$D$85,'Response Guidelines'!$C$85,IF(D64='Response Guidelines'!$D$86,'Response Guidelines'!$C$86,"No Rating")))))))</f>
        <v>4</v>
      </c>
      <c r="F64" s="169">
        <v>0.05</v>
      </c>
      <c r="G64" s="75" t="s">
        <v>177</v>
      </c>
      <c r="H64" s="74">
        <v>0.05</v>
      </c>
      <c r="I64" s="193"/>
      <c r="J64" s="230"/>
    </row>
    <row r="65" spans="1:10" s="61" customFormat="1" ht="16.149999999999999" customHeight="1" x14ac:dyDescent="0.35">
      <c r="A65" s="154"/>
      <c r="B65" s="219"/>
      <c r="C65" s="238"/>
      <c r="D65" s="275"/>
      <c r="E65" s="168"/>
      <c r="F65" s="170"/>
      <c r="G65" s="71" t="s">
        <v>178</v>
      </c>
      <c r="H65" s="70">
        <v>0.03</v>
      </c>
      <c r="I65" s="188"/>
      <c r="J65" s="221"/>
    </row>
    <row r="66" spans="1:10" s="61" customFormat="1" ht="16.149999999999999" customHeight="1" x14ac:dyDescent="0.35">
      <c r="A66" s="154"/>
      <c r="B66" s="219"/>
      <c r="C66" s="238"/>
      <c r="D66" s="275"/>
      <c r="E66" s="168"/>
      <c r="F66" s="170"/>
      <c r="G66" s="75" t="s">
        <v>179</v>
      </c>
      <c r="H66" s="70">
        <v>0.01</v>
      </c>
      <c r="I66" s="188"/>
      <c r="J66" s="221"/>
    </row>
    <row r="67" spans="1:10" s="61" customFormat="1" ht="104.25" customHeight="1" x14ac:dyDescent="0.35">
      <c r="A67" s="154"/>
      <c r="B67" s="219"/>
      <c r="C67" s="238"/>
      <c r="D67" s="275"/>
      <c r="E67" s="168"/>
      <c r="F67" s="170"/>
      <c r="G67" s="73" t="s">
        <v>180</v>
      </c>
      <c r="H67" s="70">
        <v>0</v>
      </c>
      <c r="I67" s="188"/>
      <c r="J67" s="221"/>
    </row>
    <row r="68" spans="1:10" s="61" customFormat="1" ht="16.149999999999999" customHeight="1" x14ac:dyDescent="0.35">
      <c r="A68" s="261">
        <v>13</v>
      </c>
      <c r="B68" s="218" t="s">
        <v>275</v>
      </c>
      <c r="C68" s="238" t="s">
        <v>282</v>
      </c>
      <c r="D68" s="274" t="s">
        <v>187</v>
      </c>
      <c r="E68" s="167">
        <f>IF(D68='Response Guidelines'!$D$80,'Response Guidelines'!$C$80, IF(D68='Response Guidelines'!$D$81,'Response Guidelines'!$C$81,IF(D68='Response Guidelines'!$D$82,'Response Guidelines'!$C$82,IF(D68='Response Guidelines'!$D$83,'Response Guidelines'!$C$83,IF(D68='Response Guidelines'!$D$84,'Response Guidelines'!$C$84,IF(D68='Response Guidelines'!$D$85,'Response Guidelines'!$C$85,IF(D68='Response Guidelines'!$D$86,'Response Guidelines'!$C$86,"No Rating")))))))</f>
        <v>6</v>
      </c>
      <c r="F68" s="169">
        <v>0.05</v>
      </c>
      <c r="G68" s="75" t="s">
        <v>182</v>
      </c>
      <c r="H68" s="74">
        <v>1</v>
      </c>
      <c r="I68" s="193">
        <v>0</v>
      </c>
      <c r="J68" s="230"/>
    </row>
    <row r="69" spans="1:10" ht="10" x14ac:dyDescent="0.2">
      <c r="A69" s="154"/>
      <c r="B69" s="219"/>
      <c r="C69" s="238"/>
      <c r="D69" s="275"/>
      <c r="E69" s="168"/>
      <c r="F69" s="170"/>
      <c r="G69" s="71" t="s">
        <v>183</v>
      </c>
      <c r="H69" s="70">
        <v>0.8</v>
      </c>
      <c r="I69" s="188"/>
      <c r="J69" s="221"/>
    </row>
    <row r="70" spans="1:10" ht="10" x14ac:dyDescent="0.2">
      <c r="A70" s="154"/>
      <c r="B70" s="219"/>
      <c r="C70" s="238"/>
      <c r="D70" s="275"/>
      <c r="E70" s="168"/>
      <c r="F70" s="170"/>
      <c r="G70" s="71" t="s">
        <v>184</v>
      </c>
      <c r="H70" s="70">
        <v>0.6</v>
      </c>
      <c r="I70" s="188"/>
      <c r="J70" s="221"/>
    </row>
    <row r="71" spans="1:10" ht="10" x14ac:dyDescent="0.2">
      <c r="A71" s="154"/>
      <c r="B71" s="219"/>
      <c r="C71" s="238"/>
      <c r="D71" s="275"/>
      <c r="E71" s="168"/>
      <c r="F71" s="170"/>
      <c r="G71" s="71" t="s">
        <v>185</v>
      </c>
      <c r="H71" s="70">
        <v>0.4</v>
      </c>
      <c r="I71" s="188"/>
      <c r="J71" s="221"/>
    </row>
    <row r="72" spans="1:10" ht="10" x14ac:dyDescent="0.2">
      <c r="A72" s="154"/>
      <c r="B72" s="219"/>
      <c r="C72" s="238"/>
      <c r="D72" s="275"/>
      <c r="E72" s="168"/>
      <c r="F72" s="170"/>
      <c r="G72" s="71" t="s">
        <v>186</v>
      </c>
      <c r="H72" s="70">
        <v>0.2</v>
      </c>
      <c r="I72" s="188"/>
      <c r="J72" s="221"/>
    </row>
    <row r="73" spans="1:10" ht="49.5" customHeight="1" thickBot="1" x14ac:dyDescent="0.25">
      <c r="A73" s="154"/>
      <c r="B73" s="219"/>
      <c r="C73" s="238"/>
      <c r="D73" s="275"/>
      <c r="E73" s="168"/>
      <c r="F73" s="170"/>
      <c r="G73" s="73" t="s">
        <v>188</v>
      </c>
      <c r="H73" s="70">
        <v>0</v>
      </c>
      <c r="I73" s="188"/>
      <c r="J73" s="221"/>
    </row>
    <row r="74" spans="1:10" ht="11" thickBot="1" x14ac:dyDescent="0.25">
      <c r="A74" s="67"/>
      <c r="B74" s="66" t="s">
        <v>43</v>
      </c>
      <c r="C74" s="66"/>
      <c r="D74" s="66"/>
      <c r="E74" s="65">
        <f>SUM(E17:E67)</f>
        <v>58</v>
      </c>
      <c r="F74" s="64">
        <f>SUM(F17:F73)</f>
        <v>1</v>
      </c>
      <c r="G74" s="186" t="s">
        <v>44</v>
      </c>
      <c r="H74" s="296"/>
      <c r="I74" s="104">
        <f>SUM(I17:I73)</f>
        <v>0</v>
      </c>
      <c r="J74" s="101"/>
    </row>
  </sheetData>
  <mergeCells count="108">
    <mergeCell ref="A68:A73"/>
    <mergeCell ref="B68:B73"/>
    <mergeCell ref="C68:C73"/>
    <mergeCell ref="D68:D73"/>
    <mergeCell ref="E68:E73"/>
    <mergeCell ref="F68:F73"/>
    <mergeCell ref="I68:I73"/>
    <mergeCell ref="J68:J73"/>
    <mergeCell ref="E2:I4"/>
    <mergeCell ref="D50:D54"/>
    <mergeCell ref="E50:E54"/>
    <mergeCell ref="F50:F54"/>
    <mergeCell ref="I50:I54"/>
    <mergeCell ref="J50:J54"/>
    <mergeCell ref="A50:A54"/>
    <mergeCell ref="B50:B54"/>
    <mergeCell ref="C50:C54"/>
    <mergeCell ref="F45:F49"/>
    <mergeCell ref="D45:D49"/>
    <mergeCell ref="E45:E49"/>
    <mergeCell ref="E55:E59"/>
    <mergeCell ref="I45:I49"/>
    <mergeCell ref="J45:J49"/>
    <mergeCell ref="D42:D44"/>
    <mergeCell ref="G74:H74"/>
    <mergeCell ref="A64:A67"/>
    <mergeCell ref="B64:B67"/>
    <mergeCell ref="C64:C67"/>
    <mergeCell ref="A60:A63"/>
    <mergeCell ref="B60:B63"/>
    <mergeCell ref="C60:C63"/>
    <mergeCell ref="I55:I59"/>
    <mergeCell ref="J55:J59"/>
    <mergeCell ref="I64:I67"/>
    <mergeCell ref="J64:J67"/>
    <mergeCell ref="D60:D63"/>
    <mergeCell ref="E60:E63"/>
    <mergeCell ref="F60:F63"/>
    <mergeCell ref="I60:I63"/>
    <mergeCell ref="J60:J63"/>
    <mergeCell ref="F64:F67"/>
    <mergeCell ref="D64:D67"/>
    <mergeCell ref="E64:E67"/>
    <mergeCell ref="A55:A59"/>
    <mergeCell ref="B55:B59"/>
    <mergeCell ref="C55:C59"/>
    <mergeCell ref="F55:F59"/>
    <mergeCell ref="D55:D59"/>
    <mergeCell ref="E42:E44"/>
    <mergeCell ref="F42:F44"/>
    <mergeCell ref="I42:I44"/>
    <mergeCell ref="J42:J44"/>
    <mergeCell ref="A45:A49"/>
    <mergeCell ref="B45:B49"/>
    <mergeCell ref="C45:C49"/>
    <mergeCell ref="A42:A44"/>
    <mergeCell ref="B42:B44"/>
    <mergeCell ref="C42:C44"/>
    <mergeCell ref="F38:F41"/>
    <mergeCell ref="D38:D41"/>
    <mergeCell ref="E38:E41"/>
    <mergeCell ref="I38:I41"/>
    <mergeCell ref="J38:J41"/>
    <mergeCell ref="D33:D37"/>
    <mergeCell ref="E33:E37"/>
    <mergeCell ref="F33:F37"/>
    <mergeCell ref="I33:I37"/>
    <mergeCell ref="J33:J37"/>
    <mergeCell ref="A30:A32"/>
    <mergeCell ref="B30:B32"/>
    <mergeCell ref="C30:C32"/>
    <mergeCell ref="A25:A29"/>
    <mergeCell ref="B25:B29"/>
    <mergeCell ref="C25:C29"/>
    <mergeCell ref="A38:A41"/>
    <mergeCell ref="B38:B41"/>
    <mergeCell ref="C38:C41"/>
    <mergeCell ref="A33:A37"/>
    <mergeCell ref="B33:B37"/>
    <mergeCell ref="C33:C37"/>
    <mergeCell ref="I21:I24"/>
    <mergeCell ref="J21:J24"/>
    <mergeCell ref="D17:D20"/>
    <mergeCell ref="E17:E20"/>
    <mergeCell ref="F17:F20"/>
    <mergeCell ref="I17:I20"/>
    <mergeCell ref="J17:J20"/>
    <mergeCell ref="I30:I32"/>
    <mergeCell ref="J30:J32"/>
    <mergeCell ref="D25:D29"/>
    <mergeCell ref="E25:E29"/>
    <mergeCell ref="F25:F29"/>
    <mergeCell ref="I25:I29"/>
    <mergeCell ref="J25:J29"/>
    <mergeCell ref="F30:F32"/>
    <mergeCell ref="D30:D32"/>
    <mergeCell ref="E30:E32"/>
    <mergeCell ref="A21:A24"/>
    <mergeCell ref="B21:B24"/>
    <mergeCell ref="C21:C24"/>
    <mergeCell ref="A15:A16"/>
    <mergeCell ref="B15:C15"/>
    <mergeCell ref="A17:A20"/>
    <mergeCell ref="B17:B20"/>
    <mergeCell ref="C17:C20"/>
    <mergeCell ref="F21:F24"/>
    <mergeCell ref="D21:D24"/>
    <mergeCell ref="E21:E24"/>
  </mergeCells>
  <dataValidations count="1">
    <dataValidation type="list" allowBlank="1" showInputMessage="1" showErrorMessage="1" sqref="D21 D25 D30 D33 D38 D42 D45 D50 D55 D60 D64 D68" xr:uid="{646FFF76-4916-4C56-AA22-06A09A347318}">
      <formula1>Priority</formula1>
    </dataValidation>
  </dataValidations>
  <pageMargins left="0.25" right="0.25" top="0.75" bottom="0.75" header="0.3" footer="0.3"/>
  <pageSetup paperSize="9" scale="5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A176E2A-B565-43AE-A657-302BB441982B}">
          <x14:formula1>
            <xm:f>'Response Guidelines'!$D$80:$D$86</xm:f>
          </x14:formula1>
          <xm:sqref>D17:D20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B4EA1-1E5E-4B14-9158-FE2A24279598}">
  <dimension ref="B1:C29"/>
  <sheetViews>
    <sheetView topLeftCell="A14" workbookViewId="0">
      <selection activeCell="E12" sqref="E12"/>
    </sheetView>
  </sheetViews>
  <sheetFormatPr defaultRowHeight="14.5" x14ac:dyDescent="0.35"/>
  <cols>
    <col min="2" max="2" width="14.7265625" customWidth="1"/>
    <col min="3" max="3" width="79.1796875" customWidth="1"/>
  </cols>
  <sheetData>
    <row r="1" spans="2:3" ht="15" thickBot="1" x14ac:dyDescent="0.4"/>
    <row r="2" spans="2:3" ht="16" thickBot="1" x14ac:dyDescent="0.4">
      <c r="B2" s="297" t="s">
        <v>135</v>
      </c>
      <c r="C2" s="298"/>
    </row>
    <row r="3" spans="2:3" x14ac:dyDescent="0.35">
      <c r="B3" s="126"/>
      <c r="C3" s="127"/>
    </row>
    <row r="4" spans="2:3" x14ac:dyDescent="0.35">
      <c r="B4" s="122"/>
      <c r="C4" s="123"/>
    </row>
    <row r="5" spans="2:3" x14ac:dyDescent="0.35">
      <c r="B5" s="122"/>
      <c r="C5" s="123"/>
    </row>
    <row r="6" spans="2:3" x14ac:dyDescent="0.35">
      <c r="B6" s="122"/>
      <c r="C6" s="123"/>
    </row>
    <row r="7" spans="2:3" x14ac:dyDescent="0.35">
      <c r="B7" s="122"/>
      <c r="C7" s="123"/>
    </row>
    <row r="8" spans="2:3" x14ac:dyDescent="0.35">
      <c r="B8" s="122"/>
      <c r="C8" s="123"/>
    </row>
    <row r="9" spans="2:3" x14ac:dyDescent="0.35">
      <c r="B9" s="122"/>
      <c r="C9" s="123"/>
    </row>
    <row r="10" spans="2:3" x14ac:dyDescent="0.35">
      <c r="B10" s="122"/>
      <c r="C10" s="123"/>
    </row>
    <row r="11" spans="2:3" x14ac:dyDescent="0.35">
      <c r="B11" s="122"/>
      <c r="C11" s="123"/>
    </row>
    <row r="12" spans="2:3" x14ac:dyDescent="0.35">
      <c r="B12" s="122"/>
      <c r="C12" s="123"/>
    </row>
    <row r="13" spans="2:3" x14ac:dyDescent="0.35">
      <c r="B13" s="122"/>
      <c r="C13" s="123"/>
    </row>
    <row r="14" spans="2:3" ht="15" thickBot="1" x14ac:dyDescent="0.4">
      <c r="B14" s="124"/>
      <c r="C14" s="125"/>
    </row>
    <row r="16" spans="2:3" ht="15" thickBot="1" x14ac:dyDescent="0.4"/>
    <row r="17" spans="2:3" ht="16" thickBot="1" x14ac:dyDescent="0.4">
      <c r="B17" s="297" t="s">
        <v>136</v>
      </c>
      <c r="C17" s="298"/>
    </row>
    <row r="18" spans="2:3" x14ac:dyDescent="0.35">
      <c r="B18" s="126"/>
      <c r="C18" s="127"/>
    </row>
    <row r="19" spans="2:3" x14ac:dyDescent="0.35">
      <c r="B19" s="122"/>
      <c r="C19" s="123"/>
    </row>
    <row r="20" spans="2:3" x14ac:dyDescent="0.35">
      <c r="B20" s="122"/>
      <c r="C20" s="123"/>
    </row>
    <row r="21" spans="2:3" x14ac:dyDescent="0.35">
      <c r="B21" s="122"/>
      <c r="C21" s="123"/>
    </row>
    <row r="22" spans="2:3" x14ac:dyDescent="0.35">
      <c r="B22" s="122"/>
      <c r="C22" s="123"/>
    </row>
    <row r="23" spans="2:3" x14ac:dyDescent="0.35">
      <c r="B23" s="122"/>
      <c r="C23" s="123"/>
    </row>
    <row r="24" spans="2:3" x14ac:dyDescent="0.35">
      <c r="B24" s="122"/>
      <c r="C24" s="123"/>
    </row>
    <row r="25" spans="2:3" x14ac:dyDescent="0.35">
      <c r="B25" s="122"/>
      <c r="C25" s="123"/>
    </row>
    <row r="26" spans="2:3" x14ac:dyDescent="0.35">
      <c r="B26" s="122"/>
      <c r="C26" s="123"/>
    </row>
    <row r="27" spans="2:3" x14ac:dyDescent="0.35">
      <c r="B27" s="122"/>
      <c r="C27" s="123"/>
    </row>
    <row r="28" spans="2:3" x14ac:dyDescent="0.35">
      <c r="B28" s="122"/>
      <c r="C28" s="123"/>
    </row>
    <row r="29" spans="2:3" ht="15" thickBot="1" x14ac:dyDescent="0.4">
      <c r="B29" s="124"/>
      <c r="C29" s="125"/>
    </row>
  </sheetData>
  <mergeCells count="2">
    <mergeCell ref="B2:C2"/>
    <mergeCell ref="B17:C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E8DBA-558F-46A3-9FDC-6536A3099C51}">
  <dimension ref="A1:R190"/>
  <sheetViews>
    <sheetView topLeftCell="A2" zoomScale="80" zoomScaleNormal="150" workbookViewId="0">
      <selection activeCell="D71" sqref="D71"/>
    </sheetView>
  </sheetViews>
  <sheetFormatPr defaultColWidth="9.1796875" defaultRowHeight="14" x14ac:dyDescent="0.35"/>
  <cols>
    <col min="1" max="1" width="1.7265625" style="1" customWidth="1"/>
    <col min="2" max="2" width="3.54296875" style="1" customWidth="1"/>
    <col min="3" max="3" width="23.7265625" style="2" customWidth="1"/>
    <col min="4" max="4" width="37.54296875" style="2" customWidth="1"/>
    <col min="5" max="5" width="11.26953125" style="1" customWidth="1"/>
    <col min="6" max="16384" width="9.1796875" style="1"/>
  </cols>
  <sheetData>
    <row r="1" spans="1:11" x14ac:dyDescent="0.35">
      <c r="A1" s="111"/>
    </row>
    <row r="2" spans="1:11" ht="21" customHeight="1" x14ac:dyDescent="0.35">
      <c r="A2" s="111"/>
      <c r="B2" s="202" t="s">
        <v>47</v>
      </c>
      <c r="C2" s="202"/>
      <c r="D2" s="202"/>
      <c r="E2" s="202"/>
      <c r="F2" s="202"/>
      <c r="G2" s="202"/>
      <c r="H2" s="202"/>
      <c r="I2" s="202"/>
      <c r="J2" s="202"/>
      <c r="K2" s="202"/>
    </row>
    <row r="3" spans="1:11" ht="14.5" x14ac:dyDescent="0.35">
      <c r="A3" s="111"/>
      <c r="B3" s="2"/>
      <c r="C3" s="198"/>
      <c r="D3" s="203"/>
    </row>
    <row r="4" spans="1:11" ht="7.15" customHeight="1" x14ac:dyDescent="0.35">
      <c r="A4" s="111"/>
      <c r="B4" s="198"/>
      <c r="C4" s="198"/>
    </row>
    <row r="5" spans="1:11" s="9" customFormat="1" ht="24" customHeight="1" x14ac:dyDescent="0.35">
      <c r="A5" s="112"/>
      <c r="B5" s="199" t="s">
        <v>48</v>
      </c>
      <c r="C5" s="200"/>
      <c r="D5" s="200"/>
      <c r="E5" s="200"/>
      <c r="F5" s="200"/>
      <c r="G5" s="200"/>
      <c r="H5" s="200"/>
      <c r="I5" s="200"/>
      <c r="J5" s="200"/>
      <c r="K5" s="200"/>
    </row>
    <row r="6" spans="1:11" ht="8.25" customHeight="1" x14ac:dyDescent="0.35">
      <c r="A6" s="111"/>
      <c r="B6" s="5"/>
      <c r="E6" s="4"/>
    </row>
    <row r="7" spans="1:11" ht="13.9" customHeight="1" x14ac:dyDescent="0.35">
      <c r="A7" s="111"/>
      <c r="B7" s="113" t="s">
        <v>49</v>
      </c>
      <c r="C7" s="204" t="s">
        <v>50</v>
      </c>
      <c r="D7" s="204"/>
      <c r="E7" s="204"/>
      <c r="F7" s="204"/>
      <c r="G7" s="204"/>
      <c r="H7" s="204"/>
      <c r="I7" s="204"/>
      <c r="J7" s="204"/>
      <c r="K7" s="204"/>
    </row>
    <row r="8" spans="1:11" ht="13.9" customHeight="1" x14ac:dyDescent="0.35">
      <c r="A8" s="111"/>
      <c r="B8" s="130"/>
      <c r="C8" s="204" t="s">
        <v>51</v>
      </c>
      <c r="D8" s="204"/>
      <c r="E8" s="204"/>
      <c r="F8" s="204"/>
      <c r="G8" s="204"/>
      <c r="H8" s="204"/>
      <c r="I8" s="204"/>
      <c r="J8" s="204"/>
      <c r="K8" s="204"/>
    </row>
    <row r="9" spans="1:11" ht="15.75" customHeight="1" x14ac:dyDescent="0.35">
      <c r="A9" s="111"/>
      <c r="B9" s="114"/>
      <c r="C9" s="195" t="s">
        <v>52</v>
      </c>
      <c r="D9" s="196"/>
      <c r="E9" s="196"/>
      <c r="F9" s="196"/>
      <c r="G9" s="196"/>
      <c r="H9" s="196"/>
      <c r="I9" s="196"/>
      <c r="J9" s="196"/>
      <c r="K9" s="196"/>
    </row>
    <row r="10" spans="1:11" ht="15.75" customHeight="1" x14ac:dyDescent="0.35">
      <c r="A10" s="111"/>
      <c r="B10" s="115"/>
      <c r="C10" s="195" t="s">
        <v>53</v>
      </c>
      <c r="D10" s="196"/>
      <c r="E10" s="196"/>
      <c r="F10" s="196"/>
      <c r="G10" s="196"/>
      <c r="H10" s="196"/>
      <c r="I10" s="196"/>
      <c r="J10" s="196"/>
      <c r="K10" s="196"/>
    </row>
    <row r="11" spans="1:11" ht="15.75" customHeight="1" x14ac:dyDescent="0.35">
      <c r="A11" s="111"/>
      <c r="B11" s="116"/>
      <c r="C11" s="195" t="s">
        <v>54</v>
      </c>
      <c r="D11" s="196"/>
      <c r="E11" s="196"/>
      <c r="F11" s="196"/>
      <c r="G11" s="196"/>
      <c r="H11" s="196"/>
      <c r="I11" s="196"/>
      <c r="J11" s="196"/>
      <c r="K11" s="196"/>
    </row>
    <row r="12" spans="1:11" ht="15.75" customHeight="1" x14ac:dyDescent="0.35">
      <c r="A12" s="111"/>
      <c r="B12" s="117"/>
      <c r="C12" s="195" t="s">
        <v>55</v>
      </c>
      <c r="D12" s="196"/>
      <c r="E12" s="196"/>
      <c r="F12" s="196"/>
      <c r="G12" s="196"/>
      <c r="H12" s="196"/>
      <c r="I12" s="196"/>
      <c r="J12" s="196"/>
      <c r="K12" s="196"/>
    </row>
    <row r="13" spans="1:11" ht="15.75" customHeight="1" x14ac:dyDescent="0.35">
      <c r="A13" s="111"/>
      <c r="B13" s="129"/>
      <c r="C13" s="195" t="s">
        <v>56</v>
      </c>
      <c r="D13" s="196"/>
      <c r="E13" s="196"/>
      <c r="F13" s="196"/>
      <c r="G13" s="196"/>
      <c r="H13" s="196"/>
      <c r="I13" s="196"/>
      <c r="J13" s="196"/>
      <c r="K13" s="196"/>
    </row>
    <row r="14" spans="1:11" ht="15.75" customHeight="1" x14ac:dyDescent="0.35">
      <c r="A14" s="111"/>
      <c r="B14" s="118"/>
      <c r="C14" s="195" t="s">
        <v>57</v>
      </c>
      <c r="D14" s="196"/>
      <c r="E14" s="196"/>
      <c r="F14" s="196"/>
      <c r="G14" s="196"/>
      <c r="H14" s="196"/>
      <c r="I14" s="196"/>
      <c r="J14" s="196"/>
      <c r="K14" s="196"/>
    </row>
    <row r="15" spans="1:11" ht="15.75" customHeight="1" x14ac:dyDescent="0.35">
      <c r="A15" s="111"/>
      <c r="B15" s="119"/>
      <c r="C15" s="195" t="s">
        <v>58</v>
      </c>
      <c r="D15" s="196"/>
      <c r="E15" s="196"/>
      <c r="F15" s="196"/>
      <c r="G15" s="196"/>
      <c r="H15" s="196"/>
      <c r="I15" s="196"/>
      <c r="J15" s="196"/>
      <c r="K15" s="196"/>
    </row>
    <row r="16" spans="1:11" ht="7.5" customHeight="1" x14ac:dyDescent="0.35">
      <c r="A16" s="111"/>
      <c r="B16" s="198"/>
      <c r="C16" s="198"/>
    </row>
    <row r="17" spans="1:18" ht="202.15" customHeight="1" x14ac:dyDescent="0.35">
      <c r="A17" s="111"/>
      <c r="B17" s="113" t="s">
        <v>49</v>
      </c>
      <c r="C17" s="198" t="s">
        <v>59</v>
      </c>
      <c r="D17" s="198"/>
      <c r="E17" s="198"/>
      <c r="F17" s="198"/>
      <c r="G17" s="198"/>
      <c r="H17" s="198"/>
      <c r="I17" s="198"/>
      <c r="J17" s="198"/>
      <c r="K17" s="198"/>
    </row>
    <row r="18" spans="1:18" ht="46.9" customHeight="1" x14ac:dyDescent="0.35">
      <c r="A18" s="111"/>
      <c r="B18" s="198"/>
      <c r="C18" s="198"/>
    </row>
    <row r="19" spans="1:18" ht="7.5" customHeight="1" x14ac:dyDescent="0.35">
      <c r="A19" s="111"/>
      <c r="B19" s="198"/>
      <c r="C19" s="198"/>
    </row>
    <row r="20" spans="1:18" s="7" customFormat="1" x14ac:dyDescent="0.35">
      <c r="A20" s="111"/>
      <c r="B20" s="2"/>
      <c r="C20" s="2"/>
      <c r="D20" s="2"/>
      <c r="E20" s="1"/>
      <c r="F20" s="1"/>
      <c r="G20" s="1"/>
      <c r="H20" s="1"/>
      <c r="I20" s="1"/>
      <c r="J20" s="1"/>
      <c r="K20" s="1"/>
      <c r="L20" s="1"/>
      <c r="M20" s="1"/>
      <c r="N20" s="1"/>
      <c r="O20" s="1"/>
      <c r="P20" s="1"/>
      <c r="Q20" s="1"/>
      <c r="R20" s="1"/>
    </row>
    <row r="21" spans="1:18" s="8" customFormat="1" ht="24" customHeight="1" x14ac:dyDescent="0.35">
      <c r="A21" s="112"/>
      <c r="B21" s="199" t="s">
        <v>60</v>
      </c>
      <c r="C21" s="200"/>
      <c r="D21" s="200"/>
      <c r="E21" s="200"/>
      <c r="F21" s="200"/>
      <c r="G21" s="200"/>
      <c r="H21" s="200"/>
      <c r="I21" s="200"/>
      <c r="J21" s="200"/>
      <c r="K21" s="200"/>
      <c r="L21" s="9"/>
      <c r="M21" s="9"/>
      <c r="N21" s="9"/>
      <c r="O21" s="9"/>
      <c r="P21" s="9"/>
      <c r="Q21" s="9"/>
      <c r="R21" s="9"/>
    </row>
    <row r="22" spans="1:18" s="7" customFormat="1" ht="8.25" customHeight="1" x14ac:dyDescent="0.35">
      <c r="A22" s="111"/>
      <c r="B22" s="1"/>
      <c r="C22" s="120"/>
      <c r="D22" s="120"/>
      <c r="E22" s="1"/>
      <c r="F22" s="1"/>
      <c r="G22" s="1"/>
      <c r="H22" s="1"/>
      <c r="I22" s="1"/>
      <c r="J22" s="1"/>
      <c r="K22" s="1"/>
      <c r="L22" s="1"/>
      <c r="M22" s="1"/>
      <c r="N22" s="1"/>
      <c r="O22" s="1"/>
      <c r="P22" s="1"/>
      <c r="Q22" s="1"/>
      <c r="R22" s="1"/>
    </row>
    <row r="23" spans="1:18" s="7" customFormat="1" ht="28.15" customHeight="1" x14ac:dyDescent="0.35">
      <c r="A23" s="111"/>
      <c r="B23" s="121" t="s">
        <v>49</v>
      </c>
      <c r="C23" s="128" t="s">
        <v>61</v>
      </c>
      <c r="D23" s="201" t="s">
        <v>62</v>
      </c>
      <c r="E23" s="201"/>
      <c r="F23" s="201"/>
      <c r="G23" s="201"/>
      <c r="H23" s="201"/>
      <c r="I23" s="201"/>
      <c r="J23" s="201"/>
      <c r="K23" s="201"/>
      <c r="L23" s="1"/>
      <c r="M23" s="1"/>
      <c r="N23" s="1"/>
      <c r="O23" s="1"/>
      <c r="P23" s="1"/>
      <c r="Q23" s="1"/>
      <c r="R23" s="1"/>
    </row>
    <row r="24" spans="1:18" x14ac:dyDescent="0.35">
      <c r="C24" s="120"/>
      <c r="D24" s="120"/>
    </row>
    <row r="70" spans="2:4" s="2" customFormat="1" x14ac:dyDescent="0.35">
      <c r="C70" s="108" t="s">
        <v>63</v>
      </c>
      <c r="D70" s="109"/>
    </row>
    <row r="71" spans="2:4" s="2" customFormat="1" x14ac:dyDescent="0.35">
      <c r="C71" s="109" t="s">
        <v>64</v>
      </c>
      <c r="D71" s="109"/>
    </row>
    <row r="72" spans="2:4" s="2" customFormat="1" x14ac:dyDescent="0.35">
      <c r="C72" s="109" t="s">
        <v>65</v>
      </c>
      <c r="D72" s="109"/>
    </row>
    <row r="73" spans="2:4" x14ac:dyDescent="0.35">
      <c r="C73" s="109" t="s">
        <v>66</v>
      </c>
      <c r="D73" s="109"/>
    </row>
    <row r="74" spans="2:4" x14ac:dyDescent="0.35">
      <c r="C74" s="109"/>
      <c r="D74" s="109"/>
    </row>
    <row r="75" spans="2:4" ht="28" x14ac:dyDescent="0.35">
      <c r="C75" s="109" t="s">
        <v>67</v>
      </c>
      <c r="D75" s="109"/>
    </row>
    <row r="76" spans="2:4" x14ac:dyDescent="0.35">
      <c r="B76" s="197"/>
      <c r="C76" s="109" t="str">
        <f>IF(AND('Scoring Summary'!G10="Pass",'Scoring Summary'!G13="Pass"),"Pass","")</f>
        <v/>
      </c>
      <c r="D76" s="109"/>
    </row>
    <row r="77" spans="2:4" x14ac:dyDescent="0.35">
      <c r="B77" s="197"/>
      <c r="C77" s="109" t="str">
        <f>IF(OR('Scoring Summary'!G10="Fail",'Scoring Summary'!G13="Fail"),"Fail","")</f>
        <v/>
      </c>
      <c r="D77" s="109"/>
    </row>
    <row r="78" spans="2:4" x14ac:dyDescent="0.35">
      <c r="C78" s="109"/>
      <c r="D78" s="109"/>
    </row>
    <row r="79" spans="2:4" x14ac:dyDescent="0.35">
      <c r="C79" s="108" t="s">
        <v>68</v>
      </c>
      <c r="D79" s="108"/>
    </row>
    <row r="80" spans="2:4" x14ac:dyDescent="0.35">
      <c r="C80" s="109">
        <v>0</v>
      </c>
      <c r="D80" s="109" t="s">
        <v>69</v>
      </c>
    </row>
    <row r="81" spans="3:8" x14ac:dyDescent="0.35">
      <c r="C81" s="109">
        <v>1</v>
      </c>
      <c r="D81" s="109" t="s">
        <v>70</v>
      </c>
    </row>
    <row r="82" spans="3:8" x14ac:dyDescent="0.35">
      <c r="C82" s="109">
        <v>2</v>
      </c>
      <c r="D82" s="109" t="s">
        <v>71</v>
      </c>
    </row>
    <row r="83" spans="3:8" x14ac:dyDescent="0.35">
      <c r="C83" s="109">
        <v>3</v>
      </c>
      <c r="D83" s="109" t="s">
        <v>33</v>
      </c>
    </row>
    <row r="84" spans="3:8" x14ac:dyDescent="0.35">
      <c r="C84" s="109">
        <v>4</v>
      </c>
      <c r="D84" s="109" t="s">
        <v>72</v>
      </c>
    </row>
    <row r="85" spans="3:8" x14ac:dyDescent="0.35">
      <c r="C85" s="109">
        <v>5</v>
      </c>
      <c r="D85" s="109" t="s">
        <v>73</v>
      </c>
    </row>
    <row r="86" spans="3:8" x14ac:dyDescent="0.35">
      <c r="C86" s="109">
        <v>6</v>
      </c>
      <c r="D86" s="109" t="s">
        <v>37</v>
      </c>
    </row>
    <row r="87" spans="3:8" x14ac:dyDescent="0.35">
      <c r="C87" s="109"/>
      <c r="D87" s="109"/>
    </row>
    <row r="88" spans="3:8" x14ac:dyDescent="0.35">
      <c r="C88" s="109"/>
      <c r="D88" s="109"/>
      <c r="H88" s="6"/>
    </row>
    <row r="89" spans="3:8" ht="28" x14ac:dyDescent="0.35">
      <c r="C89" s="108" t="s">
        <v>74</v>
      </c>
      <c r="D89" s="109"/>
    </row>
    <row r="90" spans="3:8" x14ac:dyDescent="0.35">
      <c r="C90" s="109" t="s">
        <v>75</v>
      </c>
      <c r="D90" s="108" t="s">
        <v>76</v>
      </c>
      <c r="E90" s="4"/>
    </row>
    <row r="91" spans="3:8" x14ac:dyDescent="0.35">
      <c r="C91" s="109">
        <v>1</v>
      </c>
      <c r="D91" s="110">
        <v>1</v>
      </c>
      <c r="E91" s="3"/>
    </row>
    <row r="92" spans="3:8" x14ac:dyDescent="0.35">
      <c r="C92" s="109">
        <v>1.0101010101010102</v>
      </c>
      <c r="D92" s="110">
        <v>0.99</v>
      </c>
      <c r="E92" s="3"/>
    </row>
    <row r="93" spans="3:8" x14ac:dyDescent="0.35">
      <c r="C93" s="109">
        <v>1.0204081632653061</v>
      </c>
      <c r="D93" s="110">
        <v>0.98</v>
      </c>
      <c r="E93" s="3"/>
    </row>
    <row r="94" spans="3:8" x14ac:dyDescent="0.35">
      <c r="C94" s="109">
        <v>1.0309278350515465</v>
      </c>
      <c r="D94" s="110">
        <v>0.97</v>
      </c>
      <c r="E94" s="3"/>
    </row>
    <row r="95" spans="3:8" x14ac:dyDescent="0.35">
      <c r="C95" s="109">
        <v>1.0416666666666667</v>
      </c>
      <c r="D95" s="110">
        <v>0.96</v>
      </c>
      <c r="E95" s="3"/>
    </row>
    <row r="96" spans="3:8" x14ac:dyDescent="0.35">
      <c r="C96" s="109">
        <v>1.0526315789473684</v>
      </c>
      <c r="D96" s="110">
        <v>0.95</v>
      </c>
      <c r="E96" s="3"/>
    </row>
    <row r="97" spans="3:5" x14ac:dyDescent="0.35">
      <c r="C97" s="109">
        <v>1.0638297872340425</v>
      </c>
      <c r="D97" s="110">
        <v>0.94</v>
      </c>
      <c r="E97" s="3"/>
    </row>
    <row r="98" spans="3:5" x14ac:dyDescent="0.35">
      <c r="C98" s="109">
        <v>1.075268817204301</v>
      </c>
      <c r="D98" s="110">
        <v>0.93</v>
      </c>
      <c r="E98" s="3"/>
    </row>
    <row r="99" spans="3:5" x14ac:dyDescent="0.35">
      <c r="C99" s="109">
        <v>1.0869565217391304</v>
      </c>
      <c r="D99" s="110">
        <v>0.92</v>
      </c>
      <c r="E99" s="3"/>
    </row>
    <row r="100" spans="3:5" x14ac:dyDescent="0.35">
      <c r="C100" s="109">
        <v>1.0989010989010988</v>
      </c>
      <c r="D100" s="110">
        <v>0.91</v>
      </c>
      <c r="E100" s="3"/>
    </row>
    <row r="101" spans="3:5" x14ac:dyDescent="0.35">
      <c r="C101" s="109">
        <v>1.1111111111111112</v>
      </c>
      <c r="D101" s="110">
        <v>0.9</v>
      </c>
      <c r="E101" s="3"/>
    </row>
    <row r="102" spans="3:5" x14ac:dyDescent="0.35">
      <c r="C102" s="109">
        <v>1.1235955056179776</v>
      </c>
      <c r="D102" s="110">
        <v>0.89</v>
      </c>
      <c r="E102" s="3"/>
    </row>
    <row r="103" spans="3:5" x14ac:dyDescent="0.35">
      <c r="C103" s="109">
        <v>1.1363636363636365</v>
      </c>
      <c r="D103" s="110">
        <v>0.88</v>
      </c>
      <c r="E103" s="3"/>
    </row>
    <row r="104" spans="3:5" x14ac:dyDescent="0.35">
      <c r="C104" s="109">
        <v>1.1494252873563218</v>
      </c>
      <c r="D104" s="110">
        <v>0.87</v>
      </c>
      <c r="E104" s="3"/>
    </row>
    <row r="105" spans="3:5" x14ac:dyDescent="0.35">
      <c r="C105" s="109">
        <v>1.1627906976744187</v>
      </c>
      <c r="D105" s="110">
        <v>0.86</v>
      </c>
      <c r="E105" s="3"/>
    </row>
    <row r="106" spans="3:5" x14ac:dyDescent="0.35">
      <c r="C106" s="109">
        <v>1.1764705882352942</v>
      </c>
      <c r="D106" s="110">
        <v>0.85</v>
      </c>
      <c r="E106" s="3"/>
    </row>
    <row r="107" spans="3:5" x14ac:dyDescent="0.35">
      <c r="C107" s="109">
        <v>1.1904761904761905</v>
      </c>
      <c r="D107" s="110">
        <v>0.84</v>
      </c>
      <c r="E107" s="3"/>
    </row>
    <row r="108" spans="3:5" x14ac:dyDescent="0.35">
      <c r="C108" s="109">
        <v>1.2048192771084338</v>
      </c>
      <c r="D108" s="110">
        <v>0.83</v>
      </c>
      <c r="E108" s="3"/>
    </row>
    <row r="109" spans="3:5" x14ac:dyDescent="0.35">
      <c r="C109" s="109">
        <v>1.2195121951219512</v>
      </c>
      <c r="D109" s="110">
        <v>0.82</v>
      </c>
      <c r="E109" s="3"/>
    </row>
    <row r="110" spans="3:5" x14ac:dyDescent="0.35">
      <c r="C110" s="109">
        <v>1.2345679012345678</v>
      </c>
      <c r="D110" s="110">
        <v>0.81</v>
      </c>
      <c r="E110" s="3"/>
    </row>
    <row r="111" spans="3:5" x14ac:dyDescent="0.35">
      <c r="C111" s="109">
        <v>1.25</v>
      </c>
      <c r="D111" s="110">
        <v>0.8</v>
      </c>
      <c r="E111" s="3"/>
    </row>
    <row r="112" spans="3:5" x14ac:dyDescent="0.35">
      <c r="C112" s="109">
        <v>1.2658227848101264</v>
      </c>
      <c r="D112" s="110">
        <v>0.79</v>
      </c>
      <c r="E112" s="3"/>
    </row>
    <row r="113" spans="3:5" x14ac:dyDescent="0.35">
      <c r="C113" s="109">
        <v>1.2820512820512819</v>
      </c>
      <c r="D113" s="110">
        <v>0.78</v>
      </c>
      <c r="E113" s="3"/>
    </row>
    <row r="114" spans="3:5" x14ac:dyDescent="0.35">
      <c r="C114" s="109">
        <v>1.2987012987012987</v>
      </c>
      <c r="D114" s="110">
        <v>0.77</v>
      </c>
      <c r="E114" s="3"/>
    </row>
    <row r="115" spans="3:5" x14ac:dyDescent="0.35">
      <c r="C115" s="109">
        <v>1.3157894736842106</v>
      </c>
      <c r="D115" s="110">
        <v>0.76</v>
      </c>
      <c r="E115" s="3"/>
    </row>
    <row r="116" spans="3:5" x14ac:dyDescent="0.35">
      <c r="C116" s="109">
        <v>1.3333333333333333</v>
      </c>
      <c r="D116" s="110">
        <v>0.75</v>
      </c>
      <c r="E116" s="3"/>
    </row>
    <row r="117" spans="3:5" x14ac:dyDescent="0.35">
      <c r="C117" s="109">
        <v>1.3513513513513513</v>
      </c>
      <c r="D117" s="110">
        <v>0.74</v>
      </c>
      <c r="E117" s="3"/>
    </row>
    <row r="118" spans="3:5" x14ac:dyDescent="0.35">
      <c r="C118" s="109">
        <v>1.3698630136986301</v>
      </c>
      <c r="D118" s="110">
        <v>0.73</v>
      </c>
      <c r="E118" s="3"/>
    </row>
    <row r="119" spans="3:5" x14ac:dyDescent="0.35">
      <c r="C119" s="109">
        <v>1.3888888888888888</v>
      </c>
      <c r="D119" s="110">
        <v>0.72</v>
      </c>
      <c r="E119" s="3"/>
    </row>
    <row r="120" spans="3:5" x14ac:dyDescent="0.35">
      <c r="C120" s="109">
        <v>1.4084507042253522</v>
      </c>
      <c r="D120" s="110">
        <v>0.71</v>
      </c>
      <c r="E120" s="3"/>
    </row>
    <row r="121" spans="3:5" x14ac:dyDescent="0.35">
      <c r="C121" s="109">
        <v>1.4285714285714286</v>
      </c>
      <c r="D121" s="110">
        <v>0.7</v>
      </c>
      <c r="E121" s="3"/>
    </row>
    <row r="122" spans="3:5" x14ac:dyDescent="0.35">
      <c r="C122" s="109">
        <v>1.4492753623188408</v>
      </c>
      <c r="D122" s="110">
        <v>0.69</v>
      </c>
      <c r="E122" s="3"/>
    </row>
    <row r="123" spans="3:5" x14ac:dyDescent="0.35">
      <c r="C123" s="109">
        <v>1.4705882352941175</v>
      </c>
      <c r="D123" s="110">
        <v>0.68</v>
      </c>
      <c r="E123" s="3"/>
    </row>
    <row r="124" spans="3:5" x14ac:dyDescent="0.35">
      <c r="C124" s="109">
        <v>1.4925373134328357</v>
      </c>
      <c r="D124" s="110">
        <v>0.67</v>
      </c>
      <c r="E124" s="3"/>
    </row>
    <row r="125" spans="3:5" x14ac:dyDescent="0.35">
      <c r="C125" s="109">
        <v>1.5151515151515151</v>
      </c>
      <c r="D125" s="110">
        <v>0.66</v>
      </c>
      <c r="E125" s="3"/>
    </row>
    <row r="126" spans="3:5" x14ac:dyDescent="0.35">
      <c r="C126" s="109">
        <v>1.5384615384615383</v>
      </c>
      <c r="D126" s="110">
        <v>0.65</v>
      </c>
      <c r="E126" s="3"/>
    </row>
    <row r="127" spans="3:5" x14ac:dyDescent="0.35">
      <c r="C127" s="109">
        <v>1.5625</v>
      </c>
      <c r="D127" s="110">
        <v>0.64</v>
      </c>
      <c r="E127" s="3"/>
    </row>
    <row r="128" spans="3:5" x14ac:dyDescent="0.35">
      <c r="C128" s="109">
        <v>1.5873015873015872</v>
      </c>
      <c r="D128" s="110">
        <v>0.63</v>
      </c>
      <c r="E128" s="3"/>
    </row>
    <row r="129" spans="3:5" x14ac:dyDescent="0.35">
      <c r="C129" s="109">
        <v>1.6129032258064517</v>
      </c>
      <c r="D129" s="110">
        <v>0.62</v>
      </c>
      <c r="E129" s="3"/>
    </row>
    <row r="130" spans="3:5" x14ac:dyDescent="0.35">
      <c r="C130" s="109">
        <v>1.639344262295082</v>
      </c>
      <c r="D130" s="110">
        <v>0.61</v>
      </c>
      <c r="E130" s="3"/>
    </row>
    <row r="131" spans="3:5" x14ac:dyDescent="0.35">
      <c r="C131" s="109">
        <v>1.6666666666666667</v>
      </c>
      <c r="D131" s="110">
        <v>0.6</v>
      </c>
      <c r="E131" s="3"/>
    </row>
    <row r="132" spans="3:5" x14ac:dyDescent="0.35">
      <c r="C132" s="109">
        <v>1.6949152542372883</v>
      </c>
      <c r="D132" s="110">
        <v>0.59</v>
      </c>
      <c r="E132" s="3"/>
    </row>
    <row r="133" spans="3:5" x14ac:dyDescent="0.35">
      <c r="C133" s="109">
        <v>1.7241379310344829</v>
      </c>
      <c r="D133" s="110">
        <v>0.57999999999999996</v>
      </c>
      <c r="E133" s="3"/>
    </row>
    <row r="134" spans="3:5" x14ac:dyDescent="0.35">
      <c r="C134" s="109">
        <v>1.7543859649122808</v>
      </c>
      <c r="D134" s="110">
        <v>0.56999999999999995</v>
      </c>
      <c r="E134" s="3"/>
    </row>
    <row r="135" spans="3:5" x14ac:dyDescent="0.35">
      <c r="C135" s="109">
        <v>1.7857142857142856</v>
      </c>
      <c r="D135" s="110">
        <v>0.56000000000000005</v>
      </c>
      <c r="E135" s="3"/>
    </row>
    <row r="136" spans="3:5" x14ac:dyDescent="0.35">
      <c r="C136" s="109">
        <v>1.8181818181818181</v>
      </c>
      <c r="D136" s="110">
        <v>0.55000000000000004</v>
      </c>
      <c r="E136" s="3"/>
    </row>
    <row r="137" spans="3:5" x14ac:dyDescent="0.35">
      <c r="C137" s="109">
        <v>1.8518518518518516</v>
      </c>
      <c r="D137" s="110">
        <v>0.54</v>
      </c>
      <c r="E137" s="3"/>
    </row>
    <row r="138" spans="3:5" x14ac:dyDescent="0.35">
      <c r="C138" s="109">
        <v>1.8867924528301885</v>
      </c>
      <c r="D138" s="110">
        <v>0.53</v>
      </c>
      <c r="E138" s="3"/>
    </row>
    <row r="139" spans="3:5" x14ac:dyDescent="0.35">
      <c r="C139" s="109">
        <v>1.9230769230769229</v>
      </c>
      <c r="D139" s="110">
        <v>0.52</v>
      </c>
      <c r="E139" s="3"/>
    </row>
    <row r="140" spans="3:5" x14ac:dyDescent="0.35">
      <c r="C140" s="109">
        <v>1.9607843137254901</v>
      </c>
      <c r="D140" s="110">
        <v>0.51</v>
      </c>
      <c r="E140" s="3"/>
    </row>
    <row r="141" spans="3:5" x14ac:dyDescent="0.35">
      <c r="C141" s="109">
        <v>2</v>
      </c>
      <c r="D141" s="110">
        <v>0.5</v>
      </c>
      <c r="E141" s="3"/>
    </row>
    <row r="142" spans="3:5" x14ac:dyDescent="0.35">
      <c r="C142" s="109">
        <v>2.0408163265306123</v>
      </c>
      <c r="D142" s="110">
        <v>0.49</v>
      </c>
      <c r="E142" s="3"/>
    </row>
    <row r="143" spans="3:5" x14ac:dyDescent="0.35">
      <c r="C143" s="109">
        <v>2.0833333333333335</v>
      </c>
      <c r="D143" s="110">
        <v>0.48</v>
      </c>
      <c r="E143" s="3"/>
    </row>
    <row r="144" spans="3:5" x14ac:dyDescent="0.35">
      <c r="C144" s="109">
        <v>2.1276595744680851</v>
      </c>
      <c r="D144" s="110">
        <v>0.47</v>
      </c>
      <c r="E144" s="3"/>
    </row>
    <row r="145" spans="3:5" x14ac:dyDescent="0.35">
      <c r="C145" s="109">
        <v>2.1739130434782608</v>
      </c>
      <c r="D145" s="110">
        <v>0.46</v>
      </c>
      <c r="E145" s="3"/>
    </row>
    <row r="146" spans="3:5" x14ac:dyDescent="0.35">
      <c r="C146" s="109">
        <v>2.2222222222222223</v>
      </c>
      <c r="D146" s="110">
        <v>0.45</v>
      </c>
      <c r="E146" s="3"/>
    </row>
    <row r="147" spans="3:5" x14ac:dyDescent="0.35">
      <c r="C147" s="109">
        <v>2.2727272727272729</v>
      </c>
      <c r="D147" s="110">
        <v>0.44</v>
      </c>
      <c r="E147" s="3"/>
    </row>
    <row r="148" spans="3:5" x14ac:dyDescent="0.35">
      <c r="C148" s="109">
        <v>2.3255813953488427</v>
      </c>
      <c r="D148" s="110">
        <v>0.43</v>
      </c>
      <c r="E148" s="3"/>
    </row>
    <row r="149" spans="3:5" x14ac:dyDescent="0.35">
      <c r="C149" s="109">
        <v>2.3809523809523867</v>
      </c>
      <c r="D149" s="110">
        <v>0.42</v>
      </c>
      <c r="E149" s="3"/>
    </row>
    <row r="150" spans="3:5" x14ac:dyDescent="0.35">
      <c r="C150" s="109">
        <v>2.4390243902439086</v>
      </c>
      <c r="D150" s="110">
        <v>0.41</v>
      </c>
      <c r="E150" s="3"/>
    </row>
    <row r="151" spans="3:5" x14ac:dyDescent="0.35">
      <c r="C151" s="109">
        <v>2.5000000000000062</v>
      </c>
      <c r="D151" s="110">
        <v>0.4</v>
      </c>
      <c r="E151" s="3"/>
    </row>
    <row r="152" spans="3:5" x14ac:dyDescent="0.35">
      <c r="C152" s="109">
        <v>2.5641025641025705</v>
      </c>
      <c r="D152" s="110">
        <v>0.39</v>
      </c>
      <c r="E152" s="3"/>
    </row>
    <row r="153" spans="3:5" x14ac:dyDescent="0.35">
      <c r="C153" s="109">
        <v>2.6315789473684279</v>
      </c>
      <c r="D153" s="110">
        <v>0.38</v>
      </c>
      <c r="E153" s="3"/>
    </row>
    <row r="154" spans="3:5" x14ac:dyDescent="0.35">
      <c r="C154" s="109">
        <v>2.7027027027027102</v>
      </c>
      <c r="D154" s="110">
        <v>0.37</v>
      </c>
      <c r="E154" s="3"/>
    </row>
    <row r="155" spans="3:5" x14ac:dyDescent="0.35">
      <c r="C155" s="109">
        <v>2.7777777777777857</v>
      </c>
      <c r="D155" s="110">
        <v>0.36</v>
      </c>
      <c r="E155" s="3"/>
    </row>
    <row r="156" spans="3:5" x14ac:dyDescent="0.35">
      <c r="C156" s="109">
        <v>2.8571428571428656</v>
      </c>
      <c r="D156" s="110">
        <v>0.35</v>
      </c>
      <c r="E156" s="3"/>
    </row>
    <row r="157" spans="3:5" x14ac:dyDescent="0.35">
      <c r="C157" s="109">
        <v>2.9411764705882439</v>
      </c>
      <c r="D157" s="110">
        <v>0.34</v>
      </c>
      <c r="E157" s="3"/>
    </row>
    <row r="158" spans="3:5" x14ac:dyDescent="0.35">
      <c r="C158" s="109">
        <v>3.0303030303030392</v>
      </c>
      <c r="D158" s="110">
        <v>0.33</v>
      </c>
      <c r="E158" s="3"/>
    </row>
    <row r="159" spans="3:5" x14ac:dyDescent="0.35">
      <c r="C159" s="109">
        <v>3.1250000000000098</v>
      </c>
      <c r="D159" s="110">
        <v>0.32</v>
      </c>
      <c r="E159" s="3"/>
    </row>
    <row r="160" spans="3:5" x14ac:dyDescent="0.35">
      <c r="C160" s="109">
        <v>3.2258064516129137</v>
      </c>
      <c r="D160" s="110">
        <v>0.31</v>
      </c>
      <c r="E160" s="3"/>
    </row>
    <row r="161" spans="3:5" x14ac:dyDescent="0.35">
      <c r="C161" s="109">
        <v>3.3333333333333446</v>
      </c>
      <c r="D161" s="110">
        <v>0.3</v>
      </c>
      <c r="E161" s="3"/>
    </row>
    <row r="162" spans="3:5" x14ac:dyDescent="0.35">
      <c r="C162" s="109">
        <v>3.4482758620689777</v>
      </c>
      <c r="D162" s="110">
        <v>0.28999999999999998</v>
      </c>
      <c r="E162" s="3"/>
    </row>
    <row r="163" spans="3:5" x14ac:dyDescent="0.35">
      <c r="C163" s="109">
        <v>3.5714285714285841</v>
      </c>
      <c r="D163" s="110">
        <v>0.28000000000000003</v>
      </c>
      <c r="E163" s="3"/>
    </row>
    <row r="164" spans="3:5" x14ac:dyDescent="0.35">
      <c r="C164" s="109">
        <v>3.703703703703717</v>
      </c>
      <c r="D164" s="110">
        <v>0.27</v>
      </c>
      <c r="E164" s="3"/>
    </row>
    <row r="165" spans="3:5" x14ac:dyDescent="0.35">
      <c r="C165" s="109">
        <v>3.8461538461538609</v>
      </c>
      <c r="D165" s="110">
        <v>0.26</v>
      </c>
      <c r="E165" s="3"/>
    </row>
    <row r="166" spans="3:5" x14ac:dyDescent="0.35">
      <c r="C166" s="109">
        <v>4.000000000000016</v>
      </c>
      <c r="D166" s="110">
        <v>0.25</v>
      </c>
      <c r="E166" s="3"/>
    </row>
    <row r="167" spans="3:5" x14ac:dyDescent="0.35">
      <c r="C167" s="109">
        <v>4.1666666666666838</v>
      </c>
      <c r="D167" s="110">
        <v>0.24</v>
      </c>
      <c r="E167" s="3"/>
    </row>
    <row r="168" spans="3:5" x14ac:dyDescent="0.35">
      <c r="C168" s="109">
        <v>4.3478260869565402</v>
      </c>
      <c r="D168" s="110">
        <v>0.23</v>
      </c>
      <c r="E168" s="3"/>
    </row>
    <row r="169" spans="3:5" x14ac:dyDescent="0.35">
      <c r="C169" s="109">
        <v>4.5454545454545663</v>
      </c>
      <c r="D169" s="110">
        <v>0.22</v>
      </c>
      <c r="E169" s="3"/>
    </row>
    <row r="170" spans="3:5" x14ac:dyDescent="0.35">
      <c r="C170" s="109">
        <v>4.761904761904785</v>
      </c>
      <c r="D170" s="110">
        <v>0.21</v>
      </c>
      <c r="E170" s="3"/>
    </row>
    <row r="171" spans="3:5" x14ac:dyDescent="0.35">
      <c r="C171" s="109">
        <v>5.0000000000000249</v>
      </c>
      <c r="D171" s="110">
        <v>0.2</v>
      </c>
      <c r="E171" s="3"/>
    </row>
    <row r="172" spans="3:5" x14ac:dyDescent="0.35">
      <c r="C172" s="109">
        <v>5.26315789473687</v>
      </c>
      <c r="D172" s="110">
        <v>0.19</v>
      </c>
      <c r="E172" s="3"/>
    </row>
    <row r="173" spans="3:5" x14ac:dyDescent="0.35">
      <c r="C173" s="109">
        <v>5.5555555555555864</v>
      </c>
      <c r="D173" s="110">
        <v>0.18</v>
      </c>
      <c r="E173" s="3"/>
    </row>
    <row r="174" spans="3:5" x14ac:dyDescent="0.35">
      <c r="C174" s="109">
        <v>5.8823529411765048</v>
      </c>
      <c r="D174" s="110">
        <v>0.17</v>
      </c>
      <c r="E174" s="3"/>
    </row>
    <row r="175" spans="3:5" x14ac:dyDescent="0.35">
      <c r="C175" s="109">
        <v>6.2500000000000391</v>
      </c>
      <c r="D175" s="110">
        <v>0.16</v>
      </c>
      <c r="E175" s="3"/>
    </row>
    <row r="176" spans="3:5" x14ac:dyDescent="0.35">
      <c r="C176" s="109">
        <v>6.6666666666667114</v>
      </c>
      <c r="D176" s="110">
        <v>0.15</v>
      </c>
      <c r="E176" s="3"/>
    </row>
    <row r="177" spans="3:5" x14ac:dyDescent="0.35">
      <c r="C177" s="109">
        <v>7.1428571428571948</v>
      </c>
      <c r="D177" s="110">
        <v>0.14000000000000001</v>
      </c>
      <c r="E177" s="3"/>
    </row>
    <row r="178" spans="3:5" x14ac:dyDescent="0.35">
      <c r="C178" s="109">
        <v>7.6923076923077511</v>
      </c>
      <c r="D178" s="110">
        <v>0.13</v>
      </c>
      <c r="E178" s="3"/>
    </row>
    <row r="179" spans="3:5" x14ac:dyDescent="0.35">
      <c r="C179" s="109">
        <v>8.3333333333334032</v>
      </c>
      <c r="D179" s="110">
        <v>0.12</v>
      </c>
      <c r="E179" s="3"/>
    </row>
    <row r="180" spans="3:5" x14ac:dyDescent="0.35">
      <c r="C180" s="109">
        <v>9.0909090909091734</v>
      </c>
      <c r="D180" s="110">
        <v>0.11</v>
      </c>
      <c r="E180" s="3"/>
    </row>
    <row r="181" spans="3:5" x14ac:dyDescent="0.35">
      <c r="C181" s="109">
        <v>10.000000000000099</v>
      </c>
      <c r="D181" s="110">
        <v>0.1</v>
      </c>
      <c r="E181" s="3"/>
    </row>
    <row r="182" spans="3:5" x14ac:dyDescent="0.35">
      <c r="C182" s="109">
        <v>11.111111111111235</v>
      </c>
      <c r="D182" s="110">
        <v>0.09</v>
      </c>
      <c r="E182" s="3"/>
    </row>
    <row r="183" spans="3:5" x14ac:dyDescent="0.35">
      <c r="C183" s="109">
        <v>12.500000000000156</v>
      </c>
      <c r="D183" s="110">
        <v>0.08</v>
      </c>
      <c r="E183" s="3"/>
    </row>
    <row r="184" spans="3:5" x14ac:dyDescent="0.35">
      <c r="C184" s="109">
        <v>14.285714285714491</v>
      </c>
      <c r="D184" s="110">
        <v>7.0000000000000007E-2</v>
      </c>
      <c r="E184" s="3"/>
    </row>
    <row r="185" spans="3:5" x14ac:dyDescent="0.35">
      <c r="C185" s="109">
        <v>16.666666666666917</v>
      </c>
      <c r="D185" s="110">
        <v>0.06</v>
      </c>
      <c r="E185" s="3"/>
    </row>
    <row r="186" spans="3:5" x14ac:dyDescent="0.35">
      <c r="C186" s="109">
        <v>20.000000000000401</v>
      </c>
      <c r="D186" s="110">
        <v>0.05</v>
      </c>
      <c r="E186" s="3"/>
    </row>
    <row r="187" spans="3:5" x14ac:dyDescent="0.35">
      <c r="C187" s="109">
        <v>25.000000000000625</v>
      </c>
      <c r="D187" s="110">
        <v>0.04</v>
      </c>
      <c r="E187" s="3"/>
    </row>
    <row r="188" spans="3:5" x14ac:dyDescent="0.35">
      <c r="C188" s="109">
        <v>33.333333333334444</v>
      </c>
      <c r="D188" s="110">
        <v>0.03</v>
      </c>
      <c r="E188" s="3"/>
    </row>
    <row r="189" spans="3:5" x14ac:dyDescent="0.35">
      <c r="C189" s="109">
        <v>50.000000000002494</v>
      </c>
      <c r="D189" s="110">
        <v>0.02</v>
      </c>
      <c r="E189" s="3"/>
    </row>
    <row r="190" spans="3:5" x14ac:dyDescent="0.35">
      <c r="C190" s="109">
        <v>100.0000000000099</v>
      </c>
      <c r="D190" s="110">
        <v>0.01</v>
      </c>
      <c r="E190" s="3"/>
    </row>
  </sheetData>
  <sheetProtection formatCells="0" formatColumns="0" formatRows="0" insertColumns="0" insertRows="0" insertHyperlinks="0" deleteColumns="0" deleteRows="0" selectLockedCells="1" sort="0" autoFilter="0" pivotTables="0"/>
  <mergeCells count="20">
    <mergeCell ref="C14:K14"/>
    <mergeCell ref="B2:K2"/>
    <mergeCell ref="C3:D3"/>
    <mergeCell ref="B4:C4"/>
    <mergeCell ref="B5:K5"/>
    <mergeCell ref="C7:K7"/>
    <mergeCell ref="C8:K8"/>
    <mergeCell ref="C13:K13"/>
    <mergeCell ref="C9:K9"/>
    <mergeCell ref="C10:K10"/>
    <mergeCell ref="C11:K11"/>
    <mergeCell ref="C12:K12"/>
    <mergeCell ref="C15:K15"/>
    <mergeCell ref="B76:B77"/>
    <mergeCell ref="B16:C16"/>
    <mergeCell ref="C17:K17"/>
    <mergeCell ref="B18:C18"/>
    <mergeCell ref="B19:C19"/>
    <mergeCell ref="B21:K21"/>
    <mergeCell ref="D23:K23"/>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BFFFE-74DE-499A-B9B3-5A062F9E6940}">
  <sheetPr>
    <tabColor rgb="FF96330F"/>
    <pageSetUpPr fitToPage="1"/>
  </sheetPr>
  <dimension ref="A1:K30"/>
  <sheetViews>
    <sheetView showGridLines="0" tabSelected="1" zoomScaleNormal="100" workbookViewId="0">
      <selection activeCell="B14" sqref="B14"/>
    </sheetView>
  </sheetViews>
  <sheetFormatPr defaultColWidth="9.1796875" defaultRowHeight="10.5" x14ac:dyDescent="0.25"/>
  <cols>
    <col min="1" max="1" width="3.1796875" style="19" bestFit="1" customWidth="1"/>
    <col min="2" max="2" width="37.1796875" style="18" customWidth="1"/>
    <col min="3" max="3" width="36.453125" style="18" customWidth="1"/>
    <col min="4" max="5" width="23.1796875" style="18" customWidth="1"/>
    <col min="6" max="6" width="22.26953125" style="18" customWidth="1"/>
    <col min="7" max="7" width="7.1796875" style="17" customWidth="1"/>
    <col min="8" max="8" width="23.81640625" style="16" customWidth="1"/>
    <col min="9" max="9" width="5.26953125" style="15" customWidth="1"/>
    <col min="10" max="10" width="5.453125" style="13" customWidth="1"/>
    <col min="11" max="11" width="40.453125" style="14" customWidth="1"/>
    <col min="12" max="12" width="8.54296875" style="13" customWidth="1"/>
    <col min="13" max="16384" width="9.1796875" style="13"/>
  </cols>
  <sheetData>
    <row r="1" spans="1:11" ht="14.5" customHeight="1" x14ac:dyDescent="0.35">
      <c r="B1" s="58"/>
      <c r="C1" s="58"/>
      <c r="D1" s="58"/>
      <c r="E1" s="58"/>
      <c r="F1" s="58"/>
      <c r="G1" s="58"/>
      <c r="H1" s="58"/>
      <c r="I1" s="58"/>
      <c r="J1" s="58"/>
      <c r="K1" s="58"/>
    </row>
    <row r="2" spans="1:11" ht="15.65" customHeight="1" x14ac:dyDescent="0.35">
      <c r="B2" s="11" t="s">
        <v>77</v>
      </c>
      <c r="C2" s="60" t="s">
        <v>78</v>
      </c>
      <c r="D2" s="58"/>
      <c r="E2" s="208" t="s">
        <v>79</v>
      </c>
      <c r="F2" s="208"/>
      <c r="G2" s="208"/>
      <c r="H2" s="58"/>
      <c r="I2" s="58"/>
      <c r="J2" s="58"/>
      <c r="K2" s="58"/>
    </row>
    <row r="3" spans="1:11" ht="15.65" customHeight="1" x14ac:dyDescent="0.35">
      <c r="B3" s="11" t="s">
        <v>80</v>
      </c>
      <c r="C3" s="60" t="s">
        <v>78</v>
      </c>
      <c r="D3" s="58"/>
      <c r="E3" s="208"/>
      <c r="F3" s="208"/>
      <c r="G3" s="208"/>
      <c r="H3" s="58"/>
      <c r="I3" s="58"/>
      <c r="J3" s="58"/>
      <c r="K3" s="58"/>
    </row>
    <row r="4" spans="1:11" ht="14.5" customHeight="1" x14ac:dyDescent="0.35">
      <c r="B4" s="11" t="s">
        <v>81</v>
      </c>
      <c r="C4" s="59" t="s">
        <v>82</v>
      </c>
      <c r="D4" s="58"/>
      <c r="E4" s="58"/>
      <c r="F4" s="58"/>
      <c r="G4" s="58"/>
      <c r="H4" s="58"/>
      <c r="I4" s="58"/>
      <c r="J4" s="58"/>
      <c r="K4" s="58"/>
    </row>
    <row r="5" spans="1:11" ht="14.5" customHeight="1" x14ac:dyDescent="0.35">
      <c r="B5" s="11" t="s">
        <v>83</v>
      </c>
      <c r="C5" s="59" t="s">
        <v>82</v>
      </c>
      <c r="D5" s="58"/>
      <c r="E5" s="58"/>
      <c r="F5" s="58"/>
      <c r="G5" s="58"/>
      <c r="H5" s="58"/>
      <c r="I5" s="58"/>
      <c r="J5" s="58"/>
      <c r="K5" s="58"/>
    </row>
    <row r="6" spans="1:11" ht="14.5" customHeight="1" x14ac:dyDescent="0.35">
      <c r="B6" s="11" t="s">
        <v>84</v>
      </c>
      <c r="C6" s="59" t="s">
        <v>82</v>
      </c>
      <c r="D6" s="58"/>
      <c r="E6" s="58"/>
      <c r="F6" s="58"/>
      <c r="G6" s="58"/>
      <c r="H6" s="58"/>
      <c r="I6" s="58"/>
      <c r="J6" s="58"/>
      <c r="K6" s="58"/>
    </row>
    <row r="7" spans="1:11" ht="32.5" customHeight="1" x14ac:dyDescent="0.35">
      <c r="B7" s="11" t="s">
        <v>85</v>
      </c>
      <c r="C7" s="59"/>
      <c r="D7" s="58"/>
      <c r="E7" s="58"/>
      <c r="F7" s="58"/>
      <c r="G7" s="58"/>
      <c r="H7" s="58"/>
      <c r="I7" s="58"/>
      <c r="J7" s="58"/>
      <c r="K7" s="58"/>
    </row>
    <row r="8" spans="1:11" ht="12" customHeight="1" thickBot="1" x14ac:dyDescent="0.3"/>
    <row r="9" spans="1:11" s="14" customFormat="1" ht="44.5" customHeight="1" thickBot="1" x14ac:dyDescent="0.3">
      <c r="A9" s="209" t="s">
        <v>86</v>
      </c>
      <c r="B9" s="210"/>
      <c r="C9" s="57" t="s">
        <v>19</v>
      </c>
      <c r="D9" s="56" t="s">
        <v>87</v>
      </c>
      <c r="E9" s="55" t="s">
        <v>21</v>
      </c>
      <c r="F9" s="54" t="s">
        <v>88</v>
      </c>
      <c r="G9" s="53" t="s">
        <v>89</v>
      </c>
      <c r="H9" s="211" t="s">
        <v>28</v>
      </c>
      <c r="I9" s="212"/>
      <c r="J9" s="213"/>
      <c r="K9" s="52" t="s">
        <v>29</v>
      </c>
    </row>
    <row r="10" spans="1:11" s="14" customFormat="1" ht="48.75" customHeight="1" thickBot="1" x14ac:dyDescent="0.3">
      <c r="A10" s="51">
        <v>1</v>
      </c>
      <c r="B10" s="145" t="s">
        <v>276</v>
      </c>
      <c r="C10" s="146" t="s">
        <v>277</v>
      </c>
      <c r="D10" s="50"/>
      <c r="E10" s="49"/>
      <c r="F10" s="48"/>
      <c r="G10" s="47"/>
      <c r="H10" s="214"/>
      <c r="I10" s="215"/>
      <c r="J10" s="216"/>
      <c r="K10" s="46"/>
    </row>
    <row r="11" spans="1:11" s="14" customFormat="1" ht="69" customHeight="1" thickBot="1" x14ac:dyDescent="0.3">
      <c r="A11" s="45">
        <v>2</v>
      </c>
      <c r="B11" s="147" t="s">
        <v>278</v>
      </c>
      <c r="C11" s="146" t="s">
        <v>279</v>
      </c>
      <c r="D11" s="44"/>
      <c r="E11" s="43"/>
      <c r="F11" s="42"/>
      <c r="G11" s="98"/>
      <c r="H11" s="217"/>
      <c r="I11" s="217"/>
      <c r="J11" s="217"/>
      <c r="K11" s="41"/>
    </row>
    <row r="12" spans="1:11" s="14" customFormat="1" ht="42.65" customHeight="1" thickBot="1" x14ac:dyDescent="0.3">
      <c r="A12" s="45">
        <v>3</v>
      </c>
      <c r="B12" s="147" t="s">
        <v>280</v>
      </c>
      <c r="C12" s="148" t="s">
        <v>281</v>
      </c>
      <c r="D12" s="44"/>
      <c r="E12" s="43"/>
      <c r="F12" s="42"/>
      <c r="G12" s="98"/>
      <c r="H12" s="143"/>
      <c r="I12" s="143"/>
      <c r="J12" s="143"/>
      <c r="K12" s="41"/>
    </row>
    <row r="13" spans="1:11" s="14" customFormat="1" ht="59.25" customHeight="1" thickBot="1" x14ac:dyDescent="0.3">
      <c r="A13" s="45">
        <v>4</v>
      </c>
      <c r="B13" s="147" t="s">
        <v>306</v>
      </c>
      <c r="C13" s="148" t="s">
        <v>307</v>
      </c>
      <c r="D13" s="149"/>
      <c r="E13" s="147"/>
      <c r="F13" s="148"/>
      <c r="G13" s="98"/>
      <c r="H13" s="143"/>
      <c r="I13" s="143"/>
      <c r="J13" s="143"/>
      <c r="K13" s="41"/>
    </row>
    <row r="14" spans="1:11" s="14" customFormat="1" ht="57.75" customHeight="1" thickBot="1" x14ac:dyDescent="0.3">
      <c r="A14" s="45">
        <v>5</v>
      </c>
      <c r="B14" s="147" t="s">
        <v>309</v>
      </c>
      <c r="C14" s="148" t="s">
        <v>308</v>
      </c>
      <c r="D14" s="149"/>
      <c r="E14" s="147"/>
      <c r="F14" s="148"/>
      <c r="G14" s="98"/>
      <c r="H14" s="143"/>
      <c r="I14" s="143"/>
      <c r="J14" s="143"/>
      <c r="K14" s="41"/>
    </row>
    <row r="15" spans="1:11" x14ac:dyDescent="0.25">
      <c r="G15" s="99"/>
    </row>
    <row r="16" spans="1:11" ht="10.15" customHeight="1" x14ac:dyDescent="0.4">
      <c r="B16" s="40"/>
      <c r="C16" s="141"/>
      <c r="D16" s="141"/>
      <c r="E16" s="141"/>
      <c r="F16" s="141"/>
    </row>
    <row r="17" spans="2:6" ht="10.9" customHeight="1" thickBot="1" x14ac:dyDescent="0.45">
      <c r="B17" s="40"/>
      <c r="C17" s="142"/>
      <c r="D17" s="142"/>
      <c r="E17" s="142"/>
      <c r="F17" s="142"/>
    </row>
    <row r="18" spans="2:6" ht="16" thickBot="1" x14ac:dyDescent="0.3">
      <c r="C18" s="205" t="s">
        <v>90</v>
      </c>
      <c r="D18" s="206"/>
      <c r="E18" s="206"/>
      <c r="F18" s="207"/>
    </row>
    <row r="19" spans="2:6" ht="16" thickBot="1" x14ac:dyDescent="0.3">
      <c r="C19" s="39" t="s">
        <v>91</v>
      </c>
      <c r="D19" s="38" t="s">
        <v>92</v>
      </c>
      <c r="E19" s="37" t="s">
        <v>93</v>
      </c>
      <c r="F19" s="37" t="s">
        <v>94</v>
      </c>
    </row>
    <row r="20" spans="2:6" ht="15.5" x14ac:dyDescent="0.25">
      <c r="C20" s="36" t="s">
        <v>53</v>
      </c>
      <c r="D20" s="35">
        <v>0</v>
      </c>
      <c r="E20" s="34"/>
      <c r="F20" s="33">
        <f>Functional!L46</f>
        <v>0</v>
      </c>
    </row>
    <row r="21" spans="2:6" ht="15.5" x14ac:dyDescent="0.25">
      <c r="C21" s="31" t="s">
        <v>52</v>
      </c>
      <c r="D21" s="30">
        <v>0.85</v>
      </c>
      <c r="E21" s="29"/>
      <c r="F21" s="28">
        <f>'Key Requirements'!L85</f>
        <v>0</v>
      </c>
    </row>
    <row r="22" spans="2:6" ht="15.5" x14ac:dyDescent="0.25">
      <c r="C22" s="31" t="s">
        <v>54</v>
      </c>
      <c r="D22" s="30">
        <v>0.15</v>
      </c>
      <c r="E22" s="29"/>
      <c r="F22" s="28">
        <f>'Non-Functional'!L24</f>
        <v>0</v>
      </c>
    </row>
    <row r="23" spans="2:6" ht="15.5" x14ac:dyDescent="0.25">
      <c r="C23" s="32" t="s">
        <v>55</v>
      </c>
      <c r="D23" s="30">
        <v>0</v>
      </c>
      <c r="E23" s="29"/>
      <c r="F23" s="28">
        <f>Integration!L181</f>
        <v>0</v>
      </c>
    </row>
    <row r="24" spans="2:6" ht="15.5" x14ac:dyDescent="0.25">
      <c r="C24" s="32" t="s">
        <v>56</v>
      </c>
      <c r="D24" s="30">
        <v>0</v>
      </c>
      <c r="E24" s="29"/>
      <c r="F24" s="28">
        <f>Testing!L181</f>
        <v>0</v>
      </c>
    </row>
    <row r="25" spans="2:6" ht="15.5" x14ac:dyDescent="0.25">
      <c r="C25" s="31" t="s">
        <v>57</v>
      </c>
      <c r="D25" s="30">
        <v>0</v>
      </c>
      <c r="E25" s="29"/>
      <c r="F25" s="28">
        <f>Security!L181</f>
        <v>0</v>
      </c>
    </row>
    <row r="26" spans="2:6" ht="20.5" thickBot="1" x14ac:dyDescent="0.3">
      <c r="C26" s="27" t="s">
        <v>95</v>
      </c>
      <c r="D26" s="26">
        <f>SUM(D20:D25)</f>
        <v>1</v>
      </c>
      <c r="E26" s="25">
        <v>0.85</v>
      </c>
      <c r="F26" s="24">
        <f>SUM(F20:F25)</f>
        <v>0</v>
      </c>
    </row>
    <row r="27" spans="2:6" ht="11" thickBot="1" x14ac:dyDescent="0.3">
      <c r="C27" s="23"/>
      <c r="F27" s="22"/>
    </row>
    <row r="28" spans="2:6" ht="16" thickBot="1" x14ac:dyDescent="0.3">
      <c r="C28" s="205" t="s">
        <v>96</v>
      </c>
      <c r="D28" s="206"/>
      <c r="E28" s="206"/>
      <c r="F28" s="207"/>
    </row>
    <row r="29" spans="2:6" ht="16" thickBot="1" x14ac:dyDescent="0.3">
      <c r="C29" s="39" t="s">
        <v>58</v>
      </c>
      <c r="D29" s="38" t="s">
        <v>92</v>
      </c>
      <c r="E29" s="37" t="s">
        <v>93</v>
      </c>
      <c r="F29" s="37" t="s">
        <v>94</v>
      </c>
    </row>
    <row r="30" spans="2:6" ht="16" thickBot="1" x14ac:dyDescent="0.4">
      <c r="C30" s="21" t="s">
        <v>58</v>
      </c>
      <c r="D30" s="20">
        <v>1</v>
      </c>
      <c r="E30" s="20">
        <v>0.85</v>
      </c>
      <c r="F30" s="20">
        <f>Demo!I74</f>
        <v>0</v>
      </c>
    </row>
  </sheetData>
  <mergeCells count="7">
    <mergeCell ref="C28:F28"/>
    <mergeCell ref="C18:F18"/>
    <mergeCell ref="E2:G3"/>
    <mergeCell ref="A9:B9"/>
    <mergeCell ref="H9:J9"/>
    <mergeCell ref="H10:J10"/>
    <mergeCell ref="H11:J11"/>
  </mergeCells>
  <conditionalFormatting sqref="F26">
    <cfRule type="expression" dxfId="2" priority="4">
      <formula>$F$26&lt;$E$26</formula>
    </cfRule>
    <cfRule type="expression" dxfId="1" priority="5">
      <formula>$F$26&gt;$E$26</formula>
    </cfRule>
    <cfRule type="expression" dxfId="0" priority="6">
      <formula>$F$26=$E$26</formula>
    </cfRule>
  </conditionalFormatting>
  <pageMargins left="0.25" right="0.25" top="0.75" bottom="0.75" header="0.3" footer="0.3"/>
  <pageSetup paperSize="9" scale="5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7D93F6B-C37D-4881-9191-445CDA34B2CD}">
          <x14:formula1>
            <xm:f>'Response Guidelines'!$C$72:$C$73</xm:f>
          </x14:formula1>
          <xm:sqref>G10:G14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1ED472-0F3A-475A-BCA7-40A0C358344D}">
  <sheetPr>
    <tabColor rgb="FF598787"/>
    <pageSetUpPr fitToPage="1"/>
  </sheetPr>
  <dimension ref="A1:M114"/>
  <sheetViews>
    <sheetView zoomScaleNormal="100" workbookViewId="0">
      <selection activeCell="B16" sqref="B16:K115"/>
    </sheetView>
  </sheetViews>
  <sheetFormatPr defaultColWidth="9.1796875" defaultRowHeight="10.5" x14ac:dyDescent="0.25"/>
  <cols>
    <col min="1" max="1" width="3.1796875" style="19" bestFit="1" customWidth="1"/>
    <col min="2" max="2" width="37.1796875" style="18" customWidth="1"/>
    <col min="3" max="3" width="37.7265625" style="18" customWidth="1"/>
    <col min="4" max="5" width="23.1796875" style="18" customWidth="1"/>
    <col min="6" max="6" width="25.1796875" style="18" customWidth="1"/>
    <col min="7" max="7" width="11.26953125" style="18" customWidth="1"/>
    <col min="8" max="8" width="7.54296875" style="18" customWidth="1"/>
    <col min="9" max="9" width="7.1796875" style="17" customWidth="1"/>
    <col min="10" max="10" width="23.81640625" style="16" customWidth="1"/>
    <col min="11" max="11" width="5.26953125" style="15" customWidth="1"/>
    <col min="12" max="12" width="5.453125" style="13" customWidth="1"/>
    <col min="13" max="13" width="40.453125" style="14" customWidth="1"/>
    <col min="14" max="14" width="8.54296875" style="13" customWidth="1"/>
    <col min="15" max="16384" width="9.1796875" style="13"/>
  </cols>
  <sheetData>
    <row r="1" spans="1:13" x14ac:dyDescent="0.25">
      <c r="B1" s="96"/>
      <c r="C1" s="96"/>
      <c r="D1" s="96"/>
      <c r="E1" s="96"/>
      <c r="F1" s="96"/>
      <c r="G1" s="96"/>
      <c r="H1" s="96"/>
    </row>
    <row r="2" spans="1:13" ht="16.149999999999999" customHeight="1" x14ac:dyDescent="0.35">
      <c r="B2" s="11" t="s">
        <v>77</v>
      </c>
      <c r="C2" s="12" t="str">
        <f>'Scoring Summary'!C2</f>
        <v>&lt;insert before tender publication&gt;</v>
      </c>
      <c r="D2" s="58"/>
      <c r="E2" s="208" t="s">
        <v>97</v>
      </c>
      <c r="F2" s="208"/>
      <c r="G2" s="208"/>
      <c r="H2" s="58"/>
      <c r="I2" s="58"/>
      <c r="J2" s="58"/>
      <c r="K2" s="58"/>
      <c r="L2" s="58"/>
      <c r="M2" s="58"/>
    </row>
    <row r="3" spans="1:13" ht="16.149999999999999" customHeight="1" x14ac:dyDescent="0.35">
      <c r="B3" s="11" t="s">
        <v>80</v>
      </c>
      <c r="C3" s="12" t="str">
        <f>'Scoring Summary'!C3</f>
        <v>&lt;insert before tender publication&gt;</v>
      </c>
      <c r="D3" s="58"/>
      <c r="E3" s="208"/>
      <c r="F3" s="208"/>
      <c r="G3" s="208"/>
      <c r="H3" s="58"/>
      <c r="I3" s="58"/>
      <c r="J3" s="58"/>
      <c r="K3" s="58"/>
      <c r="L3" s="58"/>
      <c r="M3" s="58"/>
    </row>
    <row r="4" spans="1:13" ht="14.5" customHeight="1" x14ac:dyDescent="0.35">
      <c r="B4" s="11" t="s">
        <v>98</v>
      </c>
      <c r="C4" s="12" t="str">
        <f>'Scoring Summary'!C4</f>
        <v>&lt;Evaluator to complete&gt;</v>
      </c>
      <c r="D4" s="58"/>
      <c r="E4" s="95"/>
      <c r="F4" s="95"/>
      <c r="G4" s="95"/>
      <c r="H4" s="58"/>
      <c r="I4" s="58"/>
      <c r="J4" s="58"/>
      <c r="K4" s="58"/>
      <c r="L4" s="58"/>
      <c r="M4" s="58"/>
    </row>
    <row r="5" spans="1:13" ht="14.5" customHeight="1" x14ac:dyDescent="0.35">
      <c r="B5" s="11" t="s">
        <v>83</v>
      </c>
      <c r="C5" s="12" t="str">
        <f>'Scoring Summary'!C5</f>
        <v>&lt;Evaluator to complete&gt;</v>
      </c>
      <c r="D5" s="58"/>
      <c r="E5" s="58"/>
      <c r="F5" s="58"/>
      <c r="G5" s="58"/>
      <c r="H5" s="58"/>
      <c r="I5" s="58"/>
      <c r="J5" s="58"/>
      <c r="K5" s="58"/>
      <c r="L5" s="58"/>
      <c r="M5" s="58"/>
    </row>
    <row r="6" spans="1:13" ht="14.5" customHeight="1" x14ac:dyDescent="0.35">
      <c r="B6" s="11" t="s">
        <v>84</v>
      </c>
      <c r="C6" s="12" t="str">
        <f>'Scoring Summary'!C6</f>
        <v>&lt;Evaluator to complete&gt;</v>
      </c>
      <c r="D6" s="58"/>
      <c r="E6" s="58"/>
      <c r="F6" s="58"/>
      <c r="G6" s="58"/>
      <c r="H6" s="58"/>
      <c r="I6" s="58"/>
      <c r="J6" s="58"/>
      <c r="K6" s="58"/>
      <c r="L6" s="58"/>
      <c r="M6" s="58"/>
    </row>
    <row r="7" spans="1:13" ht="27.65" customHeight="1" x14ac:dyDescent="0.35">
      <c r="B7" s="11" t="s">
        <v>85</v>
      </c>
      <c r="C7" s="12"/>
      <c r="D7" s="58"/>
      <c r="E7" s="58"/>
      <c r="F7" s="58"/>
      <c r="G7" s="58"/>
      <c r="H7" s="58"/>
      <c r="I7" s="58"/>
      <c r="J7" s="58"/>
      <c r="K7" s="58"/>
      <c r="L7" s="58"/>
      <c r="M7" s="58"/>
    </row>
    <row r="8" spans="1:13" ht="12" customHeight="1" x14ac:dyDescent="0.25"/>
    <row r="10" spans="1:13" x14ac:dyDescent="0.25">
      <c r="B10" s="40"/>
      <c r="C10" s="40"/>
      <c r="D10" s="40"/>
      <c r="E10" s="40"/>
      <c r="F10" s="40"/>
      <c r="G10" s="40"/>
      <c r="H10" s="40"/>
    </row>
    <row r="12" spans="1:13" x14ac:dyDescent="0.25">
      <c r="B12" s="40"/>
      <c r="C12" s="40"/>
      <c r="D12" s="40"/>
      <c r="E12" s="40"/>
      <c r="F12" s="40"/>
      <c r="G12" s="40"/>
      <c r="H12" s="40"/>
    </row>
    <row r="13" spans="1:13" ht="11" thickBot="1" x14ac:dyDescent="0.3">
      <c r="B13" s="40"/>
      <c r="C13" s="40"/>
      <c r="D13" s="40"/>
      <c r="E13" s="40"/>
      <c r="F13" s="40"/>
      <c r="G13" s="40"/>
      <c r="H13" s="40"/>
    </row>
    <row r="14" spans="1:13" ht="14.5" customHeight="1" x14ac:dyDescent="0.2">
      <c r="A14" s="171" t="s">
        <v>14</v>
      </c>
      <c r="B14" s="173" t="s">
        <v>15</v>
      </c>
      <c r="C14" s="174"/>
      <c r="D14" s="175" t="s">
        <v>16</v>
      </c>
      <c r="E14" s="176"/>
      <c r="F14" s="177"/>
      <c r="G14" s="94"/>
      <c r="H14" s="94"/>
      <c r="I14" s="93" t="s">
        <v>17</v>
      </c>
      <c r="J14" s="92"/>
      <c r="K14" s="92"/>
      <c r="L14" s="92"/>
      <c r="M14" s="91"/>
    </row>
    <row r="15" spans="1:13" s="61" customFormat="1" ht="58.15" customHeight="1" thickBot="1" x14ac:dyDescent="0.4">
      <c r="A15" s="172"/>
      <c r="B15" s="90" t="s">
        <v>99</v>
      </c>
      <c r="C15" s="89" t="s">
        <v>19</v>
      </c>
      <c r="D15" s="88" t="s">
        <v>20</v>
      </c>
      <c r="E15" s="87" t="s">
        <v>21</v>
      </c>
      <c r="F15" s="86" t="s">
        <v>22</v>
      </c>
      <c r="G15" s="85" t="s">
        <v>23</v>
      </c>
      <c r="H15" s="84" t="s">
        <v>24</v>
      </c>
      <c r="I15" s="83" t="s">
        <v>25</v>
      </c>
      <c r="J15" s="82" t="s">
        <v>26</v>
      </c>
      <c r="K15" s="81" t="s">
        <v>27</v>
      </c>
      <c r="L15" s="80" t="s">
        <v>28</v>
      </c>
      <c r="M15" s="79" t="s">
        <v>29</v>
      </c>
    </row>
    <row r="16" spans="1:13" s="78" customFormat="1" ht="15" customHeight="1" x14ac:dyDescent="0.35">
      <c r="A16" s="178">
        <v>1</v>
      </c>
      <c r="B16" s="218"/>
      <c r="C16" s="220"/>
      <c r="D16" s="184"/>
      <c r="E16" s="185"/>
      <c r="F16" s="164"/>
      <c r="G16" s="189"/>
      <c r="H16" s="192"/>
      <c r="I16" s="169"/>
      <c r="J16" s="75"/>
      <c r="K16" s="74"/>
      <c r="L16" s="222"/>
      <c r="M16" s="194"/>
    </row>
    <row r="17" spans="1:13" s="78" customFormat="1" ht="15" customHeight="1" x14ac:dyDescent="0.35">
      <c r="A17" s="178"/>
      <c r="B17" s="219"/>
      <c r="C17" s="221"/>
      <c r="D17" s="158"/>
      <c r="E17" s="161"/>
      <c r="F17" s="164"/>
      <c r="G17" s="190"/>
      <c r="H17" s="168"/>
      <c r="I17" s="170"/>
      <c r="J17" s="71"/>
      <c r="K17" s="70"/>
      <c r="L17" s="223"/>
      <c r="M17" s="156"/>
    </row>
    <row r="18" spans="1:13" s="78" customFormat="1" ht="15" customHeight="1" x14ac:dyDescent="0.35">
      <c r="A18" s="178"/>
      <c r="B18" s="219"/>
      <c r="C18" s="221"/>
      <c r="D18" s="158"/>
      <c r="E18" s="161"/>
      <c r="F18" s="164"/>
      <c r="G18" s="190"/>
      <c r="H18" s="168"/>
      <c r="I18" s="170"/>
      <c r="J18" s="71"/>
      <c r="K18" s="70"/>
      <c r="L18" s="223"/>
      <c r="M18" s="156"/>
    </row>
    <row r="19" spans="1:13" s="78" customFormat="1" ht="15" customHeight="1" x14ac:dyDescent="0.35">
      <c r="A19" s="178"/>
      <c r="B19" s="219"/>
      <c r="C19" s="221"/>
      <c r="D19" s="158"/>
      <c r="E19" s="161"/>
      <c r="F19" s="164"/>
      <c r="G19" s="190"/>
      <c r="H19" s="168"/>
      <c r="I19" s="170"/>
      <c r="J19" s="71"/>
      <c r="K19" s="70"/>
      <c r="L19" s="223"/>
      <c r="M19" s="156"/>
    </row>
    <row r="20" spans="1:13" s="78" customFormat="1" ht="13.15" customHeight="1" x14ac:dyDescent="0.35">
      <c r="A20" s="179"/>
      <c r="B20" s="219"/>
      <c r="C20" s="221"/>
      <c r="D20" s="159"/>
      <c r="E20" s="162"/>
      <c r="F20" s="165"/>
      <c r="G20" s="191"/>
      <c r="H20" s="168"/>
      <c r="I20" s="170"/>
      <c r="J20" s="71"/>
      <c r="K20" s="70"/>
      <c r="L20" s="169"/>
      <c r="M20" s="156"/>
    </row>
    <row r="21" spans="1:13" s="61" customFormat="1" ht="45" customHeight="1" x14ac:dyDescent="0.35">
      <c r="A21" s="154">
        <v>2</v>
      </c>
      <c r="B21" s="219"/>
      <c r="C21" s="221"/>
      <c r="D21" s="157"/>
      <c r="E21" s="160"/>
      <c r="F21" s="163"/>
      <c r="G21" s="166"/>
      <c r="H21" s="167"/>
      <c r="I21" s="169"/>
      <c r="J21" s="71"/>
      <c r="K21" s="70"/>
      <c r="L21" s="224"/>
      <c r="M21" s="156"/>
    </row>
    <row r="22" spans="1:13" s="61" customFormat="1" ht="10" x14ac:dyDescent="0.35">
      <c r="A22" s="154"/>
      <c r="B22" s="219"/>
      <c r="C22" s="221"/>
      <c r="D22" s="158"/>
      <c r="E22" s="161"/>
      <c r="F22" s="164"/>
      <c r="G22" s="166"/>
      <c r="H22" s="168"/>
      <c r="I22" s="170"/>
      <c r="J22" s="71"/>
      <c r="K22" s="70"/>
      <c r="L22" s="223"/>
      <c r="M22" s="156"/>
    </row>
    <row r="23" spans="1:13" s="61" customFormat="1" ht="10" x14ac:dyDescent="0.35">
      <c r="A23" s="154"/>
      <c r="B23" s="219"/>
      <c r="C23" s="221"/>
      <c r="D23" s="158"/>
      <c r="E23" s="161"/>
      <c r="F23" s="164"/>
      <c r="G23" s="166"/>
      <c r="H23" s="168"/>
      <c r="I23" s="170"/>
      <c r="J23" s="77"/>
      <c r="K23" s="70"/>
      <c r="L23" s="223"/>
      <c r="M23" s="156"/>
    </row>
    <row r="24" spans="1:13" s="61" customFormat="1" ht="10" x14ac:dyDescent="0.35">
      <c r="A24" s="154"/>
      <c r="B24" s="219"/>
      <c r="C24" s="221"/>
      <c r="D24" s="158"/>
      <c r="E24" s="161"/>
      <c r="F24" s="164"/>
      <c r="G24" s="166"/>
      <c r="H24" s="168"/>
      <c r="I24" s="170"/>
      <c r="J24" s="77"/>
      <c r="K24" s="70"/>
      <c r="L24" s="223"/>
      <c r="M24" s="156"/>
    </row>
    <row r="25" spans="1:13" s="61" customFormat="1" ht="11.25" customHeight="1" x14ac:dyDescent="0.35">
      <c r="A25" s="154"/>
      <c r="B25" s="254"/>
      <c r="C25" s="221"/>
      <c r="D25" s="227"/>
      <c r="E25" s="248"/>
      <c r="F25" s="250"/>
      <c r="G25" s="166"/>
      <c r="H25" s="167"/>
      <c r="I25" s="169"/>
      <c r="J25" s="71"/>
      <c r="K25" s="70"/>
      <c r="L25" s="169"/>
      <c r="M25" s="156"/>
    </row>
    <row r="26" spans="1:13" s="61" customFormat="1" ht="10" x14ac:dyDescent="0.35">
      <c r="A26" s="154">
        <v>3</v>
      </c>
      <c r="B26" s="255"/>
      <c r="C26" s="221"/>
      <c r="D26" s="228"/>
      <c r="E26" s="241"/>
      <c r="F26" s="242"/>
      <c r="G26" s="166"/>
      <c r="H26" s="168"/>
      <c r="I26" s="170"/>
      <c r="J26" s="71"/>
      <c r="K26" s="70"/>
      <c r="L26" s="224"/>
      <c r="M26" s="221"/>
    </row>
    <row r="27" spans="1:13" s="61" customFormat="1" ht="12.75" customHeight="1" x14ac:dyDescent="0.35">
      <c r="A27" s="154"/>
      <c r="B27" s="255"/>
      <c r="C27" s="225"/>
      <c r="D27" s="228"/>
      <c r="E27" s="241"/>
      <c r="F27" s="242"/>
      <c r="G27" s="166"/>
      <c r="H27" s="168"/>
      <c r="I27" s="170"/>
      <c r="J27" s="76"/>
      <c r="K27" s="72"/>
      <c r="L27" s="223"/>
      <c r="M27" s="221"/>
    </row>
    <row r="28" spans="1:13" s="61" customFormat="1" ht="12.75" customHeight="1" x14ac:dyDescent="0.35">
      <c r="A28" s="226"/>
      <c r="B28" s="255"/>
      <c r="C28" s="225"/>
      <c r="D28" s="228"/>
      <c r="E28" s="241"/>
      <c r="F28" s="242"/>
      <c r="G28" s="166"/>
      <c r="H28" s="168"/>
      <c r="I28" s="170"/>
      <c r="J28" s="73"/>
      <c r="K28" s="72"/>
      <c r="L28" s="223"/>
      <c r="M28" s="225"/>
    </row>
    <row r="29" spans="1:13" s="61" customFormat="1" ht="12.75" customHeight="1" x14ac:dyDescent="0.35">
      <c r="A29" s="226"/>
      <c r="B29" s="218"/>
      <c r="C29" s="221"/>
      <c r="D29" s="229"/>
      <c r="E29" s="249"/>
      <c r="F29" s="251"/>
      <c r="G29" s="166"/>
      <c r="H29" s="168"/>
      <c r="I29" s="170"/>
      <c r="J29" s="71"/>
      <c r="K29" s="70"/>
      <c r="L29" s="223"/>
      <c r="M29" s="225"/>
    </row>
    <row r="30" spans="1:13" s="61" customFormat="1" ht="11.15" customHeight="1" x14ac:dyDescent="0.35">
      <c r="A30" s="226"/>
      <c r="B30" s="254"/>
      <c r="C30" s="230"/>
      <c r="D30" s="231"/>
      <c r="E30" s="241"/>
      <c r="F30" s="242"/>
      <c r="G30" s="166"/>
      <c r="H30" s="167"/>
      <c r="I30" s="169"/>
      <c r="J30" s="75"/>
      <c r="K30" s="74"/>
      <c r="L30" s="169"/>
      <c r="M30" s="221"/>
    </row>
    <row r="31" spans="1:13" s="61" customFormat="1" ht="18.649999999999999" customHeight="1" x14ac:dyDescent="0.35">
      <c r="A31" s="232">
        <v>4</v>
      </c>
      <c r="B31" s="255"/>
      <c r="C31" s="221"/>
      <c r="D31" s="228"/>
      <c r="E31" s="241"/>
      <c r="F31" s="242"/>
      <c r="G31" s="166"/>
      <c r="H31" s="168"/>
      <c r="I31" s="170"/>
      <c r="J31" s="71"/>
      <c r="K31" s="70"/>
      <c r="L31" s="224"/>
      <c r="M31" s="230"/>
    </row>
    <row r="32" spans="1:13" s="61" customFormat="1" ht="18.649999999999999" customHeight="1" x14ac:dyDescent="0.35">
      <c r="A32" s="233"/>
      <c r="B32" s="255"/>
      <c r="C32" s="221"/>
      <c r="D32" s="228"/>
      <c r="E32" s="241"/>
      <c r="F32" s="242"/>
      <c r="G32" s="166"/>
      <c r="H32" s="168"/>
      <c r="I32" s="170"/>
      <c r="J32" s="71"/>
      <c r="K32" s="70"/>
      <c r="L32" s="223"/>
      <c r="M32" s="221"/>
    </row>
    <row r="33" spans="1:13" s="61" customFormat="1" ht="18.649999999999999" customHeight="1" x14ac:dyDescent="0.35">
      <c r="A33" s="233"/>
      <c r="B33" s="255"/>
      <c r="C33" s="221"/>
      <c r="D33" s="228"/>
      <c r="E33" s="241"/>
      <c r="F33" s="242"/>
      <c r="G33" s="166"/>
      <c r="H33" s="168"/>
      <c r="I33" s="170"/>
      <c r="J33" s="71"/>
      <c r="K33" s="70"/>
      <c r="L33" s="223"/>
      <c r="M33" s="221"/>
    </row>
    <row r="34" spans="1:13" s="61" customFormat="1" ht="18.649999999999999" customHeight="1" x14ac:dyDescent="0.35">
      <c r="A34" s="233"/>
      <c r="B34" s="218"/>
      <c r="C34" s="221"/>
      <c r="D34" s="229"/>
      <c r="E34" s="249"/>
      <c r="F34" s="251"/>
      <c r="G34" s="166"/>
      <c r="H34" s="168"/>
      <c r="I34" s="170"/>
      <c r="J34" s="71"/>
      <c r="K34" s="70"/>
      <c r="L34" s="223"/>
      <c r="M34" s="221"/>
    </row>
    <row r="35" spans="1:13" s="61" customFormat="1" ht="18.649999999999999" customHeight="1" x14ac:dyDescent="0.35">
      <c r="A35" s="234"/>
      <c r="B35" s="254"/>
      <c r="C35" s="243"/>
      <c r="D35" s="246"/>
      <c r="E35" s="248"/>
      <c r="F35" s="250"/>
      <c r="G35" s="166"/>
      <c r="H35" s="167"/>
      <c r="I35" s="169"/>
      <c r="J35" s="71"/>
      <c r="K35" s="70"/>
      <c r="L35" s="169"/>
      <c r="M35" s="221"/>
    </row>
    <row r="36" spans="1:13" s="61" customFormat="1" ht="11.15" customHeight="1" x14ac:dyDescent="0.35">
      <c r="A36" s="154">
        <v>5</v>
      </c>
      <c r="B36" s="255"/>
      <c r="C36" s="244"/>
      <c r="D36" s="240"/>
      <c r="E36" s="241"/>
      <c r="F36" s="242"/>
      <c r="G36" s="166"/>
      <c r="H36" s="168"/>
      <c r="I36" s="170"/>
      <c r="J36" s="71"/>
      <c r="K36" s="70"/>
      <c r="L36" s="224"/>
      <c r="M36" s="221"/>
    </row>
    <row r="37" spans="1:13" s="61" customFormat="1" ht="11.15" customHeight="1" x14ac:dyDescent="0.35">
      <c r="A37" s="154"/>
      <c r="B37" s="255"/>
      <c r="C37" s="244"/>
      <c r="D37" s="240"/>
      <c r="E37" s="241"/>
      <c r="F37" s="242"/>
      <c r="G37" s="166"/>
      <c r="H37" s="168"/>
      <c r="I37" s="170"/>
      <c r="J37" s="73"/>
      <c r="K37" s="72"/>
      <c r="L37" s="223"/>
      <c r="M37" s="221"/>
    </row>
    <row r="38" spans="1:13" s="61" customFormat="1" ht="11.15" customHeight="1" x14ac:dyDescent="0.35">
      <c r="A38" s="226"/>
      <c r="B38" s="255"/>
      <c r="C38" s="244"/>
      <c r="D38" s="240"/>
      <c r="E38" s="241"/>
      <c r="F38" s="242"/>
      <c r="G38" s="166"/>
      <c r="H38" s="168"/>
      <c r="I38" s="170"/>
      <c r="J38" s="73"/>
      <c r="K38" s="72"/>
      <c r="L38" s="223"/>
      <c r="M38" s="225"/>
    </row>
    <row r="39" spans="1:13" s="61" customFormat="1" ht="11.15" customHeight="1" x14ac:dyDescent="0.35">
      <c r="A39" s="226"/>
      <c r="B39" s="218"/>
      <c r="C39" s="245"/>
      <c r="D39" s="247"/>
      <c r="E39" s="249"/>
      <c r="F39" s="251"/>
      <c r="G39" s="166"/>
      <c r="H39" s="168"/>
      <c r="I39" s="170"/>
      <c r="J39" s="71"/>
      <c r="K39" s="70"/>
      <c r="L39" s="223"/>
      <c r="M39" s="225"/>
    </row>
    <row r="40" spans="1:13" s="61" customFormat="1" ht="11.15" customHeight="1" thickBot="1" x14ac:dyDescent="0.4">
      <c r="A40" s="236"/>
      <c r="B40" s="254"/>
      <c r="C40" s="238"/>
      <c r="D40" s="239"/>
      <c r="E40" s="241"/>
      <c r="F40" s="242"/>
      <c r="G40" s="166"/>
      <c r="H40" s="167"/>
      <c r="I40" s="169"/>
      <c r="J40" s="75"/>
      <c r="K40" s="74"/>
      <c r="L40" s="169"/>
      <c r="M40" s="221"/>
    </row>
    <row r="41" spans="1:13" s="61" customFormat="1" ht="11.15" customHeight="1" x14ac:dyDescent="0.35">
      <c r="A41" s="154">
        <v>7</v>
      </c>
      <c r="B41" s="255"/>
      <c r="C41" s="238"/>
      <c r="D41" s="240"/>
      <c r="E41" s="241"/>
      <c r="F41" s="242"/>
      <c r="G41" s="166"/>
      <c r="H41" s="168"/>
      <c r="I41" s="170"/>
      <c r="J41" s="71"/>
      <c r="K41" s="70"/>
      <c r="L41" s="224"/>
      <c r="M41" s="221"/>
    </row>
    <row r="42" spans="1:13" s="61" customFormat="1" ht="11.15" customHeight="1" x14ac:dyDescent="0.35">
      <c r="A42" s="154"/>
      <c r="B42" s="255"/>
      <c r="C42" s="238"/>
      <c r="D42" s="240"/>
      <c r="E42" s="241"/>
      <c r="F42" s="242"/>
      <c r="G42" s="166"/>
      <c r="H42" s="168"/>
      <c r="I42" s="170"/>
      <c r="J42" s="75"/>
      <c r="K42" s="70"/>
      <c r="L42" s="223"/>
      <c r="M42" s="221"/>
    </row>
    <row r="43" spans="1:13" s="61" customFormat="1" ht="11.15" customHeight="1" x14ac:dyDescent="0.35">
      <c r="A43" s="154"/>
      <c r="B43" s="255"/>
      <c r="C43" s="238"/>
      <c r="D43" s="240"/>
      <c r="E43" s="241"/>
      <c r="F43" s="242"/>
      <c r="G43" s="166"/>
      <c r="H43" s="168"/>
      <c r="I43" s="170"/>
      <c r="J43" s="73"/>
      <c r="K43" s="70"/>
      <c r="L43" s="223"/>
      <c r="M43" s="221"/>
    </row>
    <row r="44" spans="1:13" s="61" customFormat="1" ht="11.15" customHeight="1" x14ac:dyDescent="0.35">
      <c r="A44" s="154"/>
      <c r="B44" s="218"/>
      <c r="C44" s="238"/>
      <c r="D44" s="240"/>
      <c r="E44" s="241"/>
      <c r="F44" s="242"/>
      <c r="G44" s="166"/>
      <c r="H44" s="168"/>
      <c r="I44" s="170"/>
      <c r="J44" s="71"/>
      <c r="K44" s="70"/>
      <c r="L44" s="223"/>
      <c r="M44" s="221"/>
    </row>
    <row r="45" spans="1:13" s="61" customFormat="1" ht="11.15" customHeight="1" thickBot="1" x14ac:dyDescent="0.4">
      <c r="A45" s="236"/>
      <c r="B45" s="254"/>
      <c r="C45" s="252"/>
      <c r="D45" s="246"/>
      <c r="E45" s="248"/>
      <c r="F45" s="250"/>
      <c r="G45" s="166"/>
      <c r="H45" s="167"/>
      <c r="I45" s="169"/>
      <c r="J45" s="71"/>
      <c r="K45" s="70"/>
      <c r="L45" s="237"/>
      <c r="M45" s="235"/>
    </row>
    <row r="46" spans="1:13" s="61" customFormat="1" ht="16.149999999999999" customHeight="1" thickBot="1" x14ac:dyDescent="0.4">
      <c r="A46" s="67"/>
      <c r="B46" s="255"/>
      <c r="C46" s="238"/>
      <c r="D46" s="240"/>
      <c r="E46" s="241"/>
      <c r="F46" s="242"/>
      <c r="G46" s="166"/>
      <c r="H46" s="168"/>
      <c r="I46" s="170"/>
      <c r="J46" s="71"/>
      <c r="K46" s="70"/>
      <c r="L46" s="63">
        <f>SUM(L16:L45)</f>
        <v>0</v>
      </c>
      <c r="M46" s="62"/>
    </row>
    <row r="47" spans="1:13" x14ac:dyDescent="0.25">
      <c r="B47" s="255"/>
      <c r="C47" s="238"/>
      <c r="D47" s="240"/>
      <c r="E47" s="241"/>
      <c r="F47" s="242"/>
      <c r="G47" s="166"/>
      <c r="H47" s="168"/>
      <c r="I47" s="170"/>
      <c r="J47" s="71"/>
      <c r="K47" s="70"/>
    </row>
    <row r="48" spans="1:13" x14ac:dyDescent="0.25">
      <c r="B48" s="255"/>
      <c r="C48" s="238"/>
      <c r="D48" s="240"/>
      <c r="E48" s="241"/>
      <c r="F48" s="242"/>
      <c r="G48" s="166"/>
      <c r="H48" s="168"/>
      <c r="I48" s="170"/>
      <c r="J48" s="71"/>
      <c r="K48" s="70"/>
    </row>
    <row r="49" spans="2:11" x14ac:dyDescent="0.25">
      <c r="B49" s="218"/>
      <c r="C49" s="253"/>
      <c r="D49" s="247"/>
      <c r="E49" s="249"/>
      <c r="F49" s="251"/>
      <c r="G49" s="166"/>
      <c r="H49" s="168"/>
      <c r="I49" s="170"/>
      <c r="J49" s="71"/>
      <c r="K49" s="70"/>
    </row>
    <row r="50" spans="2:11" x14ac:dyDescent="0.25">
      <c r="B50" s="256"/>
      <c r="C50" s="194"/>
      <c r="D50" s="158"/>
      <c r="E50" s="161"/>
      <c r="F50" s="164"/>
      <c r="G50" s="166"/>
      <c r="H50" s="167"/>
      <c r="I50" s="169"/>
      <c r="J50" s="75"/>
      <c r="K50" s="74"/>
    </row>
    <row r="51" spans="2:11" x14ac:dyDescent="0.25">
      <c r="B51" s="257"/>
      <c r="C51" s="156"/>
      <c r="D51" s="158"/>
      <c r="E51" s="161"/>
      <c r="F51" s="164"/>
      <c r="G51" s="166"/>
      <c r="H51" s="168"/>
      <c r="I51" s="170"/>
      <c r="J51" s="71"/>
      <c r="K51" s="70"/>
    </row>
    <row r="52" spans="2:11" x14ac:dyDescent="0.25">
      <c r="B52" s="257"/>
      <c r="C52" s="156"/>
      <c r="D52" s="158"/>
      <c r="E52" s="161"/>
      <c r="F52" s="164"/>
      <c r="G52" s="166"/>
      <c r="H52" s="168"/>
      <c r="I52" s="170"/>
      <c r="J52" s="77"/>
      <c r="K52" s="70"/>
    </row>
    <row r="53" spans="2:11" x14ac:dyDescent="0.25">
      <c r="B53" s="257"/>
      <c r="C53" s="156"/>
      <c r="D53" s="158"/>
      <c r="E53" s="161"/>
      <c r="F53" s="164"/>
      <c r="G53" s="166"/>
      <c r="H53" s="168"/>
      <c r="I53" s="170"/>
      <c r="J53" s="77"/>
      <c r="K53" s="70"/>
    </row>
    <row r="54" spans="2:11" x14ac:dyDescent="0.25">
      <c r="B54" s="258"/>
      <c r="C54" s="156"/>
      <c r="D54" s="159"/>
      <c r="E54" s="162"/>
      <c r="F54" s="165"/>
      <c r="G54" s="166"/>
      <c r="H54" s="168"/>
      <c r="I54" s="170"/>
      <c r="J54" s="71"/>
      <c r="K54" s="70"/>
    </row>
    <row r="55" spans="2:11" x14ac:dyDescent="0.25">
      <c r="B55" s="254"/>
      <c r="C55" s="221"/>
      <c r="D55" s="227"/>
      <c r="E55" s="248"/>
      <c r="F55" s="250"/>
      <c r="G55" s="190"/>
      <c r="H55" s="167"/>
      <c r="I55" s="169"/>
      <c r="J55" s="71"/>
      <c r="K55" s="74"/>
    </row>
    <row r="56" spans="2:11" x14ac:dyDescent="0.25">
      <c r="B56" s="255"/>
      <c r="C56" s="221"/>
      <c r="D56" s="228"/>
      <c r="E56" s="241"/>
      <c r="F56" s="242"/>
      <c r="G56" s="190"/>
      <c r="H56" s="168"/>
      <c r="I56" s="170"/>
      <c r="J56" s="71"/>
      <c r="K56" s="70"/>
    </row>
    <row r="57" spans="2:11" x14ac:dyDescent="0.25">
      <c r="B57" s="255"/>
      <c r="C57" s="225"/>
      <c r="D57" s="228"/>
      <c r="E57" s="241"/>
      <c r="F57" s="242"/>
      <c r="G57" s="190"/>
      <c r="H57" s="168"/>
      <c r="I57" s="170"/>
      <c r="J57" s="76"/>
      <c r="K57" s="70"/>
    </row>
    <row r="58" spans="2:11" x14ac:dyDescent="0.25">
      <c r="B58" s="255"/>
      <c r="C58" s="225"/>
      <c r="D58" s="228"/>
      <c r="E58" s="241"/>
      <c r="F58" s="242"/>
      <c r="G58" s="190"/>
      <c r="H58" s="168"/>
      <c r="I58" s="170"/>
      <c r="J58" s="73"/>
      <c r="K58" s="70"/>
    </row>
    <row r="59" spans="2:11" x14ac:dyDescent="0.25">
      <c r="B59" s="218"/>
      <c r="C59" s="221"/>
      <c r="D59" s="229"/>
      <c r="E59" s="249"/>
      <c r="F59" s="251"/>
      <c r="G59" s="190"/>
      <c r="H59" s="168"/>
      <c r="I59" s="170"/>
      <c r="J59" s="71"/>
      <c r="K59" s="70"/>
    </row>
    <row r="60" spans="2:11" x14ac:dyDescent="0.25">
      <c r="B60" s="254"/>
      <c r="C60" s="230"/>
      <c r="D60" s="231"/>
      <c r="E60" s="241"/>
      <c r="F60" s="242"/>
      <c r="G60" s="166"/>
      <c r="H60" s="167"/>
      <c r="I60" s="169"/>
      <c r="J60" s="75"/>
      <c r="K60" s="74"/>
    </row>
    <row r="61" spans="2:11" x14ac:dyDescent="0.25">
      <c r="B61" s="255"/>
      <c r="C61" s="221"/>
      <c r="D61" s="228"/>
      <c r="E61" s="241"/>
      <c r="F61" s="242"/>
      <c r="G61" s="166"/>
      <c r="H61" s="168"/>
      <c r="I61" s="170"/>
      <c r="J61" s="71"/>
      <c r="K61" s="70"/>
    </row>
    <row r="62" spans="2:11" x14ac:dyDescent="0.25">
      <c r="B62" s="255"/>
      <c r="C62" s="221"/>
      <c r="D62" s="228"/>
      <c r="E62" s="241"/>
      <c r="F62" s="242"/>
      <c r="G62" s="166"/>
      <c r="H62" s="168"/>
      <c r="I62" s="170"/>
      <c r="J62" s="71"/>
      <c r="K62" s="70"/>
    </row>
    <row r="63" spans="2:11" x14ac:dyDescent="0.25">
      <c r="B63" s="255"/>
      <c r="C63" s="221"/>
      <c r="D63" s="228"/>
      <c r="E63" s="241"/>
      <c r="F63" s="242"/>
      <c r="G63" s="166"/>
      <c r="H63" s="168"/>
      <c r="I63" s="170"/>
      <c r="J63" s="71"/>
      <c r="K63" s="70"/>
    </row>
    <row r="64" spans="2:11" x14ac:dyDescent="0.25">
      <c r="B64" s="218"/>
      <c r="C64" s="221"/>
      <c r="D64" s="229"/>
      <c r="E64" s="249"/>
      <c r="F64" s="251"/>
      <c r="G64" s="166"/>
      <c r="H64" s="168"/>
      <c r="I64" s="170"/>
      <c r="J64" s="71"/>
      <c r="K64" s="70"/>
    </row>
    <row r="65" spans="2:11" x14ac:dyDescent="0.25">
      <c r="B65" s="254"/>
      <c r="C65" s="243"/>
      <c r="D65" s="246"/>
      <c r="E65" s="248"/>
      <c r="F65" s="250"/>
      <c r="G65" s="166"/>
      <c r="H65" s="167"/>
      <c r="I65" s="169"/>
      <c r="J65" s="71"/>
      <c r="K65" s="74"/>
    </row>
    <row r="66" spans="2:11" x14ac:dyDescent="0.25">
      <c r="B66" s="255"/>
      <c r="C66" s="244"/>
      <c r="D66" s="240"/>
      <c r="E66" s="241"/>
      <c r="F66" s="242"/>
      <c r="G66" s="166"/>
      <c r="H66" s="168"/>
      <c r="I66" s="170"/>
      <c r="J66" s="71"/>
      <c r="K66" s="70"/>
    </row>
    <row r="67" spans="2:11" x14ac:dyDescent="0.25">
      <c r="B67" s="255"/>
      <c r="C67" s="244"/>
      <c r="D67" s="240"/>
      <c r="E67" s="241"/>
      <c r="F67" s="242"/>
      <c r="G67" s="166"/>
      <c r="H67" s="168"/>
      <c r="I67" s="170"/>
      <c r="J67" s="73"/>
      <c r="K67" s="70"/>
    </row>
    <row r="68" spans="2:11" x14ac:dyDescent="0.25">
      <c r="B68" s="255"/>
      <c r="C68" s="244"/>
      <c r="D68" s="240"/>
      <c r="E68" s="241"/>
      <c r="F68" s="242"/>
      <c r="G68" s="166"/>
      <c r="H68" s="168"/>
      <c r="I68" s="170"/>
      <c r="J68" s="73"/>
      <c r="K68" s="70"/>
    </row>
    <row r="69" spans="2:11" x14ac:dyDescent="0.25">
      <c r="B69" s="218"/>
      <c r="C69" s="245"/>
      <c r="D69" s="247"/>
      <c r="E69" s="249"/>
      <c r="F69" s="251"/>
      <c r="G69" s="166"/>
      <c r="H69" s="168"/>
      <c r="I69" s="170"/>
      <c r="J69" s="71"/>
      <c r="K69" s="70"/>
    </row>
    <row r="70" spans="2:11" x14ac:dyDescent="0.25">
      <c r="B70" s="254"/>
      <c r="C70" s="238"/>
      <c r="D70" s="239"/>
      <c r="E70" s="241"/>
      <c r="F70" s="242"/>
      <c r="G70" s="190"/>
      <c r="H70" s="167"/>
      <c r="I70" s="169"/>
      <c r="J70" s="75"/>
      <c r="K70" s="74"/>
    </row>
    <row r="71" spans="2:11" x14ac:dyDescent="0.25">
      <c r="B71" s="255"/>
      <c r="C71" s="238"/>
      <c r="D71" s="240"/>
      <c r="E71" s="241"/>
      <c r="F71" s="242"/>
      <c r="G71" s="190"/>
      <c r="H71" s="168"/>
      <c r="I71" s="170"/>
      <c r="J71" s="71"/>
      <c r="K71" s="70"/>
    </row>
    <row r="72" spans="2:11" x14ac:dyDescent="0.25">
      <c r="B72" s="255"/>
      <c r="C72" s="238"/>
      <c r="D72" s="240"/>
      <c r="E72" s="241"/>
      <c r="F72" s="242"/>
      <c r="G72" s="190"/>
      <c r="H72" s="168"/>
      <c r="I72" s="170"/>
      <c r="J72" s="75"/>
      <c r="K72" s="70"/>
    </row>
    <row r="73" spans="2:11" x14ac:dyDescent="0.25">
      <c r="B73" s="255"/>
      <c r="C73" s="238"/>
      <c r="D73" s="240"/>
      <c r="E73" s="241"/>
      <c r="F73" s="242"/>
      <c r="G73" s="190"/>
      <c r="H73" s="168"/>
      <c r="I73" s="170"/>
      <c r="J73" s="73"/>
      <c r="K73" s="70"/>
    </row>
    <row r="74" spans="2:11" x14ac:dyDescent="0.25">
      <c r="B74" s="218"/>
      <c r="C74" s="238"/>
      <c r="D74" s="240"/>
      <c r="E74" s="241"/>
      <c r="F74" s="242"/>
      <c r="G74" s="190"/>
      <c r="H74" s="168"/>
      <c r="I74" s="170"/>
      <c r="J74" s="71"/>
      <c r="K74" s="70"/>
    </row>
    <row r="75" spans="2:11" x14ac:dyDescent="0.25">
      <c r="B75" s="254"/>
      <c r="C75" s="243"/>
      <c r="D75" s="246"/>
      <c r="E75" s="248"/>
      <c r="F75" s="250"/>
      <c r="G75" s="166"/>
      <c r="H75" s="167"/>
      <c r="I75" s="169"/>
      <c r="J75" s="71"/>
      <c r="K75" s="70"/>
    </row>
    <row r="76" spans="2:11" x14ac:dyDescent="0.25">
      <c r="B76" s="255"/>
      <c r="C76" s="244"/>
      <c r="D76" s="240"/>
      <c r="E76" s="241"/>
      <c r="F76" s="242"/>
      <c r="G76" s="166"/>
      <c r="H76" s="168"/>
      <c r="I76" s="170"/>
      <c r="J76" s="71"/>
      <c r="K76" s="70"/>
    </row>
    <row r="77" spans="2:11" x14ac:dyDescent="0.25">
      <c r="B77" s="255"/>
      <c r="C77" s="244"/>
      <c r="D77" s="240"/>
      <c r="E77" s="241"/>
      <c r="F77" s="242"/>
      <c r="G77" s="166"/>
      <c r="H77" s="168"/>
      <c r="I77" s="170"/>
      <c r="J77" s="73"/>
      <c r="K77" s="72"/>
    </row>
    <row r="78" spans="2:11" x14ac:dyDescent="0.25">
      <c r="B78" s="255"/>
      <c r="C78" s="244"/>
      <c r="D78" s="240"/>
      <c r="E78" s="241"/>
      <c r="F78" s="242"/>
      <c r="G78" s="166"/>
      <c r="H78" s="168"/>
      <c r="I78" s="170"/>
      <c r="J78" s="73"/>
      <c r="K78" s="72"/>
    </row>
    <row r="79" spans="2:11" x14ac:dyDescent="0.25">
      <c r="B79" s="218"/>
      <c r="C79" s="245"/>
      <c r="D79" s="247"/>
      <c r="E79" s="249"/>
      <c r="F79" s="251"/>
      <c r="G79" s="166"/>
      <c r="H79" s="168"/>
      <c r="I79" s="170"/>
      <c r="J79" s="71"/>
      <c r="K79" s="70"/>
    </row>
    <row r="80" spans="2:11" x14ac:dyDescent="0.25">
      <c r="B80" s="254"/>
      <c r="C80" s="238"/>
      <c r="D80" s="239"/>
      <c r="E80" s="241"/>
      <c r="F80" s="242"/>
      <c r="G80" s="166"/>
      <c r="H80" s="167"/>
      <c r="I80" s="169"/>
      <c r="J80" s="75"/>
      <c r="K80" s="74"/>
    </row>
    <row r="81" spans="2:11" x14ac:dyDescent="0.25">
      <c r="B81" s="255"/>
      <c r="C81" s="238"/>
      <c r="D81" s="240"/>
      <c r="E81" s="241"/>
      <c r="F81" s="242"/>
      <c r="G81" s="166"/>
      <c r="H81" s="168"/>
      <c r="I81" s="170"/>
      <c r="J81" s="71"/>
      <c r="K81" s="70"/>
    </row>
    <row r="82" spans="2:11" x14ac:dyDescent="0.25">
      <c r="B82" s="255"/>
      <c r="C82" s="238"/>
      <c r="D82" s="240"/>
      <c r="E82" s="241"/>
      <c r="F82" s="242"/>
      <c r="G82" s="166"/>
      <c r="H82" s="168"/>
      <c r="I82" s="170"/>
      <c r="J82" s="75"/>
      <c r="K82" s="70"/>
    </row>
    <row r="83" spans="2:11" x14ac:dyDescent="0.25">
      <c r="B83" s="255"/>
      <c r="C83" s="238"/>
      <c r="D83" s="240"/>
      <c r="E83" s="241"/>
      <c r="F83" s="242"/>
      <c r="G83" s="166"/>
      <c r="H83" s="168"/>
      <c r="I83" s="170"/>
      <c r="J83" s="73"/>
      <c r="K83" s="70"/>
    </row>
    <row r="84" spans="2:11" x14ac:dyDescent="0.25">
      <c r="B84" s="218"/>
      <c r="C84" s="238"/>
      <c r="D84" s="240"/>
      <c r="E84" s="241"/>
      <c r="F84" s="242"/>
      <c r="G84" s="166"/>
      <c r="H84" s="168"/>
      <c r="I84" s="170"/>
      <c r="J84" s="71"/>
      <c r="K84" s="70"/>
    </row>
    <row r="85" spans="2:11" x14ac:dyDescent="0.25">
      <c r="B85" s="254"/>
      <c r="C85" s="252"/>
      <c r="D85" s="246"/>
      <c r="E85" s="248"/>
      <c r="F85" s="250"/>
      <c r="G85" s="190"/>
      <c r="H85" s="167"/>
      <c r="I85" s="169"/>
      <c r="J85" s="71"/>
      <c r="K85" s="70"/>
    </row>
    <row r="86" spans="2:11" x14ac:dyDescent="0.25">
      <c r="B86" s="255"/>
      <c r="C86" s="238"/>
      <c r="D86" s="240"/>
      <c r="E86" s="241"/>
      <c r="F86" s="242"/>
      <c r="G86" s="190"/>
      <c r="H86" s="168"/>
      <c r="I86" s="170"/>
      <c r="J86" s="71"/>
      <c r="K86" s="70"/>
    </row>
    <row r="87" spans="2:11" x14ac:dyDescent="0.25">
      <c r="B87" s="255"/>
      <c r="C87" s="238"/>
      <c r="D87" s="240"/>
      <c r="E87" s="241"/>
      <c r="F87" s="242"/>
      <c r="G87" s="190"/>
      <c r="H87" s="168"/>
      <c r="I87" s="170"/>
      <c r="J87" s="71"/>
      <c r="K87" s="70"/>
    </row>
    <row r="88" spans="2:11" x14ac:dyDescent="0.25">
      <c r="B88" s="255"/>
      <c r="C88" s="238"/>
      <c r="D88" s="240"/>
      <c r="E88" s="241"/>
      <c r="F88" s="242"/>
      <c r="G88" s="190"/>
      <c r="H88" s="168"/>
      <c r="I88" s="170"/>
      <c r="J88" s="71"/>
      <c r="K88" s="70"/>
    </row>
    <row r="89" spans="2:11" x14ac:dyDescent="0.25">
      <c r="B89" s="218"/>
      <c r="C89" s="253"/>
      <c r="D89" s="247"/>
      <c r="E89" s="249"/>
      <c r="F89" s="251"/>
      <c r="G89" s="190"/>
      <c r="H89" s="168"/>
      <c r="I89" s="170"/>
      <c r="J89" s="71"/>
      <c r="K89" s="70"/>
    </row>
    <row r="90" spans="2:11" x14ac:dyDescent="0.25">
      <c r="B90" s="256"/>
      <c r="C90" s="194"/>
      <c r="D90" s="158"/>
      <c r="E90" s="161"/>
      <c r="F90" s="164"/>
      <c r="G90" s="166"/>
      <c r="H90" s="167"/>
      <c r="I90" s="169"/>
      <c r="J90" s="75"/>
      <c r="K90" s="74"/>
    </row>
    <row r="91" spans="2:11" x14ac:dyDescent="0.25">
      <c r="B91" s="257"/>
      <c r="C91" s="156"/>
      <c r="D91" s="158"/>
      <c r="E91" s="161"/>
      <c r="F91" s="164"/>
      <c r="G91" s="166"/>
      <c r="H91" s="168"/>
      <c r="I91" s="170"/>
      <c r="J91" s="71"/>
      <c r="K91" s="70"/>
    </row>
    <row r="92" spans="2:11" x14ac:dyDescent="0.25">
      <c r="B92" s="257"/>
      <c r="C92" s="156"/>
      <c r="D92" s="158"/>
      <c r="E92" s="161"/>
      <c r="F92" s="164"/>
      <c r="G92" s="166"/>
      <c r="H92" s="168"/>
      <c r="I92" s="170"/>
      <c r="J92" s="77"/>
      <c r="K92" s="70"/>
    </row>
    <row r="93" spans="2:11" x14ac:dyDescent="0.25">
      <c r="B93" s="257"/>
      <c r="C93" s="156"/>
      <c r="D93" s="158"/>
      <c r="E93" s="161"/>
      <c r="F93" s="164"/>
      <c r="G93" s="166"/>
      <c r="H93" s="168"/>
      <c r="I93" s="170"/>
      <c r="J93" s="77"/>
      <c r="K93" s="70"/>
    </row>
    <row r="94" spans="2:11" x14ac:dyDescent="0.25">
      <c r="B94" s="258"/>
      <c r="C94" s="156"/>
      <c r="D94" s="159"/>
      <c r="E94" s="162"/>
      <c r="F94" s="165"/>
      <c r="G94" s="166"/>
      <c r="H94" s="168"/>
      <c r="I94" s="170"/>
      <c r="J94" s="71"/>
      <c r="K94" s="70"/>
    </row>
    <row r="95" spans="2:11" x14ac:dyDescent="0.25">
      <c r="B95" s="254"/>
      <c r="C95" s="221"/>
      <c r="D95" s="227"/>
      <c r="E95" s="248"/>
      <c r="F95" s="250"/>
      <c r="G95" s="166"/>
      <c r="H95" s="167"/>
      <c r="I95" s="169"/>
      <c r="J95" s="71"/>
      <c r="K95" s="70"/>
    </row>
    <row r="96" spans="2:11" x14ac:dyDescent="0.25">
      <c r="B96" s="255"/>
      <c r="C96" s="221"/>
      <c r="D96" s="228"/>
      <c r="E96" s="241"/>
      <c r="F96" s="242"/>
      <c r="G96" s="166"/>
      <c r="H96" s="168"/>
      <c r="I96" s="170"/>
      <c r="J96" s="71"/>
      <c r="K96" s="70"/>
    </row>
    <row r="97" spans="2:11" x14ac:dyDescent="0.25">
      <c r="B97" s="255"/>
      <c r="C97" s="225"/>
      <c r="D97" s="228"/>
      <c r="E97" s="241"/>
      <c r="F97" s="242"/>
      <c r="G97" s="166"/>
      <c r="H97" s="168"/>
      <c r="I97" s="170"/>
      <c r="J97" s="76"/>
      <c r="K97" s="72"/>
    </row>
    <row r="98" spans="2:11" x14ac:dyDescent="0.25">
      <c r="B98" s="255"/>
      <c r="C98" s="225"/>
      <c r="D98" s="228"/>
      <c r="E98" s="241"/>
      <c r="F98" s="242"/>
      <c r="G98" s="166"/>
      <c r="H98" s="168"/>
      <c r="I98" s="170"/>
      <c r="J98" s="73"/>
      <c r="K98" s="72"/>
    </row>
    <row r="99" spans="2:11" x14ac:dyDescent="0.25">
      <c r="B99" s="218"/>
      <c r="C99" s="221"/>
      <c r="D99" s="229"/>
      <c r="E99" s="249"/>
      <c r="F99" s="251"/>
      <c r="G99" s="166"/>
      <c r="H99" s="168"/>
      <c r="I99" s="170"/>
      <c r="J99" s="71"/>
      <c r="K99" s="70"/>
    </row>
    <row r="100" spans="2:11" x14ac:dyDescent="0.25">
      <c r="B100" s="254"/>
      <c r="C100" s="230"/>
      <c r="D100" s="231"/>
      <c r="E100" s="241"/>
      <c r="F100" s="242"/>
      <c r="G100" s="166"/>
      <c r="H100" s="167"/>
      <c r="I100" s="169"/>
      <c r="J100" s="75"/>
      <c r="K100" s="74"/>
    </row>
    <row r="101" spans="2:11" x14ac:dyDescent="0.25">
      <c r="B101" s="255"/>
      <c r="C101" s="221"/>
      <c r="D101" s="228"/>
      <c r="E101" s="241"/>
      <c r="F101" s="242"/>
      <c r="G101" s="166"/>
      <c r="H101" s="168"/>
      <c r="I101" s="170"/>
      <c r="J101" s="71"/>
      <c r="K101" s="70"/>
    </row>
    <row r="102" spans="2:11" x14ac:dyDescent="0.25">
      <c r="B102" s="255"/>
      <c r="C102" s="221"/>
      <c r="D102" s="228"/>
      <c r="E102" s="241"/>
      <c r="F102" s="242"/>
      <c r="G102" s="166"/>
      <c r="H102" s="168"/>
      <c r="I102" s="170"/>
      <c r="J102" s="71"/>
      <c r="K102" s="70"/>
    </row>
    <row r="103" spans="2:11" x14ac:dyDescent="0.25">
      <c r="B103" s="255"/>
      <c r="C103" s="221"/>
      <c r="D103" s="228"/>
      <c r="E103" s="241"/>
      <c r="F103" s="242"/>
      <c r="G103" s="166"/>
      <c r="H103" s="168"/>
      <c r="I103" s="170"/>
      <c r="J103" s="71"/>
      <c r="K103" s="70"/>
    </row>
    <row r="104" spans="2:11" x14ac:dyDescent="0.25">
      <c r="B104" s="218"/>
      <c r="C104" s="221"/>
      <c r="D104" s="229"/>
      <c r="E104" s="249"/>
      <c r="F104" s="251"/>
      <c r="G104" s="166"/>
      <c r="H104" s="168"/>
      <c r="I104" s="170"/>
      <c r="J104" s="71"/>
      <c r="K104" s="70"/>
    </row>
    <row r="105" spans="2:11" x14ac:dyDescent="0.25">
      <c r="B105" s="254"/>
      <c r="C105" s="243"/>
      <c r="D105" s="246"/>
      <c r="E105" s="248"/>
      <c r="F105" s="250"/>
      <c r="G105" s="190"/>
      <c r="H105" s="167"/>
      <c r="I105" s="169"/>
      <c r="J105" s="71"/>
      <c r="K105" s="70"/>
    </row>
    <row r="106" spans="2:11" x14ac:dyDescent="0.25">
      <c r="B106" s="255"/>
      <c r="C106" s="244"/>
      <c r="D106" s="240"/>
      <c r="E106" s="241"/>
      <c r="F106" s="242"/>
      <c r="G106" s="190"/>
      <c r="H106" s="168"/>
      <c r="I106" s="170"/>
      <c r="J106" s="71"/>
      <c r="K106" s="70"/>
    </row>
    <row r="107" spans="2:11" x14ac:dyDescent="0.25">
      <c r="B107" s="255"/>
      <c r="C107" s="244"/>
      <c r="D107" s="240"/>
      <c r="E107" s="241"/>
      <c r="F107" s="242"/>
      <c r="G107" s="190"/>
      <c r="H107" s="168"/>
      <c r="I107" s="170"/>
      <c r="J107" s="73"/>
      <c r="K107" s="72"/>
    </row>
    <row r="108" spans="2:11" x14ac:dyDescent="0.25">
      <c r="B108" s="255"/>
      <c r="C108" s="244"/>
      <c r="D108" s="240"/>
      <c r="E108" s="241"/>
      <c r="F108" s="242"/>
      <c r="G108" s="190"/>
      <c r="H108" s="168"/>
      <c r="I108" s="170"/>
      <c r="J108" s="73"/>
      <c r="K108" s="72"/>
    </row>
    <row r="109" spans="2:11" x14ac:dyDescent="0.25">
      <c r="B109" s="218"/>
      <c r="C109" s="244"/>
      <c r="D109" s="247"/>
      <c r="E109" s="249"/>
      <c r="F109" s="251"/>
      <c r="G109" s="191"/>
      <c r="H109" s="168"/>
      <c r="I109" s="170"/>
      <c r="J109" s="71"/>
      <c r="K109" s="70"/>
    </row>
    <row r="110" spans="2:11" x14ac:dyDescent="0.25">
      <c r="B110" s="218"/>
      <c r="C110" s="259"/>
      <c r="D110" s="246"/>
      <c r="E110" s="248"/>
      <c r="F110" s="250"/>
      <c r="G110" s="190"/>
      <c r="H110" s="167"/>
      <c r="I110" s="169"/>
      <c r="J110" s="71"/>
      <c r="K110" s="70"/>
    </row>
    <row r="111" spans="2:11" x14ac:dyDescent="0.25">
      <c r="B111" s="219"/>
      <c r="C111" s="259"/>
      <c r="D111" s="240"/>
      <c r="E111" s="241"/>
      <c r="F111" s="242"/>
      <c r="G111" s="190"/>
      <c r="H111" s="168"/>
      <c r="I111" s="170"/>
      <c r="J111" s="71"/>
      <c r="K111" s="70"/>
    </row>
    <row r="112" spans="2:11" x14ac:dyDescent="0.25">
      <c r="B112" s="219"/>
      <c r="C112" s="259"/>
      <c r="D112" s="240"/>
      <c r="E112" s="241"/>
      <c r="F112" s="242"/>
      <c r="G112" s="190"/>
      <c r="H112" s="168"/>
      <c r="I112" s="170"/>
      <c r="J112" s="76"/>
      <c r="K112" s="72"/>
    </row>
    <row r="113" spans="2:11" x14ac:dyDescent="0.25">
      <c r="B113" s="219"/>
      <c r="C113" s="259"/>
      <c r="D113" s="240"/>
      <c r="E113" s="241"/>
      <c r="F113" s="242"/>
      <c r="G113" s="190"/>
      <c r="H113" s="168"/>
      <c r="I113" s="170"/>
      <c r="J113" s="73"/>
      <c r="K113" s="72"/>
    </row>
    <row r="114" spans="2:11" x14ac:dyDescent="0.25">
      <c r="B114" s="219"/>
      <c r="C114" s="259"/>
      <c r="D114" s="247"/>
      <c r="E114" s="249"/>
      <c r="F114" s="251"/>
      <c r="G114" s="190"/>
      <c r="H114" s="168"/>
      <c r="I114" s="170"/>
      <c r="J114" s="71"/>
      <c r="K114" s="70"/>
    </row>
  </sheetData>
  <mergeCells count="182">
    <mergeCell ref="B110:B114"/>
    <mergeCell ref="B85:B89"/>
    <mergeCell ref="B90:B94"/>
    <mergeCell ref="B95:B99"/>
    <mergeCell ref="B100:B104"/>
    <mergeCell ref="B105:B109"/>
    <mergeCell ref="H110:H114"/>
    <mergeCell ref="I110:I114"/>
    <mergeCell ref="B21:B24"/>
    <mergeCell ref="B25:B29"/>
    <mergeCell ref="B30:B34"/>
    <mergeCell ref="B35:B39"/>
    <mergeCell ref="B40:B44"/>
    <mergeCell ref="B45:B49"/>
    <mergeCell ref="B50:B54"/>
    <mergeCell ref="B55:B59"/>
    <mergeCell ref="B60:B64"/>
    <mergeCell ref="B65:B69"/>
    <mergeCell ref="B70:B74"/>
    <mergeCell ref="B75:B79"/>
    <mergeCell ref="B80:B84"/>
    <mergeCell ref="C110:C114"/>
    <mergeCell ref="D110:D114"/>
    <mergeCell ref="E110:E114"/>
    <mergeCell ref="F110:F114"/>
    <mergeCell ref="G110:G114"/>
    <mergeCell ref="H100:H104"/>
    <mergeCell ref="I100:I104"/>
    <mergeCell ref="C105:C109"/>
    <mergeCell ref="D105:D109"/>
    <mergeCell ref="E105:E109"/>
    <mergeCell ref="F105:F109"/>
    <mergeCell ref="G105:G109"/>
    <mergeCell ref="H105:H109"/>
    <mergeCell ref="I105:I109"/>
    <mergeCell ref="C100:C104"/>
    <mergeCell ref="D100:D104"/>
    <mergeCell ref="E100:E104"/>
    <mergeCell ref="F100:F104"/>
    <mergeCell ref="G100:G104"/>
    <mergeCell ref="H90:H94"/>
    <mergeCell ref="I90:I94"/>
    <mergeCell ref="C95:C99"/>
    <mergeCell ref="D95:D99"/>
    <mergeCell ref="E95:E99"/>
    <mergeCell ref="F95:F99"/>
    <mergeCell ref="G95:G99"/>
    <mergeCell ref="H95:H99"/>
    <mergeCell ref="I95:I99"/>
    <mergeCell ref="C90:C94"/>
    <mergeCell ref="D90:D94"/>
    <mergeCell ref="E90:E94"/>
    <mergeCell ref="F90:F94"/>
    <mergeCell ref="G90:G94"/>
    <mergeCell ref="H80:H84"/>
    <mergeCell ref="I80:I84"/>
    <mergeCell ref="C85:C89"/>
    <mergeCell ref="D85:D89"/>
    <mergeCell ref="E85:E89"/>
    <mergeCell ref="F85:F89"/>
    <mergeCell ref="G85:G89"/>
    <mergeCell ref="H85:H89"/>
    <mergeCell ref="I85:I89"/>
    <mergeCell ref="C80:C84"/>
    <mergeCell ref="D80:D84"/>
    <mergeCell ref="E80:E84"/>
    <mergeCell ref="F80:F84"/>
    <mergeCell ref="G80:G84"/>
    <mergeCell ref="H70:H74"/>
    <mergeCell ref="I70:I74"/>
    <mergeCell ref="C75:C79"/>
    <mergeCell ref="D75:D79"/>
    <mergeCell ref="E75:E79"/>
    <mergeCell ref="F75:F79"/>
    <mergeCell ref="G75:G79"/>
    <mergeCell ref="H75:H79"/>
    <mergeCell ref="I75:I79"/>
    <mergeCell ref="C70:C74"/>
    <mergeCell ref="D70:D74"/>
    <mergeCell ref="E70:E74"/>
    <mergeCell ref="F70:F74"/>
    <mergeCell ref="G70:G74"/>
    <mergeCell ref="H60:H64"/>
    <mergeCell ref="I60:I64"/>
    <mergeCell ref="C65:C69"/>
    <mergeCell ref="D65:D69"/>
    <mergeCell ref="E65:E69"/>
    <mergeCell ref="F65:F69"/>
    <mergeCell ref="G65:G69"/>
    <mergeCell ref="H65:H69"/>
    <mergeCell ref="I65:I69"/>
    <mergeCell ref="C60:C64"/>
    <mergeCell ref="D60:D64"/>
    <mergeCell ref="E60:E64"/>
    <mergeCell ref="F60:F64"/>
    <mergeCell ref="G60:G64"/>
    <mergeCell ref="C55:C59"/>
    <mergeCell ref="D55:D59"/>
    <mergeCell ref="E55:E59"/>
    <mergeCell ref="F55:F59"/>
    <mergeCell ref="G55:G59"/>
    <mergeCell ref="H55:H59"/>
    <mergeCell ref="I55:I59"/>
    <mergeCell ref="C50:C54"/>
    <mergeCell ref="D50:D54"/>
    <mergeCell ref="E50:E54"/>
    <mergeCell ref="F50:F54"/>
    <mergeCell ref="G50:G54"/>
    <mergeCell ref="H45:H49"/>
    <mergeCell ref="I45:I49"/>
    <mergeCell ref="F30:F34"/>
    <mergeCell ref="G30:G34"/>
    <mergeCell ref="H30:H34"/>
    <mergeCell ref="I30:I34"/>
    <mergeCell ref="E30:E34"/>
    <mergeCell ref="H50:H54"/>
    <mergeCell ref="I50:I54"/>
    <mergeCell ref="E2:G3"/>
    <mergeCell ref="H16:H20"/>
    <mergeCell ref="E21:E24"/>
    <mergeCell ref="F21:F24"/>
    <mergeCell ref="G21:G24"/>
    <mergeCell ref="H21:H24"/>
    <mergeCell ref="E25:E29"/>
    <mergeCell ref="F25:F29"/>
    <mergeCell ref="G25:G29"/>
    <mergeCell ref="H25:H29"/>
    <mergeCell ref="M41:M45"/>
    <mergeCell ref="A41:A45"/>
    <mergeCell ref="L41:L45"/>
    <mergeCell ref="C40:C44"/>
    <mergeCell ref="D40:D44"/>
    <mergeCell ref="E40:E44"/>
    <mergeCell ref="F40:F44"/>
    <mergeCell ref="G40:G44"/>
    <mergeCell ref="H40:H44"/>
    <mergeCell ref="M36:M40"/>
    <mergeCell ref="A36:A40"/>
    <mergeCell ref="L36:L40"/>
    <mergeCell ref="C35:C39"/>
    <mergeCell ref="D35:D39"/>
    <mergeCell ref="E35:E39"/>
    <mergeCell ref="F35:F39"/>
    <mergeCell ref="G35:G39"/>
    <mergeCell ref="M31:M35"/>
    <mergeCell ref="I40:I44"/>
    <mergeCell ref="C45:C49"/>
    <mergeCell ref="D45:D49"/>
    <mergeCell ref="E45:E49"/>
    <mergeCell ref="F45:F49"/>
    <mergeCell ref="G45:G49"/>
    <mergeCell ref="L26:L30"/>
    <mergeCell ref="M26:M30"/>
    <mergeCell ref="L31:L35"/>
    <mergeCell ref="I25:I29"/>
    <mergeCell ref="H35:H39"/>
    <mergeCell ref="I35:I39"/>
    <mergeCell ref="A26:A30"/>
    <mergeCell ref="C25:C29"/>
    <mergeCell ref="D25:D29"/>
    <mergeCell ref="C30:C34"/>
    <mergeCell ref="D30:D34"/>
    <mergeCell ref="A31:A35"/>
    <mergeCell ref="I16:I20"/>
    <mergeCell ref="L16:L20"/>
    <mergeCell ref="M16:M20"/>
    <mergeCell ref="L21:L25"/>
    <mergeCell ref="M21:M25"/>
    <mergeCell ref="G16:G20"/>
    <mergeCell ref="I21:I24"/>
    <mergeCell ref="A21:A25"/>
    <mergeCell ref="C21:C24"/>
    <mergeCell ref="D21:D24"/>
    <mergeCell ref="A14:A15"/>
    <mergeCell ref="B14:C14"/>
    <mergeCell ref="D14:F14"/>
    <mergeCell ref="A16:A20"/>
    <mergeCell ref="B16:B20"/>
    <mergeCell ref="C16:C20"/>
    <mergeCell ref="D16:D20"/>
    <mergeCell ref="E16:E20"/>
    <mergeCell ref="F16:F20"/>
  </mergeCells>
  <dataValidations count="20">
    <dataValidation type="list" allowBlank="1" showInputMessage="1" showErrorMessage="1" sqref="D45:D49" xr:uid="{54BF7E10-9571-4539-A981-309D00DEBD4A}">
      <formula1>$J$41:$J$45</formula1>
    </dataValidation>
    <dataValidation type="list" allowBlank="1" showInputMessage="1" showErrorMessage="1" sqref="D40:D44" xr:uid="{85910120-0B8E-4D2A-A88B-2A9E183320E9}">
      <formula1>$J$36:$J$40</formula1>
    </dataValidation>
    <dataValidation type="list" allowBlank="1" showInputMessage="1" showErrorMessage="1" sqref="D35:D39" xr:uid="{15FDDB5F-95DE-43B0-91D9-DB41B88A0EEC}">
      <formula1>$J$31:$J$35</formula1>
    </dataValidation>
    <dataValidation type="list" allowBlank="1" showInputMessage="1" showErrorMessage="1" sqref="D30:D34" xr:uid="{3E73CE41-15F6-406E-BA64-950104813C80}">
      <formula1>$J$26:$J$30</formula1>
    </dataValidation>
    <dataValidation type="list" allowBlank="1" showInputMessage="1" showErrorMessage="1" sqref="D25:D29" xr:uid="{89A433FB-D105-4C04-AC14-D8220DD8EDE7}">
      <formula1>$J$21:$J$25</formula1>
    </dataValidation>
    <dataValidation type="list" allowBlank="1" showInputMessage="1" showErrorMessage="1" sqref="D21:D24" xr:uid="{CF6B72E7-DE60-4106-80B3-0D37CB82FF9D}">
      <formula1>$J$17:$J$20</formula1>
    </dataValidation>
    <dataValidation type="list" allowBlank="1" showInputMessage="1" showErrorMessage="1" sqref="D16:D20" xr:uid="{1A0E1900-6B93-4B43-965D-624D9FAE09AF}">
      <formula1>$J$12:$J$16</formula1>
    </dataValidation>
    <dataValidation type="list" allowBlank="1" showInputMessage="1" showErrorMessage="1" sqref="D50:D54" xr:uid="{41DE09DB-A0C1-4112-AEE6-C2089A04B773}">
      <formula1>$J$46:$J$50</formula1>
    </dataValidation>
    <dataValidation type="list" allowBlank="1" showInputMessage="1" showErrorMessage="1" sqref="D55:D59" xr:uid="{AEB72A1F-AD77-4D76-B07B-3BE14F3AD854}">
      <formula1>$J$51:$J$55</formula1>
    </dataValidation>
    <dataValidation type="list" allowBlank="1" showInputMessage="1" showErrorMessage="1" sqref="D60:D64" xr:uid="{22123DE0-70B2-401D-8E11-7E75B0569500}">
      <formula1>$J$56:$J$60</formula1>
    </dataValidation>
    <dataValidation type="list" allowBlank="1" showInputMessage="1" showErrorMessage="1" sqref="D65:D69" xr:uid="{7D5A496C-9211-42D0-BB9D-BFCC0B62DDD2}">
      <formula1>$J$61:$J$65</formula1>
    </dataValidation>
    <dataValidation type="list" allowBlank="1" showInputMessage="1" showErrorMessage="1" sqref="D70:D74" xr:uid="{FCFC5B4F-9C5C-4A8F-A6F2-0966005B42C5}">
      <formula1>$J$66:$J$70</formula1>
    </dataValidation>
    <dataValidation type="list" allowBlank="1" showInputMessage="1" showErrorMessage="1" sqref="D75:D79" xr:uid="{5D8AC921-DD84-4CE8-9495-2E124AC56C7B}">
      <formula1>$J$71:$J$75</formula1>
    </dataValidation>
    <dataValidation type="list" allowBlank="1" showInputMessage="1" showErrorMessage="1" sqref="D80:D84" xr:uid="{07161CFA-B030-48ED-B587-032A791580BD}">
      <formula1>$J$76:$J$80</formula1>
    </dataValidation>
    <dataValidation type="list" allowBlank="1" showInputMessage="1" showErrorMessage="1" sqref="D85:D89" xr:uid="{B8F84798-A961-4EA9-9FAE-11F83C5E6205}">
      <formula1>$J$81:$J$85</formula1>
    </dataValidation>
    <dataValidation type="list" allowBlank="1" showInputMessage="1" showErrorMessage="1" sqref="D90:D94" xr:uid="{6BCDE6D4-C2FD-40BF-98EB-6123C5C12DBA}">
      <formula1>$J$86:$J$90</formula1>
    </dataValidation>
    <dataValidation type="list" allowBlank="1" showInputMessage="1" showErrorMessage="1" sqref="D95:D99" xr:uid="{5DD9AA45-883E-4CE1-88B9-34D7E0780E55}">
      <formula1>$J$91:$J$95</formula1>
    </dataValidation>
    <dataValidation type="list" allowBlank="1" showInputMessage="1" showErrorMessage="1" sqref="D100:D104" xr:uid="{0EF34F75-B0D2-4711-85EE-9C07AA9BD025}">
      <formula1>$J$96:$J$100</formula1>
    </dataValidation>
    <dataValidation type="list" allowBlank="1" showInputMessage="1" showErrorMessage="1" sqref="D105:D109" xr:uid="{1B7CA01B-F1B9-47ED-83BA-8B905CDB36D0}">
      <formula1>$J$101:$J$105</formula1>
    </dataValidation>
    <dataValidation type="list" allowBlank="1" showInputMessage="1" showErrorMessage="1" sqref="D110:D114" xr:uid="{7F9AE6DB-404A-4788-810E-2C4032BB8DE3}">
      <formula1>$J$106:$J$110</formula1>
    </dataValidation>
  </dataValidations>
  <pageMargins left="0.25" right="0.25" top="0.75" bottom="0.75" header="0.3" footer="0.3"/>
  <pageSetup paperSize="9" scale="5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0BF388-429A-44BF-9BFF-079D5AF13C96}">
          <x14:formula1>
            <xm:f>'Response Guidelines'!$D$80:$D$86</xm:f>
          </x14:formula1>
          <xm:sqref>G16:G114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14276A-FCF1-4F53-A083-351B022F6550}">
  <sheetPr>
    <tabColor rgb="FF003896"/>
    <pageSetUpPr fitToPage="1"/>
  </sheetPr>
  <dimension ref="A1:M85"/>
  <sheetViews>
    <sheetView topLeftCell="A11" zoomScaleNormal="100" workbookViewId="0">
      <selection activeCell="G11" sqref="C1:G1048576"/>
    </sheetView>
  </sheetViews>
  <sheetFormatPr defaultColWidth="9.1796875" defaultRowHeight="10.5" x14ac:dyDescent="0.25"/>
  <cols>
    <col min="1" max="1" width="3.1796875" style="19" bestFit="1" customWidth="1"/>
    <col min="2" max="2" width="37.1796875" style="18" customWidth="1"/>
    <col min="3" max="3" width="37.7265625" style="18" customWidth="1"/>
    <col min="4" max="5" width="23.1796875" style="18" customWidth="1"/>
    <col min="6" max="6" width="25.1796875" style="18" customWidth="1"/>
    <col min="7" max="7" width="11.26953125" style="18" customWidth="1"/>
    <col min="8" max="8" width="7.54296875" style="18" customWidth="1"/>
    <col min="9" max="9" width="7.1796875" style="17" customWidth="1"/>
    <col min="10" max="10" width="23.81640625" style="16" customWidth="1"/>
    <col min="11" max="11" width="5.26953125" style="15" customWidth="1"/>
    <col min="12" max="12" width="5.453125" style="13" customWidth="1"/>
    <col min="13" max="13" width="40.453125" style="14" customWidth="1"/>
    <col min="14" max="14" width="8.54296875" style="13" customWidth="1"/>
    <col min="15" max="16384" width="9.1796875" style="13"/>
  </cols>
  <sheetData>
    <row r="1" spans="1:13" x14ac:dyDescent="0.25">
      <c r="B1" s="96"/>
      <c r="C1" s="96"/>
      <c r="D1" s="96"/>
      <c r="E1" s="96"/>
      <c r="F1" s="96"/>
      <c r="G1" s="96"/>
      <c r="H1" s="96"/>
    </row>
    <row r="2" spans="1:13" ht="16.149999999999999" customHeight="1" x14ac:dyDescent="0.35">
      <c r="B2" s="11" t="s">
        <v>77</v>
      </c>
      <c r="C2" s="12" t="str">
        <f>'Scoring Summary'!C2</f>
        <v>&lt;insert before tender publication&gt;</v>
      </c>
      <c r="D2" s="58"/>
      <c r="E2" s="208" t="s">
        <v>116</v>
      </c>
      <c r="F2" s="208"/>
      <c r="G2" s="208"/>
      <c r="H2" s="95"/>
      <c r="I2" s="95"/>
      <c r="J2" s="58"/>
      <c r="K2" s="58"/>
      <c r="L2" s="58"/>
      <c r="M2" s="58"/>
    </row>
    <row r="3" spans="1:13" ht="16.149999999999999" customHeight="1" x14ac:dyDescent="0.35">
      <c r="B3" s="11" t="s">
        <v>80</v>
      </c>
      <c r="C3" s="12" t="str">
        <f>'Scoring Summary'!C3</f>
        <v>&lt;insert before tender publication&gt;</v>
      </c>
      <c r="D3" s="58"/>
      <c r="E3" s="106" t="s">
        <v>117</v>
      </c>
      <c r="F3" s="95" t="s">
        <v>53</v>
      </c>
      <c r="G3" s="95"/>
      <c r="H3" s="58"/>
      <c r="I3" s="58"/>
      <c r="J3" s="58"/>
      <c r="K3" s="58"/>
      <c r="L3" s="58"/>
      <c r="M3" s="58"/>
    </row>
    <row r="4" spans="1:13" ht="14.5" customHeight="1" x14ac:dyDescent="0.35">
      <c r="B4" s="11" t="s">
        <v>98</v>
      </c>
      <c r="C4" s="10" t="str">
        <f>'Scoring Summary'!C4</f>
        <v>&lt;Evaluator to complete&gt;</v>
      </c>
      <c r="D4" s="58"/>
      <c r="E4" s="95"/>
      <c r="F4" s="95"/>
      <c r="G4" s="95"/>
      <c r="H4" s="58"/>
      <c r="I4" s="58"/>
      <c r="J4" s="58"/>
      <c r="K4" s="58"/>
      <c r="L4" s="58"/>
      <c r="M4" s="58"/>
    </row>
    <row r="5" spans="1:13" ht="14.5" customHeight="1" x14ac:dyDescent="0.35">
      <c r="B5" s="11" t="s">
        <v>83</v>
      </c>
      <c r="C5" s="10" t="str">
        <f>'Scoring Summary'!C5</f>
        <v>&lt;Evaluator to complete&gt;</v>
      </c>
      <c r="D5" s="58"/>
      <c r="E5" s="58"/>
      <c r="F5" s="58"/>
      <c r="G5" s="58"/>
      <c r="H5" s="58"/>
      <c r="I5" s="58"/>
      <c r="J5" s="58"/>
      <c r="K5" s="58"/>
      <c r="L5" s="58"/>
      <c r="M5" s="58"/>
    </row>
    <row r="6" spans="1:13" ht="14.5" customHeight="1" x14ac:dyDescent="0.35">
      <c r="B6" s="11" t="s">
        <v>84</v>
      </c>
      <c r="C6" s="10" t="str">
        <f>'Scoring Summary'!C6</f>
        <v>&lt;Evaluator to complete&gt;</v>
      </c>
      <c r="D6" s="58"/>
      <c r="E6" s="58"/>
      <c r="F6" s="58"/>
      <c r="G6" s="58"/>
      <c r="H6" s="58"/>
      <c r="I6" s="58"/>
      <c r="J6" s="58"/>
      <c r="K6" s="58"/>
      <c r="L6" s="58"/>
      <c r="M6" s="58"/>
    </row>
    <row r="7" spans="1:13" ht="27.65" customHeight="1" x14ac:dyDescent="0.35">
      <c r="B7" s="11" t="s">
        <v>85</v>
      </c>
      <c r="C7" s="10"/>
      <c r="D7" s="58"/>
      <c r="E7" s="58"/>
      <c r="F7" s="58"/>
      <c r="G7" s="58"/>
      <c r="H7" s="58"/>
      <c r="I7" s="58"/>
      <c r="J7" s="58"/>
      <c r="K7" s="58"/>
      <c r="L7" s="58"/>
      <c r="M7" s="58"/>
    </row>
    <row r="8" spans="1:13" ht="6.4" customHeight="1" x14ac:dyDescent="0.35">
      <c r="B8" s="132"/>
      <c r="C8" s="133"/>
      <c r="D8" s="58"/>
      <c r="E8" s="58"/>
      <c r="F8" s="58"/>
      <c r="G8" s="58"/>
      <c r="H8" s="58"/>
      <c r="I8" s="58"/>
      <c r="J8" s="58"/>
      <c r="K8" s="58"/>
      <c r="L8" s="58"/>
      <c r="M8" s="58"/>
    </row>
    <row r="9" spans="1:13" ht="11" thickBot="1" x14ac:dyDescent="0.3">
      <c r="B9" s="40"/>
      <c r="C9" s="40"/>
      <c r="D9" s="40"/>
      <c r="E9" s="40"/>
      <c r="F9" s="40"/>
      <c r="G9" s="40"/>
      <c r="H9" s="40"/>
    </row>
    <row r="10" spans="1:13" ht="14.5" customHeight="1" x14ac:dyDescent="0.2">
      <c r="A10" s="171" t="s">
        <v>14</v>
      </c>
      <c r="B10" s="173" t="s">
        <v>15</v>
      </c>
      <c r="C10" s="174"/>
      <c r="D10" s="175" t="s">
        <v>16</v>
      </c>
      <c r="E10" s="176"/>
      <c r="F10" s="177"/>
      <c r="G10" s="94"/>
      <c r="H10" s="94"/>
      <c r="I10" s="93" t="s">
        <v>17</v>
      </c>
      <c r="J10" s="92"/>
      <c r="K10" s="92"/>
      <c r="L10" s="92"/>
      <c r="M10" s="91"/>
    </row>
    <row r="11" spans="1:13" s="61" customFormat="1" ht="58.15" customHeight="1" thickBot="1" x14ac:dyDescent="0.4">
      <c r="A11" s="172"/>
      <c r="B11" s="90" t="s">
        <v>18</v>
      </c>
      <c r="C11" s="89" t="s">
        <v>304</v>
      </c>
      <c r="D11" s="88" t="s">
        <v>20</v>
      </c>
      <c r="E11" s="87" t="s">
        <v>21</v>
      </c>
      <c r="F11" s="86" t="s">
        <v>22</v>
      </c>
      <c r="G11" s="100" t="s">
        <v>23</v>
      </c>
      <c r="H11" s="84" t="s">
        <v>24</v>
      </c>
      <c r="I11" s="83" t="s">
        <v>25</v>
      </c>
      <c r="J11" s="82" t="s">
        <v>26</v>
      </c>
      <c r="K11" s="81" t="s">
        <v>27</v>
      </c>
      <c r="L11" s="80" t="s">
        <v>28</v>
      </c>
      <c r="M11" s="79" t="s">
        <v>29</v>
      </c>
    </row>
    <row r="12" spans="1:13" s="78" customFormat="1" ht="15" customHeight="1" x14ac:dyDescent="0.35">
      <c r="A12" s="178">
        <v>1</v>
      </c>
      <c r="B12" s="218" t="s">
        <v>199</v>
      </c>
      <c r="C12" s="220" t="s">
        <v>200</v>
      </c>
      <c r="D12" s="184"/>
      <c r="E12" s="185"/>
      <c r="F12" s="164"/>
      <c r="G12" s="189" t="s">
        <v>72</v>
      </c>
      <c r="H12" s="192">
        <f>IF(G12='Response Guidelines'!$D$80,'Response Guidelines'!$C$80, IF(G12='Response Guidelines'!$D$81,'Response Guidelines'!$C$81,IF(G12='Response Guidelines'!$D$82,'Response Guidelines'!$C$82,IF(G12='Response Guidelines'!$D$83,'Response Guidelines'!$C$83,IF(G12='Response Guidelines'!$D$84,'Response Guidelines'!$C$84,IF(G12='Response Guidelines'!$D$85,'Response Guidelines'!$C$85,IF(G12='Response Guidelines'!$D$86,'Response Guidelines'!$C$86,"No Rating")))))))</f>
        <v>4</v>
      </c>
      <c r="I12" s="169">
        <v>2.5000000000000001E-2</v>
      </c>
      <c r="J12" s="75" t="s">
        <v>194</v>
      </c>
      <c r="K12" s="74">
        <f>I12</f>
        <v>2.5000000000000001E-2</v>
      </c>
      <c r="L12" s="193"/>
      <c r="M12" s="194"/>
    </row>
    <row r="13" spans="1:13" s="78" customFormat="1" ht="15" customHeight="1" x14ac:dyDescent="0.35">
      <c r="A13" s="178"/>
      <c r="B13" s="219"/>
      <c r="C13" s="221"/>
      <c r="D13" s="158"/>
      <c r="E13" s="161"/>
      <c r="F13" s="164"/>
      <c r="G13" s="190"/>
      <c r="H13" s="168"/>
      <c r="I13" s="170"/>
      <c r="J13" s="71" t="s">
        <v>195</v>
      </c>
      <c r="K13" s="70">
        <v>0.02</v>
      </c>
      <c r="L13" s="188"/>
      <c r="M13" s="156"/>
    </row>
    <row r="14" spans="1:13" s="78" customFormat="1" ht="15" customHeight="1" x14ac:dyDescent="0.35">
      <c r="A14" s="178"/>
      <c r="B14" s="219"/>
      <c r="C14" s="221"/>
      <c r="D14" s="158"/>
      <c r="E14" s="161"/>
      <c r="F14" s="164"/>
      <c r="G14" s="190"/>
      <c r="H14" s="168"/>
      <c r="I14" s="170"/>
      <c r="J14" s="71" t="s">
        <v>196</v>
      </c>
      <c r="K14" s="70">
        <v>1.4999999999999999E-2</v>
      </c>
      <c r="L14" s="188"/>
      <c r="M14" s="156"/>
    </row>
    <row r="15" spans="1:13" s="78" customFormat="1" ht="15" customHeight="1" x14ac:dyDescent="0.35">
      <c r="A15" s="178"/>
      <c r="B15" s="219"/>
      <c r="C15" s="221"/>
      <c r="D15" s="158"/>
      <c r="E15" s="161"/>
      <c r="F15" s="164"/>
      <c r="G15" s="190"/>
      <c r="H15" s="168"/>
      <c r="I15" s="170"/>
      <c r="J15" s="71" t="s">
        <v>197</v>
      </c>
      <c r="K15" s="70">
        <v>0.01</v>
      </c>
      <c r="L15" s="188"/>
      <c r="M15" s="156"/>
    </row>
    <row r="16" spans="1:13" s="78" customFormat="1" ht="30" customHeight="1" x14ac:dyDescent="0.35">
      <c r="A16" s="179"/>
      <c r="B16" s="219"/>
      <c r="C16" s="221"/>
      <c r="D16" s="159"/>
      <c r="E16" s="162"/>
      <c r="F16" s="165"/>
      <c r="G16" s="191"/>
      <c r="H16" s="168"/>
      <c r="I16" s="170"/>
      <c r="J16" s="71" t="s">
        <v>198</v>
      </c>
      <c r="K16" s="70">
        <v>0</v>
      </c>
      <c r="L16" s="188"/>
      <c r="M16" s="156"/>
    </row>
    <row r="17" spans="1:13" s="61" customFormat="1" ht="10" x14ac:dyDescent="0.35">
      <c r="A17" s="154">
        <v>2</v>
      </c>
      <c r="B17" s="219" t="s">
        <v>201</v>
      </c>
      <c r="C17" s="221" t="s">
        <v>305</v>
      </c>
      <c r="D17" s="157"/>
      <c r="E17" s="160"/>
      <c r="F17" s="163"/>
      <c r="G17" s="166" t="s">
        <v>72</v>
      </c>
      <c r="H17" s="167">
        <f>IF(G17='Response Guidelines'!$D$80,'Response Guidelines'!$C$80, IF(G17='Response Guidelines'!$D$81,'Response Guidelines'!$C$81,IF(G17='Response Guidelines'!$D$82,'Response Guidelines'!$C$82,IF(G17='Response Guidelines'!$D$83,'Response Guidelines'!$C$83,IF(G17='Response Guidelines'!$D$84,'Response Guidelines'!$C$84,IF(G17='Response Guidelines'!$D$85,'Response Guidelines'!$C$85,IF(G17='Response Guidelines'!$D$86,'Response Guidelines'!$C$86,"No Rating")))))))</f>
        <v>4</v>
      </c>
      <c r="I17" s="169">
        <v>0.02</v>
      </c>
      <c r="J17" s="71" t="s">
        <v>202</v>
      </c>
      <c r="K17" s="70">
        <f>I17</f>
        <v>0.02</v>
      </c>
      <c r="L17" s="188"/>
      <c r="M17" s="156"/>
    </row>
    <row r="18" spans="1:13" s="61" customFormat="1" ht="10" x14ac:dyDescent="0.35">
      <c r="A18" s="154"/>
      <c r="B18" s="219"/>
      <c r="C18" s="221"/>
      <c r="D18" s="158"/>
      <c r="E18" s="161"/>
      <c r="F18" s="164"/>
      <c r="G18" s="166"/>
      <c r="H18" s="168"/>
      <c r="I18" s="170"/>
      <c r="J18" s="71" t="s">
        <v>203</v>
      </c>
      <c r="K18" s="70">
        <v>1.4999999999999999E-2</v>
      </c>
      <c r="L18" s="188"/>
      <c r="M18" s="156"/>
    </row>
    <row r="19" spans="1:13" s="61" customFormat="1" ht="10" x14ac:dyDescent="0.35">
      <c r="A19" s="154"/>
      <c r="B19" s="219"/>
      <c r="C19" s="221"/>
      <c r="D19" s="158"/>
      <c r="E19" s="161"/>
      <c r="F19" s="164"/>
      <c r="G19" s="166"/>
      <c r="H19" s="168"/>
      <c r="I19" s="170"/>
      <c r="J19" s="77" t="s">
        <v>204</v>
      </c>
      <c r="K19" s="70">
        <v>0.01</v>
      </c>
      <c r="L19" s="188"/>
      <c r="M19" s="156"/>
    </row>
    <row r="20" spans="1:13" s="61" customFormat="1" ht="51" customHeight="1" x14ac:dyDescent="0.35">
      <c r="A20" s="154"/>
      <c r="B20" s="219"/>
      <c r="C20" s="221"/>
      <c r="D20" s="158"/>
      <c r="E20" s="161"/>
      <c r="F20" s="164"/>
      <c r="G20" s="166"/>
      <c r="H20" s="168"/>
      <c r="I20" s="170"/>
      <c r="J20" s="77" t="s">
        <v>205</v>
      </c>
      <c r="K20" s="70">
        <v>0</v>
      </c>
      <c r="L20" s="188"/>
      <c r="M20" s="156"/>
    </row>
    <row r="21" spans="1:13" s="61" customFormat="1" ht="10.15" customHeight="1" x14ac:dyDescent="0.35">
      <c r="A21" s="154">
        <v>3</v>
      </c>
      <c r="B21" s="254" t="s">
        <v>206</v>
      </c>
      <c r="C21" s="221" t="s">
        <v>224</v>
      </c>
      <c r="D21" s="227"/>
      <c r="E21" s="248"/>
      <c r="F21" s="250"/>
      <c r="G21" s="166" t="s">
        <v>72</v>
      </c>
      <c r="H21" s="167">
        <f>IF(G21='Response Guidelines'!$D$80,'Response Guidelines'!$C$80, IF(G21='Response Guidelines'!$D$81,'Response Guidelines'!$C$81,IF(G21='Response Guidelines'!$D$82,'Response Guidelines'!$C$82,IF(G21='Response Guidelines'!$D$83,'Response Guidelines'!$C$83,IF(G21='Response Guidelines'!$D$84,'Response Guidelines'!$C$84,IF(G21='Response Guidelines'!$D$85,'Response Guidelines'!$C$85,IF(G21='Response Guidelines'!$D$86,'Response Guidelines'!$C$86,"No Rating")))))))</f>
        <v>4</v>
      </c>
      <c r="I21" s="169">
        <v>2.5000000000000001E-2</v>
      </c>
      <c r="J21" s="71" t="s">
        <v>225</v>
      </c>
      <c r="K21" s="70">
        <v>2.5000000000000001E-2</v>
      </c>
      <c r="L21" s="188"/>
      <c r="M21" s="221"/>
    </row>
    <row r="22" spans="1:13" s="61" customFormat="1" ht="12.75" customHeight="1" x14ac:dyDescent="0.35">
      <c r="A22" s="154"/>
      <c r="B22" s="255"/>
      <c r="C22" s="221"/>
      <c r="D22" s="228"/>
      <c r="E22" s="241"/>
      <c r="F22" s="242"/>
      <c r="G22" s="166"/>
      <c r="H22" s="168"/>
      <c r="I22" s="170"/>
      <c r="J22" s="71" t="s">
        <v>226</v>
      </c>
      <c r="K22" s="70">
        <v>0.02</v>
      </c>
      <c r="L22" s="188"/>
      <c r="M22" s="221"/>
    </row>
    <row r="23" spans="1:13" s="61" customFormat="1" ht="12.75" customHeight="1" x14ac:dyDescent="0.35">
      <c r="A23" s="226"/>
      <c r="B23" s="255"/>
      <c r="C23" s="225"/>
      <c r="D23" s="228"/>
      <c r="E23" s="241"/>
      <c r="F23" s="242"/>
      <c r="G23" s="166"/>
      <c r="H23" s="168"/>
      <c r="I23" s="170"/>
      <c r="J23" s="76" t="s">
        <v>227</v>
      </c>
      <c r="K23" s="72">
        <v>1.4999999999999999E-2</v>
      </c>
      <c r="L23" s="260"/>
      <c r="M23" s="225"/>
    </row>
    <row r="24" spans="1:13" s="61" customFormat="1" ht="12.75" customHeight="1" x14ac:dyDescent="0.35">
      <c r="A24" s="226"/>
      <c r="B24" s="255"/>
      <c r="C24" s="225"/>
      <c r="D24" s="228"/>
      <c r="E24" s="241"/>
      <c r="F24" s="242"/>
      <c r="G24" s="166"/>
      <c r="H24" s="168"/>
      <c r="I24" s="170"/>
      <c r="J24" s="73" t="s">
        <v>228</v>
      </c>
      <c r="K24" s="72">
        <v>0.01</v>
      </c>
      <c r="L24" s="260"/>
      <c r="M24" s="225"/>
    </row>
    <row r="25" spans="1:13" s="61" customFormat="1" ht="11.15" customHeight="1" x14ac:dyDescent="0.35">
      <c r="A25" s="226"/>
      <c r="B25" s="218"/>
      <c r="C25" s="221"/>
      <c r="D25" s="229"/>
      <c r="E25" s="249"/>
      <c r="F25" s="251"/>
      <c r="G25" s="166"/>
      <c r="H25" s="168"/>
      <c r="I25" s="170"/>
      <c r="J25" s="71" t="s">
        <v>229</v>
      </c>
      <c r="K25" s="70">
        <v>0</v>
      </c>
      <c r="L25" s="188"/>
      <c r="M25" s="221"/>
    </row>
    <row r="26" spans="1:13" s="61" customFormat="1" ht="18.649999999999999" customHeight="1" x14ac:dyDescent="0.35">
      <c r="A26" s="232">
        <v>4</v>
      </c>
      <c r="B26" s="254" t="s">
        <v>207</v>
      </c>
      <c r="C26" s="230" t="s">
        <v>286</v>
      </c>
      <c r="D26" s="231"/>
      <c r="E26" s="241"/>
      <c r="F26" s="242"/>
      <c r="G26" s="166" t="s">
        <v>72</v>
      </c>
      <c r="H26" s="167">
        <f>IF(G26='Response Guidelines'!$D$80,'Response Guidelines'!$C$80, IF(G26='Response Guidelines'!$D$81,'Response Guidelines'!$C$81,IF(G26='Response Guidelines'!$D$82,'Response Guidelines'!$C$82,IF(G26='Response Guidelines'!$D$83,'Response Guidelines'!$C$83,IF(G26='Response Guidelines'!$D$84,'Response Guidelines'!$C$84,IF(G26='Response Guidelines'!$D$85,'Response Guidelines'!$C$85,IF(G26='Response Guidelines'!$D$86,'Response Guidelines'!$C$86,"No Rating")))))))</f>
        <v>4</v>
      </c>
      <c r="I26" s="169">
        <v>2.5000000000000001E-2</v>
      </c>
      <c r="J26" s="71" t="s">
        <v>233</v>
      </c>
      <c r="K26" s="74">
        <v>2.5000000000000001E-2</v>
      </c>
      <c r="L26" s="193"/>
      <c r="M26" s="230"/>
    </row>
    <row r="27" spans="1:13" s="61" customFormat="1" ht="18.649999999999999" customHeight="1" x14ac:dyDescent="0.35">
      <c r="A27" s="233"/>
      <c r="B27" s="255"/>
      <c r="C27" s="221"/>
      <c r="D27" s="228"/>
      <c r="E27" s="241"/>
      <c r="F27" s="242"/>
      <c r="G27" s="166"/>
      <c r="H27" s="168"/>
      <c r="I27" s="170"/>
      <c r="J27" s="71" t="s">
        <v>232</v>
      </c>
      <c r="K27" s="70">
        <v>1.4999999999999999E-2</v>
      </c>
      <c r="L27" s="188"/>
      <c r="M27" s="221"/>
    </row>
    <row r="28" spans="1:13" s="61" customFormat="1" ht="18.649999999999999" customHeight="1" x14ac:dyDescent="0.35">
      <c r="A28" s="233"/>
      <c r="B28" s="255"/>
      <c r="C28" s="221"/>
      <c r="D28" s="228"/>
      <c r="E28" s="241"/>
      <c r="F28" s="242"/>
      <c r="G28" s="166"/>
      <c r="H28" s="168"/>
      <c r="I28" s="170"/>
      <c r="J28" s="71" t="s">
        <v>231</v>
      </c>
      <c r="K28" s="70">
        <v>0.01</v>
      </c>
      <c r="L28" s="188"/>
      <c r="M28" s="221"/>
    </row>
    <row r="29" spans="1:13" s="61" customFormat="1" ht="18.649999999999999" customHeight="1" x14ac:dyDescent="0.35">
      <c r="A29" s="233"/>
      <c r="B29" s="255"/>
      <c r="C29" s="221"/>
      <c r="D29" s="228"/>
      <c r="E29" s="241"/>
      <c r="F29" s="242"/>
      <c r="G29" s="166"/>
      <c r="H29" s="168"/>
      <c r="I29" s="170"/>
      <c r="J29" s="71" t="s">
        <v>230</v>
      </c>
      <c r="K29" s="70">
        <v>0</v>
      </c>
      <c r="L29" s="188"/>
      <c r="M29" s="221"/>
    </row>
    <row r="30" spans="1:13" s="61" customFormat="1" ht="11.15" customHeight="1" x14ac:dyDescent="0.35">
      <c r="A30" s="154">
        <v>5</v>
      </c>
      <c r="B30" s="254" t="s">
        <v>208</v>
      </c>
      <c r="C30" s="252" t="s">
        <v>292</v>
      </c>
      <c r="D30" s="246"/>
      <c r="E30" s="248"/>
      <c r="F30" s="250"/>
      <c r="G30" s="166" t="s">
        <v>72</v>
      </c>
      <c r="H30" s="167">
        <f>IF(G30='Response Guidelines'!$D$80,'Response Guidelines'!$C$80, IF(G30='Response Guidelines'!$D$81,'Response Guidelines'!$C$81,IF(G30='Response Guidelines'!$D$82,'Response Guidelines'!$C$82,IF(G30='Response Guidelines'!$D$83,'Response Guidelines'!$C$83,IF(G30='Response Guidelines'!$D$84,'Response Guidelines'!$C$84,IF(G30='Response Guidelines'!$D$85,'Response Guidelines'!$C$85,IF(G30='Response Guidelines'!$D$86,'Response Guidelines'!$C$86,"No Rating")))))))</f>
        <v>4</v>
      </c>
      <c r="I30" s="169">
        <v>2.5000000000000001E-2</v>
      </c>
      <c r="J30" s="71" t="s">
        <v>189</v>
      </c>
      <c r="K30" s="70">
        <v>2.5000000000000001E-2</v>
      </c>
      <c r="L30" s="188"/>
      <c r="M30" s="221"/>
    </row>
    <row r="31" spans="1:13" s="61" customFormat="1" ht="11.15" customHeight="1" x14ac:dyDescent="0.35">
      <c r="A31" s="154"/>
      <c r="B31" s="255"/>
      <c r="C31" s="238"/>
      <c r="D31" s="240"/>
      <c r="E31" s="241"/>
      <c r="F31" s="242"/>
      <c r="G31" s="166"/>
      <c r="H31" s="168"/>
      <c r="I31" s="170"/>
      <c r="J31" s="71" t="s">
        <v>234</v>
      </c>
      <c r="K31" s="70">
        <v>1.4999999999999999E-2</v>
      </c>
      <c r="L31" s="188"/>
      <c r="M31" s="221"/>
    </row>
    <row r="32" spans="1:13" s="61" customFormat="1" ht="11.15" customHeight="1" x14ac:dyDescent="0.35">
      <c r="A32" s="226"/>
      <c r="B32" s="255"/>
      <c r="C32" s="238"/>
      <c r="D32" s="240"/>
      <c r="E32" s="241"/>
      <c r="F32" s="242"/>
      <c r="G32" s="166"/>
      <c r="H32" s="168"/>
      <c r="I32" s="170"/>
      <c r="J32" s="73" t="s">
        <v>235</v>
      </c>
      <c r="K32" s="72">
        <v>0.01</v>
      </c>
      <c r="L32" s="260"/>
      <c r="M32" s="225"/>
    </row>
    <row r="33" spans="1:13" s="61" customFormat="1" ht="102.75" customHeight="1" x14ac:dyDescent="0.35">
      <c r="A33" s="226"/>
      <c r="B33" s="255"/>
      <c r="C33" s="238"/>
      <c r="D33" s="240"/>
      <c r="E33" s="241"/>
      <c r="F33" s="242"/>
      <c r="G33" s="263"/>
      <c r="H33" s="168"/>
      <c r="I33" s="224"/>
      <c r="J33" s="73" t="s">
        <v>180</v>
      </c>
      <c r="K33" s="72">
        <v>0</v>
      </c>
      <c r="L33" s="260"/>
      <c r="M33" s="225"/>
    </row>
    <row r="34" spans="1:13" s="61" customFormat="1" ht="16.149999999999999" customHeight="1" x14ac:dyDescent="0.35">
      <c r="A34" s="261">
        <v>6</v>
      </c>
      <c r="B34" s="254" t="s">
        <v>209</v>
      </c>
      <c r="C34" s="252" t="s">
        <v>287</v>
      </c>
      <c r="D34" s="262"/>
      <c r="E34" s="248"/>
      <c r="F34" s="250"/>
      <c r="G34" s="166" t="s">
        <v>72</v>
      </c>
      <c r="H34" s="167">
        <f>IF(G34='Response Guidelines'!$D$80,'Response Guidelines'!$C$80, IF(G34='Response Guidelines'!$D$81,'Response Guidelines'!$C$81,IF(G34='Response Guidelines'!$D$82,'Response Guidelines'!$C$82,IF(G34='Response Guidelines'!$D$83,'Response Guidelines'!$C$83,IF(G34='Response Guidelines'!$D$84,'Response Guidelines'!$C$84,IF(G34='Response Guidelines'!$D$85,'Response Guidelines'!$C$85,IF(G34='Response Guidelines'!$D$86,'Response Guidelines'!$C$86,"No Rating")))))))</f>
        <v>4</v>
      </c>
      <c r="I34" s="170">
        <v>2.5000000000000001E-2</v>
      </c>
      <c r="J34" s="71" t="s">
        <v>189</v>
      </c>
      <c r="K34" s="70">
        <v>2.5000000000000001E-2</v>
      </c>
      <c r="L34" s="188"/>
      <c r="M34" s="259"/>
    </row>
    <row r="35" spans="1:13" s="61" customFormat="1" ht="16.149999999999999" customHeight="1" x14ac:dyDescent="0.35">
      <c r="A35" s="154"/>
      <c r="B35" s="255"/>
      <c r="C35" s="238"/>
      <c r="D35" s="240"/>
      <c r="E35" s="241"/>
      <c r="F35" s="242"/>
      <c r="G35" s="166"/>
      <c r="H35" s="168"/>
      <c r="I35" s="170"/>
      <c r="J35" s="71" t="s">
        <v>236</v>
      </c>
      <c r="K35" s="70">
        <v>0.02</v>
      </c>
      <c r="L35" s="188"/>
      <c r="M35" s="259"/>
    </row>
    <row r="36" spans="1:13" s="61" customFormat="1" ht="16.149999999999999" customHeight="1" x14ac:dyDescent="0.35">
      <c r="A36" s="154"/>
      <c r="B36" s="255"/>
      <c r="C36" s="238"/>
      <c r="D36" s="240"/>
      <c r="E36" s="241"/>
      <c r="F36" s="242"/>
      <c r="G36" s="166"/>
      <c r="H36" s="168"/>
      <c r="I36" s="170"/>
      <c r="J36" s="75" t="s">
        <v>237</v>
      </c>
      <c r="K36" s="70">
        <v>1.4999999999999999E-2</v>
      </c>
      <c r="L36" s="188"/>
      <c r="M36" s="259"/>
    </row>
    <row r="37" spans="1:13" s="61" customFormat="1" ht="16.149999999999999" customHeight="1" x14ac:dyDescent="0.35">
      <c r="A37" s="154"/>
      <c r="B37" s="255"/>
      <c r="C37" s="238"/>
      <c r="D37" s="240"/>
      <c r="E37" s="241"/>
      <c r="F37" s="242"/>
      <c r="G37" s="166"/>
      <c r="H37" s="168"/>
      <c r="I37" s="170"/>
      <c r="J37" s="73" t="s">
        <v>238</v>
      </c>
      <c r="K37" s="70">
        <v>0.01</v>
      </c>
      <c r="L37" s="188"/>
      <c r="M37" s="259"/>
    </row>
    <row r="38" spans="1:13" s="61" customFormat="1" ht="105.75" customHeight="1" x14ac:dyDescent="0.35">
      <c r="A38" s="154"/>
      <c r="B38" s="218"/>
      <c r="C38" s="253"/>
      <c r="D38" s="247"/>
      <c r="E38" s="249"/>
      <c r="F38" s="251"/>
      <c r="G38" s="166"/>
      <c r="H38" s="264"/>
      <c r="I38" s="170"/>
      <c r="J38" s="71" t="s">
        <v>180</v>
      </c>
      <c r="K38" s="70">
        <v>0</v>
      </c>
      <c r="L38" s="188"/>
      <c r="M38" s="259"/>
    </row>
    <row r="39" spans="1:13" s="61" customFormat="1" ht="11.15" customHeight="1" x14ac:dyDescent="0.35">
      <c r="A39" s="154">
        <v>7</v>
      </c>
      <c r="B39" s="254" t="s">
        <v>210</v>
      </c>
      <c r="C39" s="252" t="s">
        <v>239</v>
      </c>
      <c r="D39" s="246"/>
      <c r="E39" s="248"/>
      <c r="F39" s="250"/>
      <c r="G39" s="166" t="s">
        <v>72</v>
      </c>
      <c r="H39" s="167">
        <f>IF(G39='Response Guidelines'!$D$80,'Response Guidelines'!$C$80, IF(G39='Response Guidelines'!$D$81,'Response Guidelines'!$C$81,IF(G39='Response Guidelines'!$D$82,'Response Guidelines'!$C$82,IF(G39='Response Guidelines'!$D$83,'Response Guidelines'!$C$83,IF(G39='Response Guidelines'!$D$84,'Response Guidelines'!$C$84,IF(G39='Response Guidelines'!$D$85,'Response Guidelines'!$C$85,IF(G39='Response Guidelines'!$D$86,'Response Guidelines'!$C$86,"No Rating")))))))</f>
        <v>4</v>
      </c>
      <c r="I39" s="169">
        <v>0.02</v>
      </c>
      <c r="J39" s="71" t="s">
        <v>288</v>
      </c>
      <c r="K39" s="70">
        <v>0.02</v>
      </c>
      <c r="L39" s="260"/>
      <c r="M39" s="221"/>
    </row>
    <row r="40" spans="1:13" s="61" customFormat="1" ht="11.15" customHeight="1" x14ac:dyDescent="0.35">
      <c r="A40" s="154"/>
      <c r="B40" s="255"/>
      <c r="C40" s="238"/>
      <c r="D40" s="240"/>
      <c r="E40" s="241"/>
      <c r="F40" s="242"/>
      <c r="G40" s="166"/>
      <c r="H40" s="168"/>
      <c r="I40" s="170"/>
      <c r="J40" s="71" t="s">
        <v>240</v>
      </c>
      <c r="K40" s="70">
        <v>1.4999999999999999E-2</v>
      </c>
      <c r="L40" s="265"/>
      <c r="M40" s="221"/>
    </row>
    <row r="41" spans="1:13" s="61" customFormat="1" ht="11.15" customHeight="1" x14ac:dyDescent="0.35">
      <c r="A41" s="154"/>
      <c r="B41" s="255"/>
      <c r="C41" s="238"/>
      <c r="D41" s="240"/>
      <c r="E41" s="241"/>
      <c r="F41" s="242"/>
      <c r="G41" s="166"/>
      <c r="H41" s="168"/>
      <c r="I41" s="170"/>
      <c r="J41" s="71" t="s">
        <v>241</v>
      </c>
      <c r="K41" s="70">
        <v>0.01</v>
      </c>
      <c r="L41" s="265"/>
      <c r="M41" s="221"/>
    </row>
    <row r="42" spans="1:13" s="61" customFormat="1" ht="47.25" customHeight="1" x14ac:dyDescent="0.35">
      <c r="A42" s="154"/>
      <c r="B42" s="255"/>
      <c r="C42" s="238"/>
      <c r="D42" s="240"/>
      <c r="E42" s="241"/>
      <c r="F42" s="242"/>
      <c r="G42" s="263"/>
      <c r="H42" s="168"/>
      <c r="I42" s="224"/>
      <c r="J42" s="73" t="s">
        <v>242</v>
      </c>
      <c r="K42" s="72">
        <v>0</v>
      </c>
      <c r="L42" s="265"/>
      <c r="M42" s="225"/>
    </row>
    <row r="43" spans="1:13" s="61" customFormat="1" ht="11.25" customHeight="1" x14ac:dyDescent="0.35">
      <c r="A43" s="261">
        <v>8</v>
      </c>
      <c r="B43" s="254" t="s">
        <v>211</v>
      </c>
      <c r="C43" s="221" t="s">
        <v>289</v>
      </c>
      <c r="D43" s="157"/>
      <c r="E43" s="160"/>
      <c r="F43" s="163"/>
      <c r="G43" s="166" t="s">
        <v>72</v>
      </c>
      <c r="H43" s="167">
        <f>IF(G43='Response Guidelines'!$D$80,'Response Guidelines'!$C$80, IF(G43='Response Guidelines'!$D$81,'Response Guidelines'!$C$81,IF(G43='Response Guidelines'!$D$82,'Response Guidelines'!$C$82,IF(G43='Response Guidelines'!$D$83,'Response Guidelines'!$C$83,IF(G43='Response Guidelines'!$D$84,'Response Guidelines'!$C$84,IF(G43='Response Guidelines'!$D$85,'Response Guidelines'!$C$85,IF(G43='Response Guidelines'!$D$86,'Response Guidelines'!$C$86,"No Rating")))))))</f>
        <v>4</v>
      </c>
      <c r="I43" s="170">
        <v>0.02</v>
      </c>
      <c r="J43" s="71" t="s">
        <v>243</v>
      </c>
      <c r="K43" s="70">
        <v>0.02</v>
      </c>
      <c r="L43" s="188"/>
      <c r="M43" s="266"/>
    </row>
    <row r="44" spans="1:13" s="61" customFormat="1" ht="10" x14ac:dyDescent="0.35">
      <c r="A44" s="154"/>
      <c r="B44" s="255"/>
      <c r="C44" s="221"/>
      <c r="D44" s="158"/>
      <c r="E44" s="161"/>
      <c r="F44" s="164"/>
      <c r="G44" s="166"/>
      <c r="H44" s="168"/>
      <c r="I44" s="170"/>
      <c r="J44" s="71" t="s">
        <v>296</v>
      </c>
      <c r="K44" s="70">
        <v>0.01</v>
      </c>
      <c r="L44" s="188"/>
      <c r="M44" s="266"/>
    </row>
    <row r="45" spans="1:13" s="61" customFormat="1" ht="30.75" customHeight="1" x14ac:dyDescent="0.35">
      <c r="A45" s="154"/>
      <c r="B45" s="218"/>
      <c r="C45" s="221"/>
      <c r="D45" s="159"/>
      <c r="E45" s="162"/>
      <c r="F45" s="165"/>
      <c r="G45" s="166"/>
      <c r="H45" s="264"/>
      <c r="I45" s="170"/>
      <c r="J45" s="77" t="s">
        <v>244</v>
      </c>
      <c r="K45" s="70">
        <v>0</v>
      </c>
      <c r="L45" s="188"/>
      <c r="M45" s="266"/>
    </row>
    <row r="46" spans="1:13" s="61" customFormat="1" ht="26.25" customHeight="1" x14ac:dyDescent="0.35">
      <c r="A46" s="154">
        <v>9</v>
      </c>
      <c r="B46" s="254" t="s">
        <v>212</v>
      </c>
      <c r="C46" s="221" t="s">
        <v>245</v>
      </c>
      <c r="D46" s="227"/>
      <c r="E46" s="248"/>
      <c r="F46" s="250"/>
      <c r="G46" s="190" t="s">
        <v>72</v>
      </c>
      <c r="H46" s="167">
        <f>IF(G46='Response Guidelines'!$D$80,'Response Guidelines'!$C$80, IF(G46='Response Guidelines'!$D$81,'Response Guidelines'!$C$81,IF(G46='Response Guidelines'!$D$82,'Response Guidelines'!$C$82,IF(G46='Response Guidelines'!$D$83,'Response Guidelines'!$C$83,IF(G46='Response Guidelines'!$D$84,'Response Guidelines'!$C$84,IF(G46='Response Guidelines'!$D$85,'Response Guidelines'!$C$85,IF(G46='Response Guidelines'!$D$86,'Response Guidelines'!$C$86,"No Rating")))))))</f>
        <v>4</v>
      </c>
      <c r="I46" s="169">
        <v>0.04</v>
      </c>
      <c r="J46" s="71" t="s">
        <v>246</v>
      </c>
      <c r="K46" s="74">
        <v>0.04</v>
      </c>
      <c r="L46" s="188"/>
      <c r="M46" s="221"/>
    </row>
    <row r="47" spans="1:13" s="61" customFormat="1" ht="29.25" customHeight="1" x14ac:dyDescent="0.35">
      <c r="A47" s="154"/>
      <c r="B47" s="255"/>
      <c r="C47" s="221"/>
      <c r="D47" s="228"/>
      <c r="E47" s="241"/>
      <c r="F47" s="242"/>
      <c r="G47" s="190"/>
      <c r="H47" s="168"/>
      <c r="I47" s="170"/>
      <c r="J47" s="71" t="s">
        <v>297</v>
      </c>
      <c r="K47" s="70">
        <v>0</v>
      </c>
      <c r="L47" s="188"/>
      <c r="M47" s="221"/>
    </row>
    <row r="48" spans="1:13" s="61" customFormat="1" ht="18.649999999999999" customHeight="1" x14ac:dyDescent="0.35">
      <c r="A48" s="232">
        <v>10</v>
      </c>
      <c r="B48" s="254" t="s">
        <v>213</v>
      </c>
      <c r="C48" s="230" t="s">
        <v>247</v>
      </c>
      <c r="D48" s="231"/>
      <c r="E48" s="241"/>
      <c r="F48" s="242"/>
      <c r="G48" s="166" t="s">
        <v>37</v>
      </c>
      <c r="H48" s="167">
        <f>IF(G48='Response Guidelines'!$D$80,'Response Guidelines'!$C$80, IF(G48='Response Guidelines'!$D$81,'Response Guidelines'!$C$81,IF(G48='Response Guidelines'!$D$82,'Response Guidelines'!$C$82,IF(G48='Response Guidelines'!$D$83,'Response Guidelines'!$C$83,IF(G48='Response Guidelines'!$D$84,'Response Guidelines'!$C$84,IF(G48='Response Guidelines'!$D$85,'Response Guidelines'!$C$85,IF(G48='Response Guidelines'!$D$86,'Response Guidelines'!$C$86,"No Rating")))))))</f>
        <v>6</v>
      </c>
      <c r="I48" s="169">
        <v>0.2</v>
      </c>
      <c r="J48" s="75" t="s">
        <v>248</v>
      </c>
      <c r="K48" s="74">
        <v>0.2</v>
      </c>
      <c r="L48" s="193"/>
      <c r="M48" s="230"/>
    </row>
    <row r="49" spans="1:13" s="61" customFormat="1" ht="27" customHeight="1" x14ac:dyDescent="0.35">
      <c r="A49" s="233"/>
      <c r="B49" s="255"/>
      <c r="C49" s="221"/>
      <c r="D49" s="228"/>
      <c r="E49" s="241"/>
      <c r="F49" s="242"/>
      <c r="G49" s="166"/>
      <c r="H49" s="168"/>
      <c r="I49" s="170"/>
      <c r="J49" s="71" t="s">
        <v>249</v>
      </c>
      <c r="K49" s="70">
        <v>0.05</v>
      </c>
      <c r="L49" s="188"/>
      <c r="M49" s="221"/>
    </row>
    <row r="50" spans="1:13" s="61" customFormat="1" ht="52.5" customHeight="1" x14ac:dyDescent="0.35">
      <c r="A50" s="233"/>
      <c r="B50" s="255"/>
      <c r="C50" s="221"/>
      <c r="D50" s="228"/>
      <c r="E50" s="241"/>
      <c r="F50" s="242"/>
      <c r="G50" s="166"/>
      <c r="H50" s="168"/>
      <c r="I50" s="170"/>
      <c r="J50" s="71" t="s">
        <v>250</v>
      </c>
      <c r="K50" s="70">
        <v>0</v>
      </c>
      <c r="L50" s="188"/>
      <c r="M50" s="221"/>
    </row>
    <row r="51" spans="1:13" s="61" customFormat="1" ht="11.15" customHeight="1" x14ac:dyDescent="0.35">
      <c r="A51" s="154">
        <v>11</v>
      </c>
      <c r="B51" s="254" t="s">
        <v>214</v>
      </c>
      <c r="C51" s="267" t="s">
        <v>298</v>
      </c>
      <c r="D51" s="246"/>
      <c r="E51" s="248"/>
      <c r="F51" s="250"/>
      <c r="G51" s="166" t="s">
        <v>72</v>
      </c>
      <c r="H51" s="167">
        <f>IF(G51='Response Guidelines'!$D$80,'Response Guidelines'!$C$80, IF(G51='Response Guidelines'!$D$81,'Response Guidelines'!$C$81,IF(G51='Response Guidelines'!$D$82,'Response Guidelines'!$C$82,IF(G51='Response Guidelines'!$D$83,'Response Guidelines'!$C$83,IF(G51='Response Guidelines'!$D$84,'Response Guidelines'!$C$84,IF(G51='Response Guidelines'!$D$85,'Response Guidelines'!$C$85,IF(G51='Response Guidelines'!$D$86,'Response Guidelines'!$C$86,"No Rating")))))))</f>
        <v>4</v>
      </c>
      <c r="I51" s="169">
        <v>2.5000000000000001E-2</v>
      </c>
      <c r="J51" s="71" t="s">
        <v>251</v>
      </c>
      <c r="K51" s="74">
        <v>2.5000000000000001E-2</v>
      </c>
      <c r="L51" s="188"/>
      <c r="M51" s="221"/>
    </row>
    <row r="52" spans="1:13" s="61" customFormat="1" ht="11.15" customHeight="1" x14ac:dyDescent="0.35">
      <c r="A52" s="154"/>
      <c r="B52" s="255"/>
      <c r="C52" s="268"/>
      <c r="D52" s="240"/>
      <c r="E52" s="241"/>
      <c r="F52" s="242"/>
      <c r="G52" s="166"/>
      <c r="H52" s="168"/>
      <c r="I52" s="170"/>
      <c r="J52" s="71" t="s">
        <v>252</v>
      </c>
      <c r="K52" s="70">
        <v>1.4999999999999999E-2</v>
      </c>
      <c r="L52" s="188"/>
      <c r="M52" s="221"/>
    </row>
    <row r="53" spans="1:13" s="61" customFormat="1" ht="11.15" customHeight="1" x14ac:dyDescent="0.35">
      <c r="A53" s="226"/>
      <c r="B53" s="255"/>
      <c r="C53" s="268"/>
      <c r="D53" s="240"/>
      <c r="E53" s="241"/>
      <c r="F53" s="242"/>
      <c r="G53" s="166"/>
      <c r="H53" s="168"/>
      <c r="I53" s="170"/>
      <c r="J53" s="73" t="s">
        <v>253</v>
      </c>
      <c r="K53" s="70">
        <v>0.01</v>
      </c>
      <c r="L53" s="260"/>
      <c r="M53" s="225"/>
    </row>
    <row r="54" spans="1:13" s="61" customFormat="1" ht="11.15" customHeight="1" x14ac:dyDescent="0.35">
      <c r="A54" s="226"/>
      <c r="B54" s="255"/>
      <c r="C54" s="268"/>
      <c r="D54" s="240"/>
      <c r="E54" s="241"/>
      <c r="F54" s="242"/>
      <c r="G54" s="166"/>
      <c r="H54" s="168"/>
      <c r="I54" s="170"/>
      <c r="J54" s="73" t="s">
        <v>254</v>
      </c>
      <c r="K54" s="70">
        <v>0</v>
      </c>
      <c r="L54" s="260"/>
      <c r="M54" s="225"/>
    </row>
    <row r="55" spans="1:13" s="61" customFormat="1" ht="52.5" customHeight="1" x14ac:dyDescent="0.35">
      <c r="A55" s="154"/>
      <c r="B55" s="218"/>
      <c r="C55" s="269"/>
      <c r="D55" s="247"/>
      <c r="E55" s="249"/>
      <c r="F55" s="251"/>
      <c r="G55" s="166"/>
      <c r="H55" s="168"/>
      <c r="I55" s="170"/>
      <c r="J55" s="71"/>
      <c r="K55" s="70"/>
      <c r="L55" s="188"/>
      <c r="M55" s="221"/>
    </row>
    <row r="56" spans="1:13" s="61" customFormat="1" ht="16.149999999999999" customHeight="1" x14ac:dyDescent="0.35">
      <c r="A56" s="261">
        <v>12</v>
      </c>
      <c r="B56" s="254" t="s">
        <v>215</v>
      </c>
      <c r="C56" s="238" t="s">
        <v>299</v>
      </c>
      <c r="D56" s="239"/>
      <c r="E56" s="241"/>
      <c r="F56" s="242"/>
      <c r="G56" s="190" t="s">
        <v>37</v>
      </c>
      <c r="H56" s="167">
        <f>IF(G56='Response Guidelines'!$D$80,'Response Guidelines'!$C$80, IF(G56='Response Guidelines'!$D$81,'Response Guidelines'!$C$81,IF(G56='Response Guidelines'!$D$82,'Response Guidelines'!$C$82,IF(G56='Response Guidelines'!$D$83,'Response Guidelines'!$C$83,IF(G56='Response Guidelines'!$D$84,'Response Guidelines'!$C$84,IF(G56='Response Guidelines'!$D$85,'Response Guidelines'!$C$85,IF(G56='Response Guidelines'!$D$86,'Response Guidelines'!$C$86,"No Rating")))))))</f>
        <v>6</v>
      </c>
      <c r="I56" s="169">
        <v>0.2</v>
      </c>
      <c r="J56" s="75" t="s">
        <v>255</v>
      </c>
      <c r="K56" s="74">
        <v>0.04</v>
      </c>
      <c r="L56" s="193"/>
      <c r="M56" s="230"/>
    </row>
    <row r="57" spans="1:13" s="61" customFormat="1" ht="16.149999999999999" customHeight="1" x14ac:dyDescent="0.35">
      <c r="A57" s="154"/>
      <c r="B57" s="255"/>
      <c r="C57" s="238"/>
      <c r="D57" s="240"/>
      <c r="E57" s="241"/>
      <c r="F57" s="242"/>
      <c r="G57" s="190"/>
      <c r="H57" s="168"/>
      <c r="I57" s="170"/>
      <c r="J57" s="71" t="s">
        <v>256</v>
      </c>
      <c r="K57" s="70">
        <v>0.02</v>
      </c>
      <c r="L57" s="188"/>
      <c r="M57" s="221"/>
    </row>
    <row r="58" spans="1:13" s="61" customFormat="1" ht="49.5" customHeight="1" x14ac:dyDescent="0.35">
      <c r="A58" s="154"/>
      <c r="B58" s="255"/>
      <c r="C58" s="238"/>
      <c r="D58" s="240"/>
      <c r="E58" s="241"/>
      <c r="F58" s="242"/>
      <c r="G58" s="190"/>
      <c r="H58" s="168"/>
      <c r="I58" s="170"/>
      <c r="J58" s="75" t="s">
        <v>257</v>
      </c>
      <c r="K58" s="70">
        <v>0</v>
      </c>
      <c r="L58" s="188"/>
      <c r="M58" s="221"/>
    </row>
    <row r="59" spans="1:13" s="61" customFormat="1" ht="11.15" customHeight="1" x14ac:dyDescent="0.35">
      <c r="A59" s="154">
        <v>13</v>
      </c>
      <c r="B59" s="254" t="s">
        <v>216</v>
      </c>
      <c r="C59" s="252" t="s">
        <v>258</v>
      </c>
      <c r="D59" s="246"/>
      <c r="E59" s="248"/>
      <c r="F59" s="250"/>
      <c r="G59" s="166" t="s">
        <v>72</v>
      </c>
      <c r="H59" s="167">
        <f>IF(G59='Response Guidelines'!$D$80,'Response Guidelines'!$C$80, IF(G59='Response Guidelines'!$D$81,'Response Guidelines'!$C$81,IF(G59='Response Guidelines'!$D$82,'Response Guidelines'!$C$82,IF(G59='Response Guidelines'!$D$83,'Response Guidelines'!$C$83,IF(G59='Response Guidelines'!$D$84,'Response Guidelines'!$C$84,IF(G59='Response Guidelines'!$D$85,'Response Guidelines'!$C$85,IF(G59='Response Guidelines'!$D$86,'Response Guidelines'!$C$86,"No Rating")))))))</f>
        <v>4</v>
      </c>
      <c r="I59" s="169">
        <v>0.02</v>
      </c>
      <c r="J59" s="71" t="s">
        <v>237</v>
      </c>
      <c r="K59" s="70">
        <v>0.02</v>
      </c>
      <c r="L59" s="188"/>
      <c r="M59" s="221"/>
    </row>
    <row r="60" spans="1:13" s="61" customFormat="1" ht="11.15" customHeight="1" x14ac:dyDescent="0.35">
      <c r="A60" s="154"/>
      <c r="B60" s="255"/>
      <c r="C60" s="238"/>
      <c r="D60" s="240"/>
      <c r="E60" s="241"/>
      <c r="F60" s="242"/>
      <c r="G60" s="166"/>
      <c r="H60" s="168"/>
      <c r="I60" s="170"/>
      <c r="J60" s="71" t="s">
        <v>238</v>
      </c>
      <c r="K60" s="70">
        <v>0.01</v>
      </c>
      <c r="L60" s="188"/>
      <c r="M60" s="221"/>
    </row>
    <row r="61" spans="1:13" s="61" customFormat="1" ht="47.25" customHeight="1" x14ac:dyDescent="0.35">
      <c r="A61" s="226"/>
      <c r="B61" s="255"/>
      <c r="C61" s="238"/>
      <c r="D61" s="240"/>
      <c r="E61" s="241"/>
      <c r="F61" s="242"/>
      <c r="G61" s="263"/>
      <c r="H61" s="168"/>
      <c r="I61" s="224"/>
      <c r="J61" s="73" t="s">
        <v>180</v>
      </c>
      <c r="K61" s="72">
        <v>0</v>
      </c>
      <c r="L61" s="260"/>
      <c r="M61" s="225"/>
    </row>
    <row r="62" spans="1:13" s="61" customFormat="1" ht="31.5" customHeight="1" x14ac:dyDescent="0.35">
      <c r="A62" s="261">
        <v>14</v>
      </c>
      <c r="B62" s="254" t="s">
        <v>217</v>
      </c>
      <c r="C62" s="252" t="s">
        <v>259</v>
      </c>
      <c r="D62" s="262"/>
      <c r="E62" s="248"/>
      <c r="F62" s="250"/>
      <c r="G62" s="166" t="s">
        <v>72</v>
      </c>
      <c r="H62" s="167">
        <f>IF(G62='Response Guidelines'!$D$80,'Response Guidelines'!$C$80, IF(G62='Response Guidelines'!$D$81,'Response Guidelines'!$C$81,IF(G62='Response Guidelines'!$D$82,'Response Guidelines'!$C$82,IF(G62='Response Guidelines'!$D$83,'Response Guidelines'!$C$83,IF(G62='Response Guidelines'!$D$84,'Response Guidelines'!$C$84,IF(G62='Response Guidelines'!$D$85,'Response Guidelines'!$C$85,IF(G62='Response Guidelines'!$D$86,'Response Guidelines'!$C$86,"No Rating")))))))</f>
        <v>4</v>
      </c>
      <c r="I62" s="170">
        <v>0.03</v>
      </c>
      <c r="J62" s="71" t="s">
        <v>260</v>
      </c>
      <c r="K62" s="70">
        <v>0.03</v>
      </c>
      <c r="L62" s="188"/>
      <c r="M62" s="259"/>
    </row>
    <row r="63" spans="1:13" s="61" customFormat="1" ht="30.75" customHeight="1" x14ac:dyDescent="0.35">
      <c r="A63" s="154"/>
      <c r="B63" s="255"/>
      <c r="C63" s="238"/>
      <c r="D63" s="240"/>
      <c r="E63" s="241"/>
      <c r="F63" s="242"/>
      <c r="G63" s="166"/>
      <c r="H63" s="168"/>
      <c r="I63" s="170"/>
      <c r="J63" s="71" t="s">
        <v>261</v>
      </c>
      <c r="K63" s="70">
        <v>1.4999999999999999E-2</v>
      </c>
      <c r="L63" s="188"/>
      <c r="M63" s="259"/>
    </row>
    <row r="64" spans="1:13" s="61" customFormat="1" ht="40.5" customHeight="1" x14ac:dyDescent="0.35">
      <c r="A64" s="154"/>
      <c r="B64" s="218"/>
      <c r="C64" s="253"/>
      <c r="D64" s="247"/>
      <c r="E64" s="249"/>
      <c r="F64" s="251"/>
      <c r="G64" s="166"/>
      <c r="H64" s="264"/>
      <c r="I64" s="170"/>
      <c r="J64" s="75" t="s">
        <v>180</v>
      </c>
      <c r="K64" s="70">
        <v>0</v>
      </c>
      <c r="L64" s="188"/>
      <c r="M64" s="259"/>
    </row>
    <row r="65" spans="1:13" s="61" customFormat="1" ht="11.15" customHeight="1" x14ac:dyDescent="0.35">
      <c r="A65" s="154">
        <v>15</v>
      </c>
      <c r="B65" s="254" t="s">
        <v>218</v>
      </c>
      <c r="C65" s="252" t="s">
        <v>300</v>
      </c>
      <c r="D65" s="246"/>
      <c r="E65" s="248"/>
      <c r="F65" s="250"/>
      <c r="G65" s="190" t="s">
        <v>72</v>
      </c>
      <c r="H65" s="167">
        <f>IF(G65='Response Guidelines'!$D$80,'Response Guidelines'!$C$80, IF(G65='Response Guidelines'!$D$81,'Response Guidelines'!$C$81,IF(G65='Response Guidelines'!$D$82,'Response Guidelines'!$C$82,IF(G65='Response Guidelines'!$D$83,'Response Guidelines'!$C$83,IF(G65='Response Guidelines'!$D$84,'Response Guidelines'!$C$84,IF(G65='Response Guidelines'!$D$85,'Response Guidelines'!$C$85,IF(G65='Response Guidelines'!$D$86,'Response Guidelines'!$C$86,"No Rating")))))))</f>
        <v>4</v>
      </c>
      <c r="I65" s="169">
        <v>5.5E-2</v>
      </c>
      <c r="J65" s="71" t="s">
        <v>237</v>
      </c>
      <c r="K65" s="70">
        <v>5.5E-2</v>
      </c>
      <c r="L65" s="260"/>
      <c r="M65" s="221"/>
    </row>
    <row r="66" spans="1:13" s="61" customFormat="1" ht="11.15" customHeight="1" x14ac:dyDescent="0.35">
      <c r="A66" s="154"/>
      <c r="B66" s="255"/>
      <c r="C66" s="238"/>
      <c r="D66" s="240"/>
      <c r="E66" s="241"/>
      <c r="F66" s="242"/>
      <c r="G66" s="190"/>
      <c r="H66" s="168"/>
      <c r="I66" s="170"/>
      <c r="J66" s="71" t="s">
        <v>238</v>
      </c>
      <c r="K66" s="70">
        <v>2.5000000000000001E-2</v>
      </c>
      <c r="L66" s="265"/>
      <c r="M66" s="221"/>
    </row>
    <row r="67" spans="1:13" s="61" customFormat="1" ht="54" customHeight="1" x14ac:dyDescent="0.35">
      <c r="A67" s="154"/>
      <c r="B67" s="255"/>
      <c r="C67" s="238"/>
      <c r="D67" s="240"/>
      <c r="E67" s="241"/>
      <c r="F67" s="242"/>
      <c r="G67" s="190"/>
      <c r="H67" s="168"/>
      <c r="I67" s="224"/>
      <c r="J67" s="73" t="s">
        <v>180</v>
      </c>
      <c r="K67" s="72">
        <v>0</v>
      </c>
      <c r="L67" s="265"/>
      <c r="M67" s="225"/>
    </row>
    <row r="68" spans="1:13" s="61" customFormat="1" ht="11.25" customHeight="1" x14ac:dyDescent="0.35">
      <c r="A68" s="261">
        <v>16</v>
      </c>
      <c r="B68" s="254" t="s">
        <v>219</v>
      </c>
      <c r="C68" s="221" t="s">
        <v>262</v>
      </c>
      <c r="D68" s="157"/>
      <c r="E68" s="160"/>
      <c r="F68" s="163"/>
      <c r="G68" s="166" t="s">
        <v>72</v>
      </c>
      <c r="H68" s="167">
        <f>IF(G68='Response Guidelines'!$D$80,'Response Guidelines'!$C$80, IF(G68='Response Guidelines'!$D$81,'Response Guidelines'!$C$81,IF(G68='Response Guidelines'!$D$82,'Response Guidelines'!$C$82,IF(G68='Response Guidelines'!$D$83,'Response Guidelines'!$C$83,IF(G68='Response Guidelines'!$D$84,'Response Guidelines'!$C$84,IF(G68='Response Guidelines'!$D$85,'Response Guidelines'!$C$85,IF(G68='Response Guidelines'!$D$86,'Response Guidelines'!$C$86,"No Rating")))))))</f>
        <v>4</v>
      </c>
      <c r="I68" s="170">
        <v>2.5000000000000001E-2</v>
      </c>
      <c r="J68" s="71" t="s">
        <v>263</v>
      </c>
      <c r="K68" s="70">
        <v>2.5000000000000001E-2</v>
      </c>
      <c r="L68" s="188"/>
      <c r="M68" s="266"/>
    </row>
    <row r="69" spans="1:13" s="61" customFormat="1" ht="40.5" customHeight="1" x14ac:dyDescent="0.35">
      <c r="A69" s="154"/>
      <c r="B69" s="218"/>
      <c r="C69" s="221"/>
      <c r="D69" s="159"/>
      <c r="E69" s="162"/>
      <c r="F69" s="165"/>
      <c r="G69" s="166"/>
      <c r="H69" s="264"/>
      <c r="I69" s="170"/>
      <c r="J69" s="71" t="s">
        <v>264</v>
      </c>
      <c r="K69" s="70">
        <v>0</v>
      </c>
      <c r="L69" s="188"/>
      <c r="M69" s="266"/>
    </row>
    <row r="70" spans="1:13" s="61" customFormat="1" ht="10.15" customHeight="1" x14ac:dyDescent="0.35">
      <c r="A70" s="154">
        <v>17</v>
      </c>
      <c r="B70" s="254" t="s">
        <v>220</v>
      </c>
      <c r="C70" s="221" t="s">
        <v>301</v>
      </c>
      <c r="D70" s="227"/>
      <c r="E70" s="248"/>
      <c r="F70" s="250"/>
      <c r="G70" s="166" t="s">
        <v>72</v>
      </c>
      <c r="H70" s="167">
        <f>IF(G70='Response Guidelines'!$D$80,'Response Guidelines'!$C$80, IF(G70='Response Guidelines'!$D$81,'Response Guidelines'!$C$81,IF(G70='Response Guidelines'!$D$82,'Response Guidelines'!$C$82,IF(G70='Response Guidelines'!$D$83,'Response Guidelines'!$C$83,IF(G70='Response Guidelines'!$D$84,'Response Guidelines'!$C$84,IF(G70='Response Guidelines'!$D$85,'Response Guidelines'!$C$85,IF(G70='Response Guidelines'!$D$86,'Response Guidelines'!$C$86,"No Rating")))))))</f>
        <v>4</v>
      </c>
      <c r="I70" s="169">
        <v>2.5000000000000001E-2</v>
      </c>
      <c r="J70" s="75" t="s">
        <v>263</v>
      </c>
      <c r="K70" s="70">
        <v>2.5000000000000001E-2</v>
      </c>
      <c r="L70" s="188"/>
      <c r="M70" s="221"/>
    </row>
    <row r="71" spans="1:13" s="61" customFormat="1" ht="38.25" customHeight="1" x14ac:dyDescent="0.35">
      <c r="A71" s="154"/>
      <c r="B71" s="255"/>
      <c r="C71" s="225"/>
      <c r="D71" s="228"/>
      <c r="E71" s="241"/>
      <c r="F71" s="242"/>
      <c r="G71" s="263"/>
      <c r="H71" s="168"/>
      <c r="I71" s="224"/>
      <c r="J71" s="73" t="s">
        <v>264</v>
      </c>
      <c r="K71" s="72">
        <v>0</v>
      </c>
      <c r="L71" s="260"/>
      <c r="M71" s="225"/>
    </row>
    <row r="72" spans="1:13" s="61" customFormat="1" ht="18.649999999999999" customHeight="1" x14ac:dyDescent="0.35">
      <c r="A72" s="232">
        <v>18</v>
      </c>
      <c r="B72" s="254" t="s">
        <v>221</v>
      </c>
      <c r="C72" s="221" t="s">
        <v>302</v>
      </c>
      <c r="D72" s="270"/>
      <c r="E72" s="248"/>
      <c r="F72" s="250"/>
      <c r="G72" s="166" t="s">
        <v>37</v>
      </c>
      <c r="H72" s="167">
        <f>IF(G72='Response Guidelines'!$D$80,'Response Guidelines'!$C$80, IF(G72='Response Guidelines'!$D$81,'Response Guidelines'!$C$81,IF(G72='Response Guidelines'!$D$82,'Response Guidelines'!$C$82,IF(G72='Response Guidelines'!$D$83,'Response Guidelines'!$C$83,IF(G72='Response Guidelines'!$D$84,'Response Guidelines'!$C$84,IF(G72='Response Guidelines'!$D$85,'Response Guidelines'!$C$85,IF(G72='Response Guidelines'!$D$86,'Response Guidelines'!$C$86,"No Rating")))))))</f>
        <v>6</v>
      </c>
      <c r="I72" s="170">
        <v>0.1</v>
      </c>
      <c r="J72" s="71" t="s">
        <v>263</v>
      </c>
      <c r="K72" s="70">
        <v>0.1</v>
      </c>
      <c r="L72" s="188"/>
      <c r="M72" s="259"/>
    </row>
    <row r="73" spans="1:13" s="61" customFormat="1" ht="18.649999999999999" customHeight="1" x14ac:dyDescent="0.35">
      <c r="A73" s="233"/>
      <c r="B73" s="255"/>
      <c r="C73" s="221"/>
      <c r="D73" s="228"/>
      <c r="E73" s="241"/>
      <c r="F73" s="242"/>
      <c r="G73" s="166"/>
      <c r="H73" s="168"/>
      <c r="I73" s="170"/>
      <c r="J73" s="71" t="s">
        <v>265</v>
      </c>
      <c r="K73" s="70">
        <v>0.05</v>
      </c>
      <c r="L73" s="188"/>
      <c r="M73" s="259"/>
    </row>
    <row r="74" spans="1:13" s="61" customFormat="1" ht="18.649999999999999" customHeight="1" x14ac:dyDescent="0.35">
      <c r="A74" s="233"/>
      <c r="B74" s="255"/>
      <c r="C74" s="221"/>
      <c r="D74" s="228"/>
      <c r="E74" s="241"/>
      <c r="F74" s="242"/>
      <c r="G74" s="166"/>
      <c r="H74" s="168"/>
      <c r="I74" s="170"/>
      <c r="J74" s="71" t="s">
        <v>264</v>
      </c>
      <c r="K74" s="70">
        <v>0</v>
      </c>
      <c r="L74" s="188"/>
      <c r="M74" s="259"/>
    </row>
    <row r="75" spans="1:13" s="61" customFormat="1" ht="18.649999999999999" customHeight="1" x14ac:dyDescent="0.35">
      <c r="A75" s="233"/>
      <c r="B75" s="255"/>
      <c r="C75" s="221"/>
      <c r="D75" s="228"/>
      <c r="E75" s="241"/>
      <c r="F75" s="242"/>
      <c r="G75" s="166"/>
      <c r="H75" s="168"/>
      <c r="I75" s="170"/>
      <c r="J75" s="71"/>
      <c r="K75" s="70"/>
      <c r="L75" s="188"/>
      <c r="M75" s="259"/>
    </row>
    <row r="76" spans="1:13" s="61" customFormat="1" ht="18.649999999999999" customHeight="1" x14ac:dyDescent="0.35">
      <c r="A76" s="234"/>
      <c r="B76" s="218"/>
      <c r="C76" s="221"/>
      <c r="D76" s="229"/>
      <c r="E76" s="249"/>
      <c r="F76" s="251"/>
      <c r="G76" s="166"/>
      <c r="H76" s="264"/>
      <c r="I76" s="170"/>
      <c r="J76" s="71"/>
      <c r="K76" s="70"/>
      <c r="L76" s="188"/>
      <c r="M76" s="259"/>
    </row>
    <row r="77" spans="1:13" s="61" customFormat="1" ht="11.15" customHeight="1" x14ac:dyDescent="0.35">
      <c r="A77" s="154">
        <v>19</v>
      </c>
      <c r="B77" s="254" t="s">
        <v>222</v>
      </c>
      <c r="C77" s="252" t="s">
        <v>266</v>
      </c>
      <c r="D77" s="246"/>
      <c r="E77" s="248"/>
      <c r="F77" s="250"/>
      <c r="G77" s="190" t="s">
        <v>72</v>
      </c>
      <c r="H77" s="167">
        <f>IF(G77='Response Guidelines'!$D$80,'Response Guidelines'!$C$80, IF(G77='Response Guidelines'!$D$81,'Response Guidelines'!$C$81,IF(G77='Response Guidelines'!$D$82,'Response Guidelines'!$C$82,IF(G77='Response Guidelines'!$D$83,'Response Guidelines'!$C$83,IF(G77='Response Guidelines'!$D$84,'Response Guidelines'!$C$84,IF(G77='Response Guidelines'!$D$85,'Response Guidelines'!$C$85,IF(G77='Response Guidelines'!$D$86,'Response Guidelines'!$C$86,"No Rating")))))))</f>
        <v>4</v>
      </c>
      <c r="I77" s="169">
        <v>7.0000000000000007E-2</v>
      </c>
      <c r="J77" s="71" t="s">
        <v>237</v>
      </c>
      <c r="K77" s="70">
        <v>7.0000000000000007E-2</v>
      </c>
      <c r="L77" s="188"/>
      <c r="M77" s="221"/>
    </row>
    <row r="78" spans="1:13" s="61" customFormat="1" ht="11.15" customHeight="1" x14ac:dyDescent="0.35">
      <c r="A78" s="154"/>
      <c r="B78" s="255"/>
      <c r="C78" s="238"/>
      <c r="D78" s="240"/>
      <c r="E78" s="241"/>
      <c r="F78" s="242"/>
      <c r="G78" s="190"/>
      <c r="H78" s="168"/>
      <c r="I78" s="170"/>
      <c r="J78" s="71" t="s">
        <v>238</v>
      </c>
      <c r="K78" s="70">
        <v>3.5000000000000003E-2</v>
      </c>
      <c r="L78" s="188"/>
      <c r="M78" s="221"/>
    </row>
    <row r="79" spans="1:13" s="61" customFormat="1" ht="51" customHeight="1" x14ac:dyDescent="0.35">
      <c r="A79" s="226"/>
      <c r="B79" s="255"/>
      <c r="C79" s="238"/>
      <c r="D79" s="240"/>
      <c r="E79" s="241"/>
      <c r="F79" s="242"/>
      <c r="G79" s="190"/>
      <c r="H79" s="168"/>
      <c r="I79" s="224"/>
      <c r="J79" s="73" t="s">
        <v>180</v>
      </c>
      <c r="K79" s="72">
        <v>0</v>
      </c>
      <c r="L79" s="260"/>
      <c r="M79" s="225"/>
    </row>
    <row r="80" spans="1:13" s="61" customFormat="1" ht="10.15" customHeight="1" x14ac:dyDescent="0.35">
      <c r="A80" s="154">
        <v>20</v>
      </c>
      <c r="B80" s="219" t="s">
        <v>223</v>
      </c>
      <c r="C80" s="259" t="s">
        <v>303</v>
      </c>
      <c r="D80" s="246"/>
      <c r="E80" s="248"/>
      <c r="F80" s="250"/>
      <c r="G80" s="263" t="s">
        <v>73</v>
      </c>
      <c r="H80" s="167">
        <f>IF(G80='Response Guidelines'!$D$80,'Response Guidelines'!$C$80, IF(G80='Response Guidelines'!$D$81,'Response Guidelines'!$C$81,IF(G80='Response Guidelines'!$D$82,'Response Guidelines'!$C$82,IF(G80='Response Guidelines'!$D$83,'Response Guidelines'!$C$83,IF(G80='Response Guidelines'!$D$84,'Response Guidelines'!$C$84,IF(G80='Response Guidelines'!$D$85,'Response Guidelines'!$C$85,IF(G80='Response Guidelines'!$D$86,'Response Guidelines'!$C$86,"No Rating")))))))</f>
        <v>5</v>
      </c>
      <c r="I80" s="170">
        <v>2.5000000000000001E-2</v>
      </c>
      <c r="J80" s="71" t="s">
        <v>182</v>
      </c>
      <c r="K80" s="70">
        <v>2.5000000000000001E-2</v>
      </c>
      <c r="L80" s="188"/>
      <c r="M80" s="259"/>
    </row>
    <row r="81" spans="1:13" s="61" customFormat="1" ht="12.75" customHeight="1" x14ac:dyDescent="0.35">
      <c r="A81" s="154"/>
      <c r="B81" s="219"/>
      <c r="C81" s="259"/>
      <c r="D81" s="240"/>
      <c r="E81" s="241"/>
      <c r="F81" s="242"/>
      <c r="G81" s="190"/>
      <c r="H81" s="168"/>
      <c r="I81" s="170"/>
      <c r="J81" s="71" t="s">
        <v>183</v>
      </c>
      <c r="K81" s="70">
        <v>0.02</v>
      </c>
      <c r="L81" s="188"/>
      <c r="M81" s="259"/>
    </row>
    <row r="82" spans="1:13" s="61" customFormat="1" ht="12.75" customHeight="1" x14ac:dyDescent="0.35">
      <c r="A82" s="226"/>
      <c r="B82" s="219"/>
      <c r="C82" s="259"/>
      <c r="D82" s="240"/>
      <c r="E82" s="241"/>
      <c r="F82" s="242"/>
      <c r="G82" s="190"/>
      <c r="H82" s="168"/>
      <c r="I82" s="170"/>
      <c r="J82" s="76" t="s">
        <v>184</v>
      </c>
      <c r="K82" s="72">
        <v>1.4999999999999999E-2</v>
      </c>
      <c r="L82" s="260"/>
      <c r="M82" s="271"/>
    </row>
    <row r="83" spans="1:13" s="61" customFormat="1" ht="12.75" customHeight="1" x14ac:dyDescent="0.35">
      <c r="A83" s="226"/>
      <c r="B83" s="219"/>
      <c r="C83" s="259"/>
      <c r="D83" s="240"/>
      <c r="E83" s="241"/>
      <c r="F83" s="242"/>
      <c r="G83" s="190"/>
      <c r="H83" s="168"/>
      <c r="I83" s="170"/>
      <c r="J83" s="73" t="s">
        <v>185</v>
      </c>
      <c r="K83" s="72">
        <v>0.01</v>
      </c>
      <c r="L83" s="260"/>
      <c r="M83" s="271"/>
    </row>
    <row r="84" spans="1:13" s="61" customFormat="1" ht="42.75" customHeight="1" thickBot="1" x14ac:dyDescent="0.4">
      <c r="A84" s="226"/>
      <c r="B84" s="219"/>
      <c r="C84" s="259"/>
      <c r="D84" s="247"/>
      <c r="E84" s="249"/>
      <c r="F84" s="251"/>
      <c r="G84" s="191"/>
      <c r="H84" s="264"/>
      <c r="I84" s="170"/>
      <c r="J84" s="71" t="s">
        <v>267</v>
      </c>
      <c r="K84" s="70">
        <v>0</v>
      </c>
      <c r="L84" s="188"/>
      <c r="M84" s="259"/>
    </row>
    <row r="85" spans="1:13" s="61" customFormat="1" ht="16.149999999999999" customHeight="1" thickBot="1" x14ac:dyDescent="0.4">
      <c r="A85" s="103"/>
      <c r="B85" s="66" t="s">
        <v>43</v>
      </c>
      <c r="C85" s="66"/>
      <c r="D85" s="66"/>
      <c r="E85" s="66"/>
      <c r="F85" s="66"/>
      <c r="G85" s="66"/>
      <c r="H85" s="65">
        <f>SUM(H12:H84)</f>
        <v>87</v>
      </c>
      <c r="I85" s="64">
        <f>SUM(I12:I84)</f>
        <v>1</v>
      </c>
      <c r="J85" s="186" t="s">
        <v>44</v>
      </c>
      <c r="K85" s="187"/>
      <c r="L85" s="104">
        <f>SUM(L12:L84)</f>
        <v>0</v>
      </c>
      <c r="M85" s="144"/>
    </row>
  </sheetData>
  <mergeCells count="225">
    <mergeCell ref="E2:G2"/>
    <mergeCell ref="J85:K85"/>
    <mergeCell ref="G77:G79"/>
    <mergeCell ref="H77:H79"/>
    <mergeCell ref="I77:I79"/>
    <mergeCell ref="L77:L79"/>
    <mergeCell ref="M77:M79"/>
    <mergeCell ref="F77:F79"/>
    <mergeCell ref="F80:F84"/>
    <mergeCell ref="G80:G84"/>
    <mergeCell ref="H80:H84"/>
    <mergeCell ref="I80:I84"/>
    <mergeCell ref="L80:L84"/>
    <mergeCell ref="M80:M84"/>
    <mergeCell ref="G70:G71"/>
    <mergeCell ref="H70:H71"/>
    <mergeCell ref="I70:I71"/>
    <mergeCell ref="L70:L71"/>
    <mergeCell ref="M70:M71"/>
    <mergeCell ref="F70:F71"/>
    <mergeCell ref="F72:F76"/>
    <mergeCell ref="G72:G76"/>
    <mergeCell ref="H72:H76"/>
    <mergeCell ref="I72:I76"/>
    <mergeCell ref="A80:A84"/>
    <mergeCell ref="B80:B84"/>
    <mergeCell ref="C80:C84"/>
    <mergeCell ref="D80:D84"/>
    <mergeCell ref="E80:E84"/>
    <mergeCell ref="A77:A79"/>
    <mergeCell ref="B77:B79"/>
    <mergeCell ref="C77:C79"/>
    <mergeCell ref="D77:D79"/>
    <mergeCell ref="E77:E79"/>
    <mergeCell ref="L72:L76"/>
    <mergeCell ref="M72:M76"/>
    <mergeCell ref="A72:A76"/>
    <mergeCell ref="B72:B76"/>
    <mergeCell ref="C72:C76"/>
    <mergeCell ref="D72:D76"/>
    <mergeCell ref="E72:E76"/>
    <mergeCell ref="A70:A71"/>
    <mergeCell ref="B70:B71"/>
    <mergeCell ref="C70:C71"/>
    <mergeCell ref="D70:D71"/>
    <mergeCell ref="E70:E71"/>
    <mergeCell ref="G65:G67"/>
    <mergeCell ref="H65:H67"/>
    <mergeCell ref="I65:I67"/>
    <mergeCell ref="L65:L67"/>
    <mergeCell ref="M65:M67"/>
    <mergeCell ref="F65:F67"/>
    <mergeCell ref="F68:F69"/>
    <mergeCell ref="G68:G69"/>
    <mergeCell ref="H68:H69"/>
    <mergeCell ref="I68:I69"/>
    <mergeCell ref="L68:L69"/>
    <mergeCell ref="M68:M69"/>
    <mergeCell ref="A68:A69"/>
    <mergeCell ref="B68:B69"/>
    <mergeCell ref="C68:C69"/>
    <mergeCell ref="D68:D69"/>
    <mergeCell ref="E68:E69"/>
    <mergeCell ref="A65:A67"/>
    <mergeCell ref="B65:B67"/>
    <mergeCell ref="C65:C67"/>
    <mergeCell ref="D65:D67"/>
    <mergeCell ref="E65:E67"/>
    <mergeCell ref="G59:G61"/>
    <mergeCell ref="H59:H61"/>
    <mergeCell ref="I59:I61"/>
    <mergeCell ref="L59:L61"/>
    <mergeCell ref="M59:M61"/>
    <mergeCell ref="F59:F61"/>
    <mergeCell ref="F62:F64"/>
    <mergeCell ref="G62:G64"/>
    <mergeCell ref="H62:H64"/>
    <mergeCell ref="I62:I64"/>
    <mergeCell ref="L62:L64"/>
    <mergeCell ref="M62:M64"/>
    <mergeCell ref="A62:A64"/>
    <mergeCell ref="B62:B64"/>
    <mergeCell ref="C62:C64"/>
    <mergeCell ref="D62:D64"/>
    <mergeCell ref="E62:E64"/>
    <mergeCell ref="A59:A61"/>
    <mergeCell ref="B59:B61"/>
    <mergeCell ref="C59:C61"/>
    <mergeCell ref="D59:D61"/>
    <mergeCell ref="E59:E61"/>
    <mergeCell ref="G51:G55"/>
    <mergeCell ref="H51:H55"/>
    <mergeCell ref="I51:I55"/>
    <mergeCell ref="L51:L55"/>
    <mergeCell ref="M51:M55"/>
    <mergeCell ref="F51:F55"/>
    <mergeCell ref="F56:F58"/>
    <mergeCell ref="G56:G58"/>
    <mergeCell ref="H56:H58"/>
    <mergeCell ref="I56:I58"/>
    <mergeCell ref="L56:L58"/>
    <mergeCell ref="M56:M58"/>
    <mergeCell ref="A56:A58"/>
    <mergeCell ref="B56:B58"/>
    <mergeCell ref="C56:C58"/>
    <mergeCell ref="D56:D58"/>
    <mergeCell ref="E56:E58"/>
    <mergeCell ref="A51:A55"/>
    <mergeCell ref="B51:B55"/>
    <mergeCell ref="C51:C55"/>
    <mergeCell ref="D51:D55"/>
    <mergeCell ref="E51:E55"/>
    <mergeCell ref="M43:M45"/>
    <mergeCell ref="A48:A50"/>
    <mergeCell ref="B48:B50"/>
    <mergeCell ref="C48:C50"/>
    <mergeCell ref="D48:D50"/>
    <mergeCell ref="E48:E50"/>
    <mergeCell ref="A46:A47"/>
    <mergeCell ref="B46:B47"/>
    <mergeCell ref="C46:C47"/>
    <mergeCell ref="D46:D47"/>
    <mergeCell ref="E46:E47"/>
    <mergeCell ref="G46:G47"/>
    <mergeCell ref="H46:H47"/>
    <mergeCell ref="I46:I47"/>
    <mergeCell ref="L46:L47"/>
    <mergeCell ref="M46:M47"/>
    <mergeCell ref="F46:F47"/>
    <mergeCell ref="F48:F50"/>
    <mergeCell ref="G48:G50"/>
    <mergeCell ref="H48:H50"/>
    <mergeCell ref="I48:I50"/>
    <mergeCell ref="L48:L50"/>
    <mergeCell ref="M48:M50"/>
    <mergeCell ref="I34:I38"/>
    <mergeCell ref="L34:L38"/>
    <mergeCell ref="M34:M38"/>
    <mergeCell ref="A43:A45"/>
    <mergeCell ref="B43:B45"/>
    <mergeCell ref="C43:C45"/>
    <mergeCell ref="D43:D45"/>
    <mergeCell ref="E43:E45"/>
    <mergeCell ref="A39:A42"/>
    <mergeCell ref="B39:B42"/>
    <mergeCell ref="C39:C42"/>
    <mergeCell ref="D39:D42"/>
    <mergeCell ref="E39:E42"/>
    <mergeCell ref="G39:G42"/>
    <mergeCell ref="H39:H42"/>
    <mergeCell ref="I39:I42"/>
    <mergeCell ref="L39:L42"/>
    <mergeCell ref="M39:M42"/>
    <mergeCell ref="F39:F42"/>
    <mergeCell ref="F43:F45"/>
    <mergeCell ref="G43:G45"/>
    <mergeCell ref="H43:H45"/>
    <mergeCell ref="I43:I45"/>
    <mergeCell ref="L43:L45"/>
    <mergeCell ref="G26:G29"/>
    <mergeCell ref="H26:H29"/>
    <mergeCell ref="I26:I29"/>
    <mergeCell ref="L26:L29"/>
    <mergeCell ref="M26:M29"/>
    <mergeCell ref="A34:A38"/>
    <mergeCell ref="B34:B38"/>
    <mergeCell ref="C34:C38"/>
    <mergeCell ref="D34:D38"/>
    <mergeCell ref="E34:E38"/>
    <mergeCell ref="A30:A33"/>
    <mergeCell ref="B30:B33"/>
    <mergeCell ref="C30:C33"/>
    <mergeCell ref="D30:D33"/>
    <mergeCell ref="E30:E33"/>
    <mergeCell ref="G30:G33"/>
    <mergeCell ref="H30:H33"/>
    <mergeCell ref="I30:I33"/>
    <mergeCell ref="L30:L33"/>
    <mergeCell ref="M30:M33"/>
    <mergeCell ref="F30:F33"/>
    <mergeCell ref="F34:F38"/>
    <mergeCell ref="G34:G38"/>
    <mergeCell ref="H34:H38"/>
    <mergeCell ref="L17:L20"/>
    <mergeCell ref="M17:M20"/>
    <mergeCell ref="G12:G16"/>
    <mergeCell ref="H12:H16"/>
    <mergeCell ref="I12:I16"/>
    <mergeCell ref="L12:L16"/>
    <mergeCell ref="M12:M16"/>
    <mergeCell ref="A26:A29"/>
    <mergeCell ref="B26:B29"/>
    <mergeCell ref="C26:C29"/>
    <mergeCell ref="D26:D29"/>
    <mergeCell ref="E26:E29"/>
    <mergeCell ref="A21:A25"/>
    <mergeCell ref="B21:B25"/>
    <mergeCell ref="C21:C25"/>
    <mergeCell ref="D21:D25"/>
    <mergeCell ref="E21:E25"/>
    <mergeCell ref="G21:G25"/>
    <mergeCell ref="H21:H25"/>
    <mergeCell ref="I21:I25"/>
    <mergeCell ref="L21:L25"/>
    <mergeCell ref="M21:M25"/>
    <mergeCell ref="F21:F25"/>
    <mergeCell ref="F26:F29"/>
    <mergeCell ref="F17:F20"/>
    <mergeCell ref="G17:G20"/>
    <mergeCell ref="A17:A20"/>
    <mergeCell ref="B17:B20"/>
    <mergeCell ref="C17:C20"/>
    <mergeCell ref="D17:D20"/>
    <mergeCell ref="E17:E20"/>
    <mergeCell ref="H17:H20"/>
    <mergeCell ref="I17:I20"/>
    <mergeCell ref="A10:A11"/>
    <mergeCell ref="B10:C10"/>
    <mergeCell ref="D10:F10"/>
    <mergeCell ref="A12:A16"/>
    <mergeCell ref="B12:B16"/>
    <mergeCell ref="C12:C16"/>
    <mergeCell ref="D12:D16"/>
    <mergeCell ref="E12:E16"/>
    <mergeCell ref="F12:F16"/>
  </mergeCells>
  <dataValidations count="20">
    <dataValidation type="list" allowBlank="1" showInputMessage="1" showErrorMessage="1" sqref="D80:D84" xr:uid="{AA9235B6-0E8A-4572-B161-646CAA2212A6}">
      <formula1>$J$80:$J$84</formula1>
    </dataValidation>
    <dataValidation type="list" allowBlank="1" showInputMessage="1" showErrorMessage="1" sqref="D72:D76" xr:uid="{88DDDE0F-3AB6-4E40-90CB-250AC63F54DB}">
      <formula1>$J$72:$J$76</formula1>
    </dataValidation>
    <dataValidation type="list" allowBlank="1" showInputMessage="1" showErrorMessage="1" sqref="D51:D55" xr:uid="{8A1C96F2-FD61-440F-950A-FE4891EFCAB2}">
      <formula1>$J$51:$J$55</formula1>
    </dataValidation>
    <dataValidation type="list" allowBlank="1" showInputMessage="1" showErrorMessage="1" sqref="D34:D38" xr:uid="{A4B17769-ED0B-4C6B-926E-F9C5A7D4A781}">
      <formula1>$J$34:$J$38</formula1>
    </dataValidation>
    <dataValidation type="list" allowBlank="1" showInputMessage="1" showErrorMessage="1" sqref="D21:D25" xr:uid="{98350164-EF02-4DC9-8D54-1F142A837D66}">
      <formula1>$J$21:$J$25</formula1>
    </dataValidation>
    <dataValidation type="list" allowBlank="1" showInputMessage="1" showErrorMessage="1" sqref="D12:D16" xr:uid="{14A14C10-9063-428D-8C6D-1750ED41F367}">
      <formula1>$J$12:$J$16</formula1>
    </dataValidation>
    <dataValidation type="list" allowBlank="1" showInputMessage="1" showErrorMessage="1" sqref="D17:D20" xr:uid="{2D31E996-611E-4D92-AFA5-387E885B3C1D}">
      <formula1>$J$17:$J$20</formula1>
    </dataValidation>
    <dataValidation type="list" allowBlank="1" showInputMessage="1" showErrorMessage="1" sqref="D26:D29" xr:uid="{355D0273-CB5B-465C-BB50-699465D4EC61}">
      <formula1>$J$26:$J$29</formula1>
    </dataValidation>
    <dataValidation type="list" allowBlank="1" showInputMessage="1" showErrorMessage="1" sqref="D30:D33" xr:uid="{F877137E-5671-4B68-8C81-702C3847BE77}">
      <formula1>$J$30:$J$33</formula1>
    </dataValidation>
    <dataValidation type="list" allowBlank="1" showInputMessage="1" showErrorMessage="1" sqref="D39:D42" xr:uid="{55F6473B-29BB-44E2-B898-8712ECD25B51}">
      <formula1>$J$39:$J$42</formula1>
    </dataValidation>
    <dataValidation type="list" allowBlank="1" showInputMessage="1" showErrorMessage="1" sqref="D43:D45" xr:uid="{73897797-87A8-411B-BA2C-17A2DB2C5C1F}">
      <formula1>$J$43:$J$45</formula1>
    </dataValidation>
    <dataValidation type="list" allowBlank="1" showInputMessage="1" showErrorMessage="1" sqref="D46:D47" xr:uid="{7073CB55-7D80-4B52-8C24-11A7A3C17162}">
      <formula1>$J$46:$J$47</formula1>
    </dataValidation>
    <dataValidation type="list" allowBlank="1" showInputMessage="1" showErrorMessage="1" sqref="D48:D50" xr:uid="{71701B56-0B8F-4681-A90E-8F9C85E9AFF0}">
      <formula1>$J$48:$J$50</formula1>
    </dataValidation>
    <dataValidation type="list" allowBlank="1" showInputMessage="1" showErrorMessage="1" sqref="D56:D58" xr:uid="{429138AF-19DC-4486-B3E1-44208AEF6B78}">
      <formula1>$J$56:$J$58</formula1>
    </dataValidation>
    <dataValidation type="list" allowBlank="1" showInputMessage="1" showErrorMessage="1" sqref="D59:D61" xr:uid="{C727D5BD-BA9D-4469-B942-74D69B18D484}">
      <formula1>$J$59:$J$61</formula1>
    </dataValidation>
    <dataValidation type="list" allowBlank="1" showInputMessage="1" showErrorMessage="1" sqref="D62:D64" xr:uid="{6B1AC96A-A8AA-4716-BFCF-023EDFB01D8C}">
      <formula1>$J$62:$J$64</formula1>
    </dataValidation>
    <dataValidation type="list" allowBlank="1" showInputMessage="1" showErrorMessage="1" sqref="D65:D67" xr:uid="{87836951-806D-48AD-8AE8-5D84416B7390}">
      <formula1>$J$65:$J$67</formula1>
    </dataValidation>
    <dataValidation type="list" allowBlank="1" showInputMessage="1" showErrorMessage="1" sqref="D68:D69" xr:uid="{AE842571-0592-4206-918B-7832C1221C4E}">
      <formula1>$J$68:$J$69</formula1>
    </dataValidation>
    <dataValidation type="list" allowBlank="1" showInputMessage="1" showErrorMessage="1" sqref="D70:D71" xr:uid="{3A65BDAD-DAF5-40F4-95D8-5CEBB9E3AA43}">
      <formula1>$J$70:$J$71</formula1>
    </dataValidation>
    <dataValidation type="list" allowBlank="1" showInputMessage="1" showErrorMessage="1" sqref="D77:D79" xr:uid="{8FC37B7A-0C11-42AB-B714-F856A3D2C203}">
      <formula1>$J$77:$J$79</formula1>
    </dataValidation>
  </dataValidations>
  <pageMargins left="0.25" right="0.25" top="0.75" bottom="0.75" header="0.3" footer="0.3"/>
  <pageSetup paperSize="9" scale="5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35CA50A-51AA-4711-8299-BEB8009066B9}">
          <x14:formula1>
            <xm:f>'Response Guidelines'!$D$80:$D$86</xm:f>
          </x14:formula1>
          <xm:sqref>G12:G84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D7A90E-EEAE-43B4-B0A9-9F7EE1B3AF94}">
  <sheetPr>
    <tabColor rgb="FF0DB02B"/>
    <pageSetUpPr fitToPage="1"/>
  </sheetPr>
  <dimension ref="A1:M24"/>
  <sheetViews>
    <sheetView topLeftCell="A5" zoomScaleNormal="100" workbookViewId="0">
      <selection activeCell="G5" sqref="C1:G1048576"/>
    </sheetView>
  </sheetViews>
  <sheetFormatPr defaultColWidth="9.1796875" defaultRowHeight="10.5" x14ac:dyDescent="0.25"/>
  <cols>
    <col min="1" max="1" width="3.1796875" style="19" bestFit="1" customWidth="1"/>
    <col min="2" max="2" width="37.1796875" style="18" customWidth="1"/>
    <col min="3" max="3" width="37.7265625" style="18" customWidth="1"/>
    <col min="4" max="5" width="23.1796875" style="18" customWidth="1"/>
    <col min="6" max="6" width="25.1796875" style="18" customWidth="1"/>
    <col min="7" max="7" width="11.26953125" style="18" customWidth="1"/>
    <col min="8" max="8" width="7.54296875" style="18" customWidth="1"/>
    <col min="9" max="9" width="7.1796875" style="17" customWidth="1"/>
    <col min="10" max="10" width="23.81640625" style="16" customWidth="1"/>
    <col min="11" max="11" width="5.26953125" style="15" customWidth="1"/>
    <col min="12" max="12" width="5.453125" style="13" customWidth="1"/>
    <col min="13" max="13" width="40.453125" style="14" customWidth="1"/>
    <col min="14" max="14" width="8.54296875" style="13" customWidth="1"/>
    <col min="15" max="16384" width="9.1796875" style="13"/>
  </cols>
  <sheetData>
    <row r="1" spans="1:13" x14ac:dyDescent="0.25">
      <c r="B1" s="96"/>
      <c r="C1" s="96"/>
      <c r="D1" s="96"/>
      <c r="E1" s="96"/>
      <c r="F1" s="96"/>
      <c r="G1" s="96"/>
      <c r="H1" s="96"/>
    </row>
    <row r="2" spans="1:13" ht="15.65" customHeight="1" x14ac:dyDescent="0.35">
      <c r="B2" s="11" t="s">
        <v>77</v>
      </c>
      <c r="C2" s="12" t="str">
        <f>'Scoring Summary'!C2</f>
        <v>&lt;insert before tender publication&gt;</v>
      </c>
      <c r="D2" s="58"/>
      <c r="E2" s="208" t="s">
        <v>126</v>
      </c>
      <c r="F2" s="208"/>
      <c r="G2" s="208"/>
      <c r="H2" s="58"/>
      <c r="I2" s="58"/>
      <c r="J2" s="58"/>
      <c r="K2" s="58"/>
      <c r="L2" s="58"/>
      <c r="M2" s="58"/>
    </row>
    <row r="3" spans="1:13" ht="15.65" customHeight="1" x14ac:dyDescent="0.35">
      <c r="B3" s="11" t="s">
        <v>80</v>
      </c>
      <c r="C3" s="12" t="str">
        <f>'Scoring Summary'!C3</f>
        <v>&lt;insert before tender publication&gt;</v>
      </c>
      <c r="D3" s="58"/>
      <c r="E3" s="208"/>
      <c r="F3" s="208"/>
      <c r="G3" s="208"/>
      <c r="H3" s="58"/>
      <c r="I3" s="58"/>
      <c r="J3" s="58"/>
      <c r="K3" s="58"/>
      <c r="L3" s="58"/>
      <c r="M3" s="58"/>
    </row>
    <row r="4" spans="1:13" ht="14.5" customHeight="1" x14ac:dyDescent="0.35">
      <c r="B4" s="11" t="s">
        <v>98</v>
      </c>
      <c r="C4" s="10" t="str">
        <f>'Scoring Summary'!C4</f>
        <v>&lt;Evaluator to complete&gt;</v>
      </c>
      <c r="D4" s="58"/>
      <c r="E4" s="95"/>
      <c r="F4" s="95"/>
      <c r="G4" s="95"/>
      <c r="H4" s="58"/>
      <c r="I4" s="58"/>
      <c r="J4" s="58"/>
      <c r="K4" s="58"/>
      <c r="L4" s="58"/>
      <c r="M4" s="58"/>
    </row>
    <row r="5" spans="1:13" ht="14.5" customHeight="1" x14ac:dyDescent="0.35">
      <c r="B5" s="11" t="s">
        <v>83</v>
      </c>
      <c r="C5" s="10" t="str">
        <f>'Scoring Summary'!C5</f>
        <v>&lt;Evaluator to complete&gt;</v>
      </c>
      <c r="D5" s="58"/>
      <c r="E5" s="58"/>
      <c r="F5" s="58"/>
      <c r="G5" s="58"/>
      <c r="H5" s="58"/>
      <c r="I5" s="58"/>
      <c r="J5" s="58"/>
      <c r="K5" s="58"/>
      <c r="L5" s="58"/>
      <c r="M5" s="58"/>
    </row>
    <row r="6" spans="1:13" ht="14.5" customHeight="1" x14ac:dyDescent="0.35">
      <c r="B6" s="11" t="s">
        <v>84</v>
      </c>
      <c r="C6" s="10" t="str">
        <f>'Scoring Summary'!C6</f>
        <v>&lt;Evaluator to complete&gt;</v>
      </c>
      <c r="D6" s="58"/>
      <c r="E6" s="58"/>
      <c r="F6" s="58"/>
      <c r="G6" s="58"/>
      <c r="H6" s="58"/>
      <c r="I6" s="58"/>
      <c r="J6" s="58"/>
      <c r="K6" s="58"/>
      <c r="L6" s="58"/>
      <c r="M6" s="58"/>
    </row>
    <row r="7" spans="1:13" ht="27.65" customHeight="1" x14ac:dyDescent="0.35">
      <c r="B7" s="11" t="s">
        <v>85</v>
      </c>
      <c r="C7" s="10"/>
      <c r="D7" s="58"/>
      <c r="E7" s="58"/>
      <c r="F7" s="58"/>
      <c r="G7" s="58"/>
      <c r="H7" s="58"/>
      <c r="I7" s="58"/>
      <c r="J7" s="58"/>
      <c r="K7" s="58"/>
      <c r="L7" s="58"/>
      <c r="M7" s="58"/>
    </row>
    <row r="8" spans="1:13" ht="12" customHeight="1" x14ac:dyDescent="0.25"/>
    <row r="10" spans="1:13" x14ac:dyDescent="0.25">
      <c r="B10" s="40"/>
      <c r="C10" s="40"/>
      <c r="D10" s="40"/>
      <c r="E10" s="40"/>
      <c r="F10" s="40"/>
      <c r="G10" s="40"/>
      <c r="H10" s="40"/>
    </row>
    <row r="12" spans="1:13" x14ac:dyDescent="0.25">
      <c r="B12" s="40"/>
      <c r="C12" s="40"/>
      <c r="D12" s="40"/>
      <c r="E12" s="40"/>
      <c r="F12" s="40"/>
      <c r="G12" s="40"/>
      <c r="H12" s="40"/>
    </row>
    <row r="13" spans="1:13" ht="11" thickBot="1" x14ac:dyDescent="0.3">
      <c r="B13" s="40"/>
      <c r="C13" s="40"/>
      <c r="D13" s="40"/>
      <c r="E13" s="40"/>
      <c r="F13" s="40"/>
      <c r="G13" s="40"/>
      <c r="H13" s="40"/>
    </row>
    <row r="14" spans="1:13" ht="14.5" customHeight="1" x14ac:dyDescent="0.2">
      <c r="A14" s="171" t="s">
        <v>14</v>
      </c>
      <c r="B14" s="173" t="s">
        <v>15</v>
      </c>
      <c r="C14" s="174"/>
      <c r="D14" s="175" t="s">
        <v>16</v>
      </c>
      <c r="E14" s="176"/>
      <c r="F14" s="177"/>
      <c r="G14" s="94"/>
      <c r="H14" s="94"/>
      <c r="I14" s="93" t="s">
        <v>17</v>
      </c>
      <c r="J14" s="92"/>
      <c r="K14" s="92"/>
      <c r="L14" s="92"/>
      <c r="M14" s="91"/>
    </row>
    <row r="15" spans="1:13" s="61" customFormat="1" ht="58.15" customHeight="1" thickBot="1" x14ac:dyDescent="0.4">
      <c r="A15" s="172"/>
      <c r="B15" s="90" t="s">
        <v>99</v>
      </c>
      <c r="C15" s="89" t="s">
        <v>19</v>
      </c>
      <c r="D15" s="88" t="s">
        <v>20</v>
      </c>
      <c r="E15" s="87" t="s">
        <v>21</v>
      </c>
      <c r="F15" s="86" t="s">
        <v>22</v>
      </c>
      <c r="G15" s="85" t="s">
        <v>23</v>
      </c>
      <c r="H15" s="84" t="s">
        <v>24</v>
      </c>
      <c r="I15" s="83" t="s">
        <v>25</v>
      </c>
      <c r="J15" s="82" t="s">
        <v>26</v>
      </c>
      <c r="K15" s="81" t="s">
        <v>27</v>
      </c>
      <c r="L15" s="80" t="s">
        <v>28</v>
      </c>
      <c r="M15" s="79" t="s">
        <v>29</v>
      </c>
    </row>
    <row r="16" spans="1:13" s="78" customFormat="1" ht="15" customHeight="1" x14ac:dyDescent="0.35">
      <c r="A16" s="178">
        <v>1</v>
      </c>
      <c r="B16" s="218" t="s">
        <v>190</v>
      </c>
      <c r="C16" s="220" t="s">
        <v>270</v>
      </c>
      <c r="D16" s="184"/>
      <c r="E16" s="185"/>
      <c r="F16" s="272"/>
      <c r="G16" s="274" t="s">
        <v>33</v>
      </c>
      <c r="H16" s="167">
        <f>IF(G16='Response Guidelines'!$D$80,'Response Guidelines'!$C$80, IF(G16='Response Guidelines'!$D$81,'Response Guidelines'!$C$81,IF(G16='Response Guidelines'!$D$82,'Response Guidelines'!$C$82,IF(G16='Response Guidelines'!$D$83,'Response Guidelines'!$C$83,IF(G16='Response Guidelines'!$D$84,'Response Guidelines'!$C$84,IF(G16='Response Guidelines'!$D$85,'Response Guidelines'!$C$85,IF(G16='Response Guidelines'!$D$86,'Response Guidelines'!$C$86,"No Rating")))))))</f>
        <v>3</v>
      </c>
      <c r="I16" s="169">
        <v>0.25</v>
      </c>
      <c r="J16" s="71" t="s">
        <v>189</v>
      </c>
      <c r="K16" s="70">
        <v>0.25</v>
      </c>
      <c r="L16" s="193"/>
      <c r="M16" s="194"/>
    </row>
    <row r="17" spans="1:13" s="78" customFormat="1" ht="49.5" customHeight="1" x14ac:dyDescent="0.35">
      <c r="A17" s="178"/>
      <c r="B17" s="219"/>
      <c r="C17" s="221"/>
      <c r="D17" s="158"/>
      <c r="E17" s="161"/>
      <c r="F17" s="272"/>
      <c r="G17" s="275"/>
      <c r="H17" s="168"/>
      <c r="I17" s="170"/>
      <c r="J17" s="71" t="s">
        <v>180</v>
      </c>
      <c r="K17" s="70">
        <v>0</v>
      </c>
      <c r="L17" s="188"/>
      <c r="M17" s="156"/>
    </row>
    <row r="18" spans="1:13" s="61" customFormat="1" ht="10" x14ac:dyDescent="0.35">
      <c r="A18" s="154">
        <v>2</v>
      </c>
      <c r="B18" s="219" t="s">
        <v>191</v>
      </c>
      <c r="C18" s="221" t="s">
        <v>271</v>
      </c>
      <c r="D18" s="157"/>
      <c r="E18" s="160"/>
      <c r="F18" s="273"/>
      <c r="G18" s="274" t="s">
        <v>33</v>
      </c>
      <c r="H18" s="167">
        <f>IF(G18='Response Guidelines'!$D$80,'Response Guidelines'!$C$80, IF(G18='Response Guidelines'!$D$81,'Response Guidelines'!$C$81,IF(G18='Response Guidelines'!$D$82,'Response Guidelines'!$C$82,IF(G18='Response Guidelines'!$D$83,'Response Guidelines'!$C$83,IF(G18='Response Guidelines'!$D$84,'Response Guidelines'!$C$84,IF(G18='Response Guidelines'!$D$85,'Response Guidelines'!$C$85,IF(G18='Response Guidelines'!$D$86,'Response Guidelines'!$C$86,"No Rating")))))))</f>
        <v>3</v>
      </c>
      <c r="I18" s="169">
        <v>0.25</v>
      </c>
      <c r="J18" s="71" t="s">
        <v>189</v>
      </c>
      <c r="K18" s="70">
        <v>0.25</v>
      </c>
      <c r="L18" s="188"/>
      <c r="M18" s="156"/>
    </row>
    <row r="19" spans="1:13" s="61" customFormat="1" ht="33.75" customHeight="1" x14ac:dyDescent="0.35">
      <c r="A19" s="154"/>
      <c r="B19" s="219"/>
      <c r="C19" s="221"/>
      <c r="D19" s="158"/>
      <c r="E19" s="161"/>
      <c r="F19" s="272"/>
      <c r="G19" s="275"/>
      <c r="H19" s="168"/>
      <c r="I19" s="170"/>
      <c r="J19" s="71" t="s">
        <v>180</v>
      </c>
      <c r="K19" s="70">
        <v>0</v>
      </c>
      <c r="L19" s="188"/>
      <c r="M19" s="156"/>
    </row>
    <row r="20" spans="1:13" s="61" customFormat="1" ht="10.15" customHeight="1" x14ac:dyDescent="0.35">
      <c r="A20" s="154">
        <v>3</v>
      </c>
      <c r="B20" s="219" t="s">
        <v>192</v>
      </c>
      <c r="C20" s="221" t="s">
        <v>272</v>
      </c>
      <c r="D20" s="227"/>
      <c r="E20" s="248"/>
      <c r="F20" s="252"/>
      <c r="G20" s="274" t="s">
        <v>33</v>
      </c>
      <c r="H20" s="167">
        <f>IF(G20='Response Guidelines'!$D$80,'Response Guidelines'!$C$80, IF(G20='Response Guidelines'!$D$81,'Response Guidelines'!$C$81,IF(G20='Response Guidelines'!$D$82,'Response Guidelines'!$C$82,IF(G20='Response Guidelines'!$D$83,'Response Guidelines'!$C$83,IF(G20='Response Guidelines'!$D$84,'Response Guidelines'!$C$84,IF(G20='Response Guidelines'!$D$85,'Response Guidelines'!$C$85,IF(G20='Response Guidelines'!$D$86,'Response Guidelines'!$C$86,"No Rating")))))))</f>
        <v>3</v>
      </c>
      <c r="I20" s="169">
        <v>0.25</v>
      </c>
      <c r="J20" s="71" t="s">
        <v>189</v>
      </c>
      <c r="K20" s="70">
        <v>0.25</v>
      </c>
      <c r="L20" s="188"/>
      <c r="M20" s="221"/>
    </row>
    <row r="21" spans="1:13" s="61" customFormat="1" ht="30.75" customHeight="1" x14ac:dyDescent="0.35">
      <c r="A21" s="154"/>
      <c r="B21" s="219"/>
      <c r="C21" s="221"/>
      <c r="D21" s="228"/>
      <c r="E21" s="241"/>
      <c r="F21" s="238"/>
      <c r="G21" s="275"/>
      <c r="H21" s="168"/>
      <c r="I21" s="170"/>
      <c r="J21" s="71" t="s">
        <v>180</v>
      </c>
      <c r="K21" s="70">
        <v>0</v>
      </c>
      <c r="L21" s="188"/>
      <c r="M21" s="221"/>
    </row>
    <row r="22" spans="1:13" s="61" customFormat="1" ht="18.649999999999999" customHeight="1" x14ac:dyDescent="0.35">
      <c r="A22" s="232">
        <v>4</v>
      </c>
      <c r="B22" s="218" t="s">
        <v>193</v>
      </c>
      <c r="C22" s="230" t="s">
        <v>273</v>
      </c>
      <c r="D22" s="231"/>
      <c r="E22" s="241"/>
      <c r="F22" s="238"/>
      <c r="G22" s="274" t="s">
        <v>33</v>
      </c>
      <c r="H22" s="167">
        <f>IF(G22='Response Guidelines'!$D$80,'Response Guidelines'!$C$80, IF(G22='Response Guidelines'!$D$81,'Response Guidelines'!$C$81,IF(G22='Response Guidelines'!$D$82,'Response Guidelines'!$C$82,IF(G22='Response Guidelines'!$D$83,'Response Guidelines'!$C$83,IF(G22='Response Guidelines'!$D$84,'Response Guidelines'!$C$84,IF(G22='Response Guidelines'!$D$85,'Response Guidelines'!$C$85,IF(G22='Response Guidelines'!$D$86,'Response Guidelines'!$C$86,"No Rating")))))))</f>
        <v>3</v>
      </c>
      <c r="I22" s="169">
        <v>0.25</v>
      </c>
      <c r="J22" s="71" t="s">
        <v>189</v>
      </c>
      <c r="K22" s="70">
        <v>0.25</v>
      </c>
      <c r="L22" s="193"/>
      <c r="M22" s="230"/>
    </row>
    <row r="23" spans="1:13" s="61" customFormat="1" ht="18.649999999999999" customHeight="1" thickBot="1" x14ac:dyDescent="0.4">
      <c r="A23" s="233"/>
      <c r="B23" s="219"/>
      <c r="C23" s="221"/>
      <c r="D23" s="228"/>
      <c r="E23" s="241"/>
      <c r="F23" s="238"/>
      <c r="G23" s="275"/>
      <c r="H23" s="168"/>
      <c r="I23" s="170"/>
      <c r="J23" s="71" t="s">
        <v>180</v>
      </c>
      <c r="K23" s="70">
        <v>0</v>
      </c>
      <c r="L23" s="188"/>
      <c r="M23" s="221"/>
    </row>
    <row r="24" spans="1:13" s="61" customFormat="1" ht="16.149999999999999" customHeight="1" thickBot="1" x14ac:dyDescent="0.4">
      <c r="A24" s="67"/>
      <c r="B24" s="66" t="s">
        <v>43</v>
      </c>
      <c r="C24" s="66"/>
      <c r="D24" s="66"/>
      <c r="E24" s="66"/>
      <c r="F24" s="66"/>
      <c r="G24" s="66"/>
      <c r="H24" s="65">
        <f>SUM(H16:H23)</f>
        <v>12</v>
      </c>
      <c r="I24" s="64">
        <f>SUM(I16:I23)</f>
        <v>1</v>
      </c>
      <c r="J24" s="186" t="s">
        <v>44</v>
      </c>
      <c r="K24" s="187"/>
      <c r="L24" s="63">
        <f>SUM(L16:L23)</f>
        <v>0</v>
      </c>
      <c r="M24" s="62"/>
    </row>
  </sheetData>
  <mergeCells count="49">
    <mergeCell ref="J24:K24"/>
    <mergeCell ref="F22:F23"/>
    <mergeCell ref="G22:G23"/>
    <mergeCell ref="H22:H23"/>
    <mergeCell ref="I22:I23"/>
    <mergeCell ref="L22:L23"/>
    <mergeCell ref="M22:M23"/>
    <mergeCell ref="G20:G21"/>
    <mergeCell ref="H20:H21"/>
    <mergeCell ref="I20:I21"/>
    <mergeCell ref="L20:L21"/>
    <mergeCell ref="M20:M21"/>
    <mergeCell ref="A20:A21"/>
    <mergeCell ref="B20:B21"/>
    <mergeCell ref="C20:C21"/>
    <mergeCell ref="D20:D21"/>
    <mergeCell ref="E20:E21"/>
    <mergeCell ref="A22:A23"/>
    <mergeCell ref="B22:B23"/>
    <mergeCell ref="C22:C23"/>
    <mergeCell ref="D22:D23"/>
    <mergeCell ref="E22:E23"/>
    <mergeCell ref="H16:H17"/>
    <mergeCell ref="I16:I17"/>
    <mergeCell ref="L16:L17"/>
    <mergeCell ref="M16:M17"/>
    <mergeCell ref="F20:F21"/>
    <mergeCell ref="H18:H19"/>
    <mergeCell ref="I18:I19"/>
    <mergeCell ref="L18:L19"/>
    <mergeCell ref="M18:M19"/>
    <mergeCell ref="F18:F19"/>
    <mergeCell ref="G18:G19"/>
    <mergeCell ref="A18:A19"/>
    <mergeCell ref="B18:B19"/>
    <mergeCell ref="C18:C19"/>
    <mergeCell ref="D18:D19"/>
    <mergeCell ref="E2:G3"/>
    <mergeCell ref="A14:A15"/>
    <mergeCell ref="B14:C14"/>
    <mergeCell ref="D14:F14"/>
    <mergeCell ref="A16:A17"/>
    <mergeCell ref="B16:B17"/>
    <mergeCell ref="C16:C17"/>
    <mergeCell ref="D16:D17"/>
    <mergeCell ref="E16:E17"/>
    <mergeCell ref="F16:F17"/>
    <mergeCell ref="E18:E19"/>
    <mergeCell ref="G16:G17"/>
  </mergeCells>
  <dataValidations count="4">
    <dataValidation type="list" allowBlank="1" showInputMessage="1" showErrorMessage="1" sqref="D16:D17" xr:uid="{FB0ADD19-9427-45F1-ADEF-5ED7C1A72C01}">
      <formula1>$J$16:$J$17</formula1>
    </dataValidation>
    <dataValidation type="list" allowBlank="1" showInputMessage="1" showErrorMessage="1" sqref="D18:D19" xr:uid="{D8CBE6A1-AEEF-4649-A596-6BB187B40371}">
      <formula1>$J$18:$J$19</formula1>
    </dataValidation>
    <dataValidation type="list" allowBlank="1" showInputMessage="1" showErrorMessage="1" sqref="D20:D21" xr:uid="{970757E6-F120-441A-89B9-FB65836A86FF}">
      <formula1>$J$20:$J$21</formula1>
    </dataValidation>
    <dataValidation type="list" allowBlank="1" showInputMessage="1" showErrorMessage="1" sqref="D22:D23" xr:uid="{8DD3ED34-F6DF-484D-8229-EF6B27084E58}">
      <formula1>$J$22:$J$23</formula1>
    </dataValidation>
  </dataValidations>
  <pageMargins left="0.25" right="0.25" top="0.75" bottom="0.75" header="0.3" footer="0.3"/>
  <pageSetup paperSize="9" scale="5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AB3D67A-B446-44F6-AB23-B2447FF8E42A}">
          <x14:formula1>
            <xm:f>'Response Guidelines'!$D$80:$D$86</xm:f>
          </x14:formula1>
          <xm:sqref>G16:G23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EE9CC-8475-44F7-910C-B17A22AC9160}">
  <sheetPr>
    <tabColor rgb="FF71725B"/>
    <pageSetUpPr fitToPage="1"/>
  </sheetPr>
  <dimension ref="A1:N181"/>
  <sheetViews>
    <sheetView zoomScaleNormal="100" workbookViewId="0">
      <selection activeCell="G74" sqref="G74:H74"/>
    </sheetView>
  </sheetViews>
  <sheetFormatPr defaultColWidth="9.1796875" defaultRowHeight="10.5" x14ac:dyDescent="0.25"/>
  <cols>
    <col min="1" max="1" width="3.1796875" style="19" bestFit="1" customWidth="1"/>
    <col min="2" max="2" width="37.1796875" style="18" customWidth="1"/>
    <col min="3" max="3" width="37.7265625" style="18" customWidth="1"/>
    <col min="4" max="5" width="23.1796875" style="18" customWidth="1"/>
    <col min="6" max="6" width="25.1796875" style="18" customWidth="1"/>
    <col min="7" max="7" width="11.26953125" style="18" customWidth="1"/>
    <col min="8" max="8" width="7.54296875" style="18" customWidth="1"/>
    <col min="9" max="9" width="7.1796875" style="17" customWidth="1"/>
    <col min="10" max="10" width="23.81640625" style="16" customWidth="1"/>
    <col min="11" max="11" width="5.26953125" style="15" customWidth="1"/>
    <col min="12" max="12" width="5.453125" style="13" customWidth="1"/>
    <col min="13" max="13" width="40.453125" style="14" customWidth="1"/>
    <col min="14" max="14" width="8.54296875" style="13" customWidth="1"/>
    <col min="15" max="16384" width="9.1796875" style="13"/>
  </cols>
  <sheetData>
    <row r="1" spans="1:13" x14ac:dyDescent="0.25">
      <c r="B1" s="96"/>
      <c r="C1" s="96"/>
      <c r="D1" s="96"/>
      <c r="E1" s="96"/>
      <c r="F1" s="96"/>
      <c r="G1" s="96"/>
      <c r="H1" s="96"/>
    </row>
    <row r="2" spans="1:13" ht="16.899999999999999" customHeight="1" x14ac:dyDescent="0.35">
      <c r="B2" s="11" t="s">
        <v>77</v>
      </c>
      <c r="C2" s="12" t="str">
        <f>'Scoring Summary'!C2</f>
        <v>&lt;insert before tender publication&gt;</v>
      </c>
      <c r="D2" s="58"/>
      <c r="E2" s="208" t="s">
        <v>128</v>
      </c>
      <c r="F2" s="208"/>
      <c r="G2" s="208"/>
      <c r="H2" s="58"/>
      <c r="I2" s="58"/>
      <c r="J2" s="58"/>
      <c r="K2" s="58"/>
      <c r="L2" s="58"/>
      <c r="M2" s="58"/>
    </row>
    <row r="3" spans="1:13" ht="16.899999999999999" customHeight="1" x14ac:dyDescent="0.35">
      <c r="B3" s="11" t="s">
        <v>80</v>
      </c>
      <c r="C3" s="12" t="str">
        <f>'Scoring Summary'!C3</f>
        <v>&lt;insert before tender publication&gt;</v>
      </c>
      <c r="D3" s="58"/>
      <c r="E3" s="208"/>
      <c r="F3" s="208"/>
      <c r="G3" s="208"/>
      <c r="H3" s="58"/>
      <c r="I3" s="58"/>
      <c r="J3" s="58"/>
      <c r="K3" s="58"/>
      <c r="L3" s="58"/>
      <c r="M3" s="58"/>
    </row>
    <row r="4" spans="1:13" ht="14.5" customHeight="1" x14ac:dyDescent="0.35">
      <c r="B4" s="11" t="s">
        <v>98</v>
      </c>
      <c r="C4" s="10" t="str">
        <f>'Scoring Summary'!C4</f>
        <v>&lt;Evaluator to complete&gt;</v>
      </c>
      <c r="D4" s="58"/>
      <c r="E4" s="95"/>
      <c r="F4" s="95"/>
      <c r="G4" s="95"/>
      <c r="H4" s="58"/>
      <c r="I4" s="58"/>
      <c r="J4" s="58"/>
      <c r="K4" s="58"/>
      <c r="L4" s="58"/>
      <c r="M4" s="58"/>
    </row>
    <row r="5" spans="1:13" ht="14.5" customHeight="1" x14ac:dyDescent="0.35">
      <c r="B5" s="11" t="s">
        <v>83</v>
      </c>
      <c r="C5" s="10" t="str">
        <f>'Scoring Summary'!C5</f>
        <v>&lt;Evaluator to complete&gt;</v>
      </c>
      <c r="D5" s="58"/>
      <c r="E5" s="58"/>
      <c r="F5" s="58"/>
      <c r="G5" s="58"/>
      <c r="H5" s="58"/>
      <c r="I5" s="58"/>
      <c r="J5" s="58"/>
      <c r="K5" s="58"/>
      <c r="L5" s="58"/>
      <c r="M5" s="58"/>
    </row>
    <row r="6" spans="1:13" ht="14.5" customHeight="1" x14ac:dyDescent="0.35">
      <c r="B6" s="11" t="s">
        <v>84</v>
      </c>
      <c r="C6" s="10" t="str">
        <f>'Scoring Summary'!C6</f>
        <v>&lt;Evaluator to complete&gt;</v>
      </c>
      <c r="D6" s="58"/>
      <c r="E6" s="58"/>
      <c r="F6" s="58"/>
      <c r="G6" s="58"/>
      <c r="H6" s="58"/>
      <c r="I6" s="58"/>
      <c r="J6" s="58"/>
      <c r="K6" s="58"/>
      <c r="L6" s="58"/>
      <c r="M6" s="58"/>
    </row>
    <row r="7" spans="1:13" ht="27.65" customHeight="1" x14ac:dyDescent="0.35">
      <c r="B7" s="11" t="s">
        <v>85</v>
      </c>
      <c r="C7" s="10"/>
      <c r="D7" s="58"/>
      <c r="E7" s="58"/>
      <c r="F7" s="58"/>
      <c r="G7" s="58"/>
      <c r="H7" s="58"/>
      <c r="I7" s="58"/>
      <c r="J7" s="58"/>
      <c r="K7" s="58"/>
      <c r="L7" s="58"/>
      <c r="M7" s="58"/>
    </row>
    <row r="8" spans="1:13" ht="12" customHeight="1" x14ac:dyDescent="0.25"/>
    <row r="10" spans="1:13" x14ac:dyDescent="0.25">
      <c r="B10" s="40"/>
      <c r="C10" s="40"/>
      <c r="D10" s="40"/>
      <c r="E10" s="40"/>
      <c r="F10" s="40"/>
      <c r="G10" s="40"/>
      <c r="H10" s="40"/>
    </row>
    <row r="12" spans="1:13" x14ac:dyDescent="0.25">
      <c r="B12" s="40"/>
      <c r="C12" s="40"/>
      <c r="D12" s="40"/>
      <c r="E12" s="40"/>
      <c r="F12" s="40"/>
      <c r="G12" s="40"/>
      <c r="H12" s="40"/>
    </row>
    <row r="13" spans="1:13" ht="11" thickBot="1" x14ac:dyDescent="0.3">
      <c r="B13" s="40"/>
      <c r="C13" s="40"/>
      <c r="D13" s="40"/>
      <c r="E13" s="40"/>
      <c r="F13" s="40"/>
      <c r="G13" s="40"/>
      <c r="H13" s="40"/>
    </row>
    <row r="14" spans="1:13" ht="14.5" customHeight="1" x14ac:dyDescent="0.2">
      <c r="A14" s="171" t="s">
        <v>14</v>
      </c>
      <c r="B14" s="173" t="s">
        <v>15</v>
      </c>
      <c r="C14" s="174"/>
      <c r="D14" s="175" t="s">
        <v>16</v>
      </c>
      <c r="E14" s="176"/>
      <c r="F14" s="177"/>
      <c r="G14" s="94"/>
      <c r="H14" s="94"/>
      <c r="I14" s="93" t="s">
        <v>17</v>
      </c>
      <c r="J14" s="92"/>
      <c r="K14" s="92"/>
      <c r="L14" s="92"/>
      <c r="M14" s="91"/>
    </row>
    <row r="15" spans="1:13" s="61" customFormat="1" ht="58.15" customHeight="1" thickBot="1" x14ac:dyDescent="0.4">
      <c r="A15" s="172"/>
      <c r="B15" s="90" t="s">
        <v>99</v>
      </c>
      <c r="C15" s="89" t="s">
        <v>19</v>
      </c>
      <c r="D15" s="88" t="s">
        <v>20</v>
      </c>
      <c r="E15" s="87" t="s">
        <v>21</v>
      </c>
      <c r="F15" s="86" t="s">
        <v>22</v>
      </c>
      <c r="G15" s="85" t="s">
        <v>23</v>
      </c>
      <c r="H15" s="84" t="s">
        <v>24</v>
      </c>
      <c r="I15" s="83" t="s">
        <v>25</v>
      </c>
      <c r="J15" s="82" t="s">
        <v>26</v>
      </c>
      <c r="K15" s="81" t="s">
        <v>27</v>
      </c>
      <c r="L15" s="80" t="s">
        <v>28</v>
      </c>
      <c r="M15" s="79" t="s">
        <v>29</v>
      </c>
    </row>
    <row r="16" spans="1:13" s="78" customFormat="1" ht="15" customHeight="1" x14ac:dyDescent="0.35">
      <c r="A16" s="178">
        <v>1</v>
      </c>
      <c r="B16" s="258" t="s">
        <v>100</v>
      </c>
      <c r="C16" s="276" t="s">
        <v>101</v>
      </c>
      <c r="D16" s="184"/>
      <c r="E16" s="185" t="s">
        <v>32</v>
      </c>
      <c r="F16" s="272"/>
      <c r="G16" s="274" t="s">
        <v>37</v>
      </c>
      <c r="H16" s="167">
        <f>IF(G16='Response Guidelines'!$D$80,'Response Guidelines'!$C$80, IF(G16='Response Guidelines'!$D$81,'Response Guidelines'!$C$81,IF(G16='Response Guidelines'!$D$82,'Response Guidelines'!$C$82,IF(G16='Response Guidelines'!$D$83,'Response Guidelines'!$C$83,IF(G16='Response Guidelines'!$D$84,'Response Guidelines'!$C$84,IF(G16='Response Guidelines'!$D$85,'Response Guidelines'!$C$85,IF(G16='Response Guidelines'!$D$86,'Response Guidelines'!$C$86,"No Rating")))))))</f>
        <v>6</v>
      </c>
      <c r="I16" s="169" t="e">
        <f>(H16/$H$181)/_xlfn.XLOOKUP('Scoring Summary'!$D$23,'Response Guidelines'!$D$91:$D$190,'Response Guidelines'!$C$91:$C$190,"",0,1)</f>
        <v>#VALUE!</v>
      </c>
      <c r="J16" s="75" t="s">
        <v>102</v>
      </c>
      <c r="K16" s="74" t="e">
        <f>I16</f>
        <v>#VALUE!</v>
      </c>
      <c r="L16" s="193"/>
      <c r="M16" s="194"/>
    </row>
    <row r="17" spans="1:13" s="78" customFormat="1" ht="15" customHeight="1" x14ac:dyDescent="0.35">
      <c r="A17" s="178"/>
      <c r="B17" s="155"/>
      <c r="C17" s="156"/>
      <c r="D17" s="158"/>
      <c r="E17" s="161"/>
      <c r="F17" s="272"/>
      <c r="G17" s="275"/>
      <c r="H17" s="168"/>
      <c r="I17" s="170"/>
      <c r="J17" s="71"/>
      <c r="K17" s="70"/>
      <c r="L17" s="188"/>
      <c r="M17" s="156"/>
    </row>
    <row r="18" spans="1:13" s="78" customFormat="1" ht="15" customHeight="1" x14ac:dyDescent="0.35">
      <c r="A18" s="178"/>
      <c r="B18" s="155"/>
      <c r="C18" s="156"/>
      <c r="D18" s="158"/>
      <c r="E18" s="161"/>
      <c r="F18" s="272"/>
      <c r="G18" s="275"/>
      <c r="H18" s="168"/>
      <c r="I18" s="170"/>
      <c r="J18" s="71" t="s">
        <v>103</v>
      </c>
      <c r="K18" s="70" t="e">
        <f>K16/2</f>
        <v>#VALUE!</v>
      </c>
      <c r="L18" s="188"/>
      <c r="M18" s="156"/>
    </row>
    <row r="19" spans="1:13" s="78" customFormat="1" ht="15" customHeight="1" x14ac:dyDescent="0.35">
      <c r="A19" s="178"/>
      <c r="B19" s="155"/>
      <c r="C19" s="156"/>
      <c r="D19" s="158"/>
      <c r="E19" s="161"/>
      <c r="F19" s="272"/>
      <c r="G19" s="275"/>
      <c r="H19" s="168"/>
      <c r="I19" s="170"/>
      <c r="J19" s="71"/>
      <c r="K19" s="70"/>
      <c r="L19" s="188"/>
      <c r="M19" s="156"/>
    </row>
    <row r="20" spans="1:13" s="78" customFormat="1" ht="13.15" customHeight="1" x14ac:dyDescent="0.35">
      <c r="A20" s="179"/>
      <c r="B20" s="155"/>
      <c r="C20" s="156"/>
      <c r="D20" s="159"/>
      <c r="E20" s="162"/>
      <c r="F20" s="277"/>
      <c r="G20" s="278"/>
      <c r="H20" s="168"/>
      <c r="I20" s="170"/>
      <c r="J20" s="71" t="s">
        <v>104</v>
      </c>
      <c r="K20" s="70">
        <v>0</v>
      </c>
      <c r="L20" s="188"/>
      <c r="M20" s="156"/>
    </row>
    <row r="21" spans="1:13" s="61" customFormat="1" ht="10" x14ac:dyDescent="0.35">
      <c r="A21" s="154">
        <v>2</v>
      </c>
      <c r="B21" s="155" t="s">
        <v>129</v>
      </c>
      <c r="C21" s="156"/>
      <c r="D21" s="157"/>
      <c r="E21" s="160"/>
      <c r="F21" s="273"/>
      <c r="G21" s="274" t="s">
        <v>37</v>
      </c>
      <c r="H21" s="167">
        <f>IF(G21='Response Guidelines'!$D$80,'Response Guidelines'!$C$80, IF(G21='Response Guidelines'!$D$81,'Response Guidelines'!$C$81,IF(G21='Response Guidelines'!$D$82,'Response Guidelines'!$C$82,IF(G21='Response Guidelines'!$D$83,'Response Guidelines'!$C$83,IF(G21='Response Guidelines'!$D$84,'Response Guidelines'!$C$84,IF(G21='Response Guidelines'!$D$85,'Response Guidelines'!$C$85,IF(G21='Response Guidelines'!$D$86,'Response Guidelines'!$C$86,"No Rating")))))))</f>
        <v>6</v>
      </c>
      <c r="I21" s="169" t="e">
        <f>(H21/$H$181)/_xlfn.XLOOKUP('Scoring Summary'!$D$23,'Response Guidelines'!$D$91:$D$190,'Response Guidelines'!$C$91:$C$190,"",0,1)</f>
        <v>#VALUE!</v>
      </c>
      <c r="J21" s="71" t="s">
        <v>38</v>
      </c>
      <c r="K21" s="70" t="e">
        <f>I21</f>
        <v>#VALUE!</v>
      </c>
      <c r="L21" s="188"/>
      <c r="M21" s="156"/>
    </row>
    <row r="22" spans="1:13" s="61" customFormat="1" ht="10" x14ac:dyDescent="0.35">
      <c r="A22" s="154"/>
      <c r="B22" s="155"/>
      <c r="C22" s="156"/>
      <c r="D22" s="158"/>
      <c r="E22" s="161"/>
      <c r="F22" s="272"/>
      <c r="G22" s="275"/>
      <c r="H22" s="168"/>
      <c r="I22" s="170"/>
      <c r="J22" s="71" t="s">
        <v>39</v>
      </c>
      <c r="K22" s="70">
        <v>1.2E-2</v>
      </c>
      <c r="L22" s="188"/>
      <c r="M22" s="156"/>
    </row>
    <row r="23" spans="1:13" s="61" customFormat="1" ht="10" x14ac:dyDescent="0.35">
      <c r="A23" s="154"/>
      <c r="B23" s="155"/>
      <c r="C23" s="156"/>
      <c r="D23" s="158"/>
      <c r="E23" s="161"/>
      <c r="F23" s="272"/>
      <c r="G23" s="275"/>
      <c r="H23" s="168"/>
      <c r="I23" s="170"/>
      <c r="J23" s="77" t="s">
        <v>40</v>
      </c>
      <c r="K23" s="70">
        <v>0.01</v>
      </c>
      <c r="L23" s="188"/>
      <c r="M23" s="156"/>
    </row>
    <row r="24" spans="1:13" s="61" customFormat="1" ht="10" x14ac:dyDescent="0.35">
      <c r="A24" s="154"/>
      <c r="B24" s="155"/>
      <c r="C24" s="156"/>
      <c r="D24" s="158"/>
      <c r="E24" s="161"/>
      <c r="F24" s="272"/>
      <c r="G24" s="275"/>
      <c r="H24" s="168"/>
      <c r="I24" s="170"/>
      <c r="J24" s="77" t="s">
        <v>41</v>
      </c>
      <c r="K24" s="70">
        <v>5.0000000000000001E-3</v>
      </c>
      <c r="L24" s="188"/>
      <c r="M24" s="156"/>
    </row>
    <row r="25" spans="1:13" s="61" customFormat="1" ht="10" x14ac:dyDescent="0.35">
      <c r="A25" s="154"/>
      <c r="B25" s="155"/>
      <c r="C25" s="156"/>
      <c r="D25" s="159"/>
      <c r="E25" s="162"/>
      <c r="F25" s="277"/>
      <c r="G25" s="278"/>
      <c r="H25" s="168"/>
      <c r="I25" s="170"/>
      <c r="J25" s="71" t="s">
        <v>42</v>
      </c>
      <c r="K25" s="70">
        <v>0</v>
      </c>
      <c r="L25" s="188"/>
      <c r="M25" s="156"/>
    </row>
    <row r="26" spans="1:13" s="61" customFormat="1" ht="10.15" customHeight="1" x14ac:dyDescent="0.35">
      <c r="A26" s="154">
        <v>3</v>
      </c>
      <c r="B26" s="219"/>
      <c r="C26" s="221"/>
      <c r="D26" s="227"/>
      <c r="E26" s="248"/>
      <c r="F26" s="252"/>
      <c r="G26" s="274" t="s">
        <v>37</v>
      </c>
      <c r="H26" s="167">
        <f>IF(G26='Response Guidelines'!$D$80,'Response Guidelines'!$C$80, IF(G26='Response Guidelines'!$D$81,'Response Guidelines'!$C$81,IF(G26='Response Guidelines'!$D$82,'Response Guidelines'!$C$82,IF(G26='Response Guidelines'!$D$83,'Response Guidelines'!$C$83,IF(G26='Response Guidelines'!$D$84,'Response Guidelines'!$C$84,IF(G26='Response Guidelines'!$D$85,'Response Guidelines'!$C$85,IF(G26='Response Guidelines'!$D$86,'Response Guidelines'!$C$86,"No Rating")))))))</f>
        <v>6</v>
      </c>
      <c r="I26" s="169" t="e">
        <f>(H26/$H$181)/_xlfn.XLOOKUP('Scoring Summary'!$D$23,'Response Guidelines'!$D$91:$D$190,'Response Guidelines'!$C$91:$C$190,"",0,1)</f>
        <v>#VALUE!</v>
      </c>
      <c r="J26" s="71" t="s">
        <v>105</v>
      </c>
      <c r="K26" s="70" t="e">
        <f>I26</f>
        <v>#VALUE!</v>
      </c>
      <c r="L26" s="188"/>
      <c r="M26" s="221"/>
    </row>
    <row r="27" spans="1:13" s="61" customFormat="1" ht="12.75" customHeight="1" x14ac:dyDescent="0.35">
      <c r="A27" s="154"/>
      <c r="B27" s="219"/>
      <c r="C27" s="221"/>
      <c r="D27" s="228"/>
      <c r="E27" s="241"/>
      <c r="F27" s="238"/>
      <c r="G27" s="275"/>
      <c r="H27" s="168"/>
      <c r="I27" s="170"/>
      <c r="J27" s="71"/>
      <c r="K27" s="70"/>
      <c r="L27" s="188"/>
      <c r="M27" s="221"/>
    </row>
    <row r="28" spans="1:13" s="61" customFormat="1" ht="12.75" customHeight="1" x14ac:dyDescent="0.35">
      <c r="A28" s="226"/>
      <c r="B28" s="254"/>
      <c r="C28" s="225"/>
      <c r="D28" s="228"/>
      <c r="E28" s="241"/>
      <c r="F28" s="238"/>
      <c r="G28" s="275"/>
      <c r="H28" s="168"/>
      <c r="I28" s="170"/>
      <c r="J28" s="76" t="s">
        <v>106</v>
      </c>
      <c r="K28" s="72" t="e">
        <f>K26/2</f>
        <v>#VALUE!</v>
      </c>
      <c r="L28" s="260"/>
      <c r="M28" s="225"/>
    </row>
    <row r="29" spans="1:13" s="61" customFormat="1" ht="12.75" customHeight="1" x14ac:dyDescent="0.35">
      <c r="A29" s="226"/>
      <c r="B29" s="254"/>
      <c r="C29" s="225"/>
      <c r="D29" s="228"/>
      <c r="E29" s="241"/>
      <c r="F29" s="238"/>
      <c r="G29" s="275"/>
      <c r="H29" s="168"/>
      <c r="I29" s="170"/>
      <c r="J29" s="73"/>
      <c r="K29" s="72"/>
      <c r="L29" s="260"/>
      <c r="M29" s="225"/>
    </row>
    <row r="30" spans="1:13" s="61" customFormat="1" ht="11.15" customHeight="1" x14ac:dyDescent="0.35">
      <c r="A30" s="226"/>
      <c r="B30" s="219"/>
      <c r="C30" s="221"/>
      <c r="D30" s="229"/>
      <c r="E30" s="249"/>
      <c r="F30" s="253"/>
      <c r="G30" s="278"/>
      <c r="H30" s="168"/>
      <c r="I30" s="170"/>
      <c r="J30" s="71" t="s">
        <v>107</v>
      </c>
      <c r="K30" s="70">
        <v>0</v>
      </c>
      <c r="L30" s="188"/>
      <c r="M30" s="221"/>
    </row>
    <row r="31" spans="1:13" s="61" customFormat="1" ht="18.649999999999999" customHeight="1" x14ac:dyDescent="0.35">
      <c r="A31" s="232">
        <v>4</v>
      </c>
      <c r="B31" s="218" t="s">
        <v>108</v>
      </c>
      <c r="C31" s="230" t="s">
        <v>118</v>
      </c>
      <c r="D31" s="231"/>
      <c r="E31" s="241"/>
      <c r="F31" s="238"/>
      <c r="G31" s="274" t="s">
        <v>37</v>
      </c>
      <c r="H31" s="167">
        <f>IF(G31='Response Guidelines'!$D$80,'Response Guidelines'!$C$80, IF(G31='Response Guidelines'!$D$81,'Response Guidelines'!$C$81,IF(G31='Response Guidelines'!$D$82,'Response Guidelines'!$C$82,IF(G31='Response Guidelines'!$D$83,'Response Guidelines'!$C$83,IF(G31='Response Guidelines'!$D$84,'Response Guidelines'!$C$84,IF(G31='Response Guidelines'!$D$85,'Response Guidelines'!$C$85,IF(G31='Response Guidelines'!$D$86,'Response Guidelines'!$C$86,"No Rating")))))))</f>
        <v>6</v>
      </c>
      <c r="I31" s="169" t="e">
        <f>(H31/$H$181)/_xlfn.XLOOKUP('Scoring Summary'!$D$23,'Response Guidelines'!$D$91:$D$190,'Response Guidelines'!$C$91:$C$190,"",0,1)</f>
        <v>#VALUE!</v>
      </c>
      <c r="J31" s="75" t="s">
        <v>109</v>
      </c>
      <c r="K31" s="74" t="e">
        <f>I31</f>
        <v>#VALUE!</v>
      </c>
      <c r="L31" s="193"/>
      <c r="M31" s="230"/>
    </row>
    <row r="32" spans="1:13" s="61" customFormat="1" ht="18.649999999999999" customHeight="1" x14ac:dyDescent="0.35">
      <c r="A32" s="233"/>
      <c r="B32" s="219"/>
      <c r="C32" s="221"/>
      <c r="D32" s="228"/>
      <c r="E32" s="241"/>
      <c r="F32" s="238"/>
      <c r="G32" s="275"/>
      <c r="H32" s="168"/>
      <c r="I32" s="170"/>
      <c r="J32" s="71" t="s">
        <v>110</v>
      </c>
      <c r="K32" s="70">
        <v>5.0000000000000001E-3</v>
      </c>
      <c r="L32" s="188"/>
      <c r="M32" s="221"/>
    </row>
    <row r="33" spans="1:13" s="61" customFormat="1" ht="18.649999999999999" customHeight="1" x14ac:dyDescent="0.35">
      <c r="A33" s="233"/>
      <c r="B33" s="219"/>
      <c r="C33" s="221"/>
      <c r="D33" s="228"/>
      <c r="E33" s="241"/>
      <c r="F33" s="238"/>
      <c r="G33" s="275"/>
      <c r="H33" s="168"/>
      <c r="I33" s="170"/>
      <c r="J33" s="71" t="s">
        <v>111</v>
      </c>
      <c r="K33" s="70">
        <v>4.0000000000000001E-3</v>
      </c>
      <c r="L33" s="188"/>
      <c r="M33" s="221"/>
    </row>
    <row r="34" spans="1:13" s="61" customFormat="1" ht="18.649999999999999" customHeight="1" x14ac:dyDescent="0.35">
      <c r="A34" s="233"/>
      <c r="B34" s="219"/>
      <c r="C34" s="221"/>
      <c r="D34" s="228"/>
      <c r="E34" s="241"/>
      <c r="F34" s="238"/>
      <c r="G34" s="275"/>
      <c r="H34" s="168"/>
      <c r="I34" s="170"/>
      <c r="J34" s="71" t="s">
        <v>112</v>
      </c>
      <c r="K34" s="70">
        <v>3.0000000000000001E-3</v>
      </c>
      <c r="L34" s="188"/>
      <c r="M34" s="221"/>
    </row>
    <row r="35" spans="1:13" s="61" customFormat="1" ht="18.649999999999999" customHeight="1" x14ac:dyDescent="0.35">
      <c r="A35" s="234"/>
      <c r="B35" s="219"/>
      <c r="C35" s="221"/>
      <c r="D35" s="229"/>
      <c r="E35" s="249"/>
      <c r="F35" s="253"/>
      <c r="G35" s="278"/>
      <c r="H35" s="168"/>
      <c r="I35" s="170"/>
      <c r="J35" s="71" t="s">
        <v>113</v>
      </c>
      <c r="K35" s="70">
        <v>0</v>
      </c>
      <c r="L35" s="188"/>
      <c r="M35" s="221"/>
    </row>
    <row r="36" spans="1:13" s="61" customFormat="1" ht="11.15" customHeight="1" x14ac:dyDescent="0.35">
      <c r="A36" s="154">
        <v>5</v>
      </c>
      <c r="B36" s="219"/>
      <c r="C36" s="243"/>
      <c r="D36" s="246"/>
      <c r="E36" s="248"/>
      <c r="F36" s="252"/>
      <c r="G36" s="274" t="s">
        <v>37</v>
      </c>
      <c r="H36" s="167">
        <f>IF(G36='Response Guidelines'!$D$80,'Response Guidelines'!$C$80, IF(G36='Response Guidelines'!$D$81,'Response Guidelines'!$C$81,IF(G36='Response Guidelines'!$D$82,'Response Guidelines'!$C$82,IF(G36='Response Guidelines'!$D$83,'Response Guidelines'!$C$83,IF(G36='Response Guidelines'!$D$84,'Response Guidelines'!$C$84,IF(G36='Response Guidelines'!$D$85,'Response Guidelines'!$C$85,IF(G36='Response Guidelines'!$D$86,'Response Guidelines'!$C$86,"No Rating")))))))</f>
        <v>6</v>
      </c>
      <c r="I36" s="169" t="e">
        <f>(H36/$H$181)/_xlfn.XLOOKUP('Scoring Summary'!$D$23,'Response Guidelines'!$D$91:$D$190,'Response Guidelines'!$C$91:$C$190,"",0,1)</f>
        <v>#VALUE!</v>
      </c>
      <c r="J36" s="71" t="s">
        <v>114</v>
      </c>
      <c r="K36" s="70" t="e">
        <f>I36</f>
        <v>#VALUE!</v>
      </c>
      <c r="L36" s="188"/>
      <c r="M36" s="221"/>
    </row>
    <row r="37" spans="1:13" s="61" customFormat="1" ht="11.15" customHeight="1" x14ac:dyDescent="0.35">
      <c r="A37" s="154"/>
      <c r="B37" s="219"/>
      <c r="C37" s="244"/>
      <c r="D37" s="240"/>
      <c r="E37" s="241"/>
      <c r="F37" s="238"/>
      <c r="G37" s="275"/>
      <c r="H37" s="168"/>
      <c r="I37" s="170"/>
      <c r="J37" s="71"/>
      <c r="K37" s="70"/>
      <c r="L37" s="188"/>
      <c r="M37" s="221"/>
    </row>
    <row r="38" spans="1:13" s="61" customFormat="1" ht="11.15" customHeight="1" x14ac:dyDescent="0.35">
      <c r="A38" s="226"/>
      <c r="B38" s="254"/>
      <c r="C38" s="244"/>
      <c r="D38" s="240"/>
      <c r="E38" s="241"/>
      <c r="F38" s="238"/>
      <c r="G38" s="275"/>
      <c r="H38" s="168"/>
      <c r="I38" s="170"/>
      <c r="J38" s="73"/>
      <c r="K38" s="72"/>
      <c r="L38" s="260"/>
      <c r="M38" s="225"/>
    </row>
    <row r="39" spans="1:13" s="61" customFormat="1" ht="11.15" customHeight="1" x14ac:dyDescent="0.35">
      <c r="A39" s="226"/>
      <c r="B39" s="254"/>
      <c r="C39" s="244"/>
      <c r="D39" s="240"/>
      <c r="E39" s="241"/>
      <c r="F39" s="238"/>
      <c r="G39" s="275"/>
      <c r="H39" s="168"/>
      <c r="I39" s="170"/>
      <c r="J39" s="73"/>
      <c r="K39" s="72"/>
      <c r="L39" s="260"/>
      <c r="M39" s="225"/>
    </row>
    <row r="40" spans="1:13" s="61" customFormat="1" ht="11.15" customHeight="1" x14ac:dyDescent="0.35">
      <c r="A40" s="154"/>
      <c r="B40" s="219"/>
      <c r="C40" s="245"/>
      <c r="D40" s="247"/>
      <c r="E40" s="249"/>
      <c r="F40" s="253"/>
      <c r="G40" s="278"/>
      <c r="H40" s="168"/>
      <c r="I40" s="170"/>
      <c r="J40" s="71" t="s">
        <v>115</v>
      </c>
      <c r="K40" s="70">
        <v>0</v>
      </c>
      <c r="L40" s="188"/>
      <c r="M40" s="221"/>
    </row>
    <row r="41" spans="1:13" s="61" customFormat="1" ht="16.149999999999999" customHeight="1" x14ac:dyDescent="0.35">
      <c r="A41" s="261">
        <v>6</v>
      </c>
      <c r="B41" s="218" t="s">
        <v>119</v>
      </c>
      <c r="C41" s="238" t="s">
        <v>120</v>
      </c>
      <c r="D41" s="239"/>
      <c r="E41" s="241"/>
      <c r="F41" s="238"/>
      <c r="G41" s="274" t="s">
        <v>37</v>
      </c>
      <c r="H41" s="167">
        <f>IF(G41='Response Guidelines'!$D$80,'Response Guidelines'!$C$80, IF(G41='Response Guidelines'!$D$81,'Response Guidelines'!$C$81,IF(G41='Response Guidelines'!$D$82,'Response Guidelines'!$C$82,IF(G41='Response Guidelines'!$D$83,'Response Guidelines'!$C$83,IF(G41='Response Guidelines'!$D$84,'Response Guidelines'!$C$84,IF(G41='Response Guidelines'!$D$85,'Response Guidelines'!$C$85,IF(G41='Response Guidelines'!$D$86,'Response Guidelines'!$C$86,"No Rating")))))))</f>
        <v>6</v>
      </c>
      <c r="I41" s="169" t="e">
        <f>(H41/$H$181)/_xlfn.XLOOKUP('Scoring Summary'!$D$23,'Response Guidelines'!$D$91:$D$190,'Response Guidelines'!$C$91:$C$190,"",0,1)</f>
        <v>#VALUE!</v>
      </c>
      <c r="J41" s="75" t="s">
        <v>121</v>
      </c>
      <c r="K41" s="74" t="e">
        <f>I41</f>
        <v>#VALUE!</v>
      </c>
      <c r="L41" s="193"/>
      <c r="M41" s="230"/>
    </row>
    <row r="42" spans="1:13" s="61" customFormat="1" ht="16.149999999999999" customHeight="1" x14ac:dyDescent="0.35">
      <c r="A42" s="154"/>
      <c r="B42" s="219"/>
      <c r="C42" s="238"/>
      <c r="D42" s="240"/>
      <c r="E42" s="241"/>
      <c r="F42" s="238"/>
      <c r="G42" s="275"/>
      <c r="H42" s="168"/>
      <c r="I42" s="170"/>
      <c r="J42" s="71" t="s">
        <v>122</v>
      </c>
      <c r="K42" s="70">
        <v>5.0000000000000001E-3</v>
      </c>
      <c r="L42" s="188"/>
      <c r="M42" s="221"/>
    </row>
    <row r="43" spans="1:13" s="61" customFormat="1" ht="16.149999999999999" customHeight="1" x14ac:dyDescent="0.35">
      <c r="A43" s="154"/>
      <c r="B43" s="219"/>
      <c r="C43" s="238"/>
      <c r="D43" s="240"/>
      <c r="E43" s="241"/>
      <c r="F43" s="238"/>
      <c r="G43" s="275"/>
      <c r="H43" s="168"/>
      <c r="I43" s="170"/>
      <c r="J43" s="75" t="s">
        <v>123</v>
      </c>
      <c r="K43" s="70">
        <v>4.0000000000000001E-3</v>
      </c>
      <c r="L43" s="188"/>
      <c r="M43" s="221"/>
    </row>
    <row r="44" spans="1:13" s="61" customFormat="1" ht="16.149999999999999" customHeight="1" x14ac:dyDescent="0.35">
      <c r="A44" s="154"/>
      <c r="B44" s="219"/>
      <c r="C44" s="238"/>
      <c r="D44" s="240"/>
      <c r="E44" s="241"/>
      <c r="F44" s="238"/>
      <c r="G44" s="275"/>
      <c r="H44" s="168"/>
      <c r="I44" s="170"/>
      <c r="J44" s="73" t="s">
        <v>124</v>
      </c>
      <c r="K44" s="70">
        <v>3.0000000000000001E-3</v>
      </c>
      <c r="L44" s="188"/>
      <c r="M44" s="221"/>
    </row>
    <row r="45" spans="1:13" s="61" customFormat="1" ht="16.149999999999999" customHeight="1" x14ac:dyDescent="0.35">
      <c r="A45" s="154"/>
      <c r="B45" s="219"/>
      <c r="C45" s="238"/>
      <c r="D45" s="240"/>
      <c r="E45" s="241"/>
      <c r="F45" s="238"/>
      <c r="G45" s="278"/>
      <c r="H45" s="168"/>
      <c r="I45" s="170"/>
      <c r="J45" s="71" t="s">
        <v>125</v>
      </c>
      <c r="K45" s="70">
        <v>0</v>
      </c>
      <c r="L45" s="188"/>
      <c r="M45" s="221"/>
    </row>
    <row r="46" spans="1:13" s="61" customFormat="1" ht="11.15" customHeight="1" x14ac:dyDescent="0.35">
      <c r="A46" s="154">
        <v>7</v>
      </c>
      <c r="B46" s="219"/>
      <c r="C46" s="252"/>
      <c r="D46" s="246"/>
      <c r="E46" s="248"/>
      <c r="F46" s="252"/>
      <c r="G46" s="274" t="s">
        <v>37</v>
      </c>
      <c r="H46" s="167">
        <f>IF(G46='Response Guidelines'!$D$80,'Response Guidelines'!$C$80, IF(G46='Response Guidelines'!$D$81,'Response Guidelines'!$C$81,IF(G46='Response Guidelines'!$D$82,'Response Guidelines'!$C$82,IF(G46='Response Guidelines'!$D$83,'Response Guidelines'!$C$83,IF(G46='Response Guidelines'!$D$84,'Response Guidelines'!$C$84,IF(G46='Response Guidelines'!$D$85,'Response Guidelines'!$C$85,IF(G46='Response Guidelines'!$D$86,'Response Guidelines'!$C$86,"No Rating")))))))</f>
        <v>6</v>
      </c>
      <c r="I46" s="169" t="e">
        <f>(H46/$H$181)/_xlfn.XLOOKUP('Scoring Summary'!$D$23,'Response Guidelines'!$D$91:$D$190,'Response Guidelines'!$C$91:$C$190,"",0,1)</f>
        <v>#VALUE!</v>
      </c>
      <c r="J46" s="71"/>
      <c r="K46" s="70" t="e">
        <f>I46</f>
        <v>#VALUE!</v>
      </c>
      <c r="L46" s="260"/>
      <c r="M46" s="221"/>
    </row>
    <row r="47" spans="1:13" s="61" customFormat="1" ht="11.15" customHeight="1" x14ac:dyDescent="0.35">
      <c r="A47" s="154"/>
      <c r="B47" s="219"/>
      <c r="C47" s="238"/>
      <c r="D47" s="240"/>
      <c r="E47" s="241"/>
      <c r="F47" s="238"/>
      <c r="G47" s="275"/>
      <c r="H47" s="168"/>
      <c r="I47" s="170"/>
      <c r="J47" s="71"/>
      <c r="K47" s="70"/>
      <c r="L47" s="265"/>
      <c r="M47" s="221"/>
    </row>
    <row r="48" spans="1:13" s="61" customFormat="1" ht="11.15" customHeight="1" x14ac:dyDescent="0.35">
      <c r="A48" s="154"/>
      <c r="B48" s="219"/>
      <c r="C48" s="238"/>
      <c r="D48" s="240"/>
      <c r="E48" s="241"/>
      <c r="F48" s="238"/>
      <c r="G48" s="275"/>
      <c r="H48" s="168"/>
      <c r="I48" s="170"/>
      <c r="J48" s="71"/>
      <c r="K48" s="70"/>
      <c r="L48" s="265"/>
      <c r="M48" s="221"/>
    </row>
    <row r="49" spans="1:13" s="61" customFormat="1" ht="11.15" customHeight="1" x14ac:dyDescent="0.35">
      <c r="A49" s="154"/>
      <c r="B49" s="219"/>
      <c r="C49" s="238"/>
      <c r="D49" s="240"/>
      <c r="E49" s="241"/>
      <c r="F49" s="238"/>
      <c r="G49" s="275"/>
      <c r="H49" s="168"/>
      <c r="I49" s="170"/>
      <c r="J49" s="71"/>
      <c r="K49" s="70"/>
      <c r="L49" s="265"/>
      <c r="M49" s="221"/>
    </row>
    <row r="50" spans="1:13" s="61" customFormat="1" ht="11.15" customHeight="1" x14ac:dyDescent="0.35">
      <c r="A50" s="154"/>
      <c r="B50" s="219"/>
      <c r="C50" s="253"/>
      <c r="D50" s="247"/>
      <c r="E50" s="249"/>
      <c r="F50" s="253"/>
      <c r="G50" s="278"/>
      <c r="H50" s="168"/>
      <c r="I50" s="170"/>
      <c r="J50" s="71"/>
      <c r="K50" s="70">
        <v>0</v>
      </c>
      <c r="L50" s="193"/>
      <c r="M50" s="221"/>
    </row>
    <row r="51" spans="1:13" s="61" customFormat="1" ht="10" x14ac:dyDescent="0.35">
      <c r="A51" s="261">
        <v>8</v>
      </c>
      <c r="B51" s="258"/>
      <c r="C51" s="194"/>
      <c r="D51" s="158"/>
      <c r="E51" s="161"/>
      <c r="F51" s="272"/>
      <c r="G51" s="274" t="s">
        <v>37</v>
      </c>
      <c r="H51" s="167">
        <f>IF(G51='Response Guidelines'!$D$80,'Response Guidelines'!$C$80, IF(G51='Response Guidelines'!$D$81,'Response Guidelines'!$C$81,IF(G51='Response Guidelines'!$D$82,'Response Guidelines'!$C$82,IF(G51='Response Guidelines'!$D$83,'Response Guidelines'!$C$83,IF(G51='Response Guidelines'!$D$84,'Response Guidelines'!$C$84,IF(G51='Response Guidelines'!$D$85,'Response Guidelines'!$C$85,IF(G51='Response Guidelines'!$D$86,'Response Guidelines'!$C$86,"No Rating")))))))</f>
        <v>6</v>
      </c>
      <c r="I51" s="169" t="e">
        <f>(H51/$H$181)/_xlfn.XLOOKUP('Scoring Summary'!$D$23,'Response Guidelines'!$D$91:$D$190,'Response Guidelines'!$C$91:$C$190,"",0,1)</f>
        <v>#VALUE!</v>
      </c>
      <c r="J51" s="75"/>
      <c r="K51" s="74" t="e">
        <f>I51</f>
        <v>#VALUE!</v>
      </c>
      <c r="L51" s="193"/>
      <c r="M51" s="194"/>
    </row>
    <row r="52" spans="1:13" s="61" customFormat="1" ht="10" x14ac:dyDescent="0.35">
      <c r="A52" s="154"/>
      <c r="B52" s="155"/>
      <c r="C52" s="156"/>
      <c r="D52" s="158"/>
      <c r="E52" s="161"/>
      <c r="F52" s="272"/>
      <c r="G52" s="275"/>
      <c r="H52" s="168"/>
      <c r="I52" s="170"/>
      <c r="J52" s="71"/>
      <c r="K52" s="70">
        <v>1.2E-2</v>
      </c>
      <c r="L52" s="188"/>
      <c r="M52" s="156"/>
    </row>
    <row r="53" spans="1:13" s="61" customFormat="1" ht="10" x14ac:dyDescent="0.35">
      <c r="A53" s="154"/>
      <c r="B53" s="155"/>
      <c r="C53" s="156"/>
      <c r="D53" s="158"/>
      <c r="E53" s="161"/>
      <c r="F53" s="272"/>
      <c r="G53" s="275"/>
      <c r="H53" s="168"/>
      <c r="I53" s="170"/>
      <c r="J53" s="77"/>
      <c r="K53" s="70">
        <v>0.01</v>
      </c>
      <c r="L53" s="188"/>
      <c r="M53" s="156"/>
    </row>
    <row r="54" spans="1:13" s="61" customFormat="1" ht="10" x14ac:dyDescent="0.35">
      <c r="A54" s="154"/>
      <c r="B54" s="155"/>
      <c r="C54" s="156"/>
      <c r="D54" s="158"/>
      <c r="E54" s="161"/>
      <c r="F54" s="272"/>
      <c r="G54" s="275"/>
      <c r="H54" s="168"/>
      <c r="I54" s="170"/>
      <c r="J54" s="77"/>
      <c r="K54" s="70">
        <v>5.0000000000000001E-3</v>
      </c>
      <c r="L54" s="188"/>
      <c r="M54" s="156"/>
    </row>
    <row r="55" spans="1:13" s="61" customFormat="1" ht="10" x14ac:dyDescent="0.35">
      <c r="A55" s="154"/>
      <c r="B55" s="155"/>
      <c r="C55" s="156"/>
      <c r="D55" s="159"/>
      <c r="E55" s="162"/>
      <c r="F55" s="277"/>
      <c r="G55" s="278"/>
      <c r="H55" s="168"/>
      <c r="I55" s="170"/>
      <c r="J55" s="71"/>
      <c r="K55" s="70">
        <v>0</v>
      </c>
      <c r="L55" s="188"/>
      <c r="M55" s="156"/>
    </row>
    <row r="56" spans="1:13" s="61" customFormat="1" ht="10.15" customHeight="1" x14ac:dyDescent="0.35">
      <c r="A56" s="154">
        <v>9</v>
      </c>
      <c r="B56" s="219"/>
      <c r="C56" s="221"/>
      <c r="D56" s="227"/>
      <c r="E56" s="248"/>
      <c r="F56" s="252"/>
      <c r="G56" s="274" t="s">
        <v>37</v>
      </c>
      <c r="H56" s="167">
        <f>IF(G56='Response Guidelines'!$D$80,'Response Guidelines'!$C$80, IF(G56='Response Guidelines'!$D$81,'Response Guidelines'!$C$81,IF(G56='Response Guidelines'!$D$82,'Response Guidelines'!$C$82,IF(G56='Response Guidelines'!$D$83,'Response Guidelines'!$C$83,IF(G56='Response Guidelines'!$D$84,'Response Guidelines'!$C$84,IF(G56='Response Guidelines'!$D$85,'Response Guidelines'!$C$85,IF(G56='Response Guidelines'!$D$86,'Response Guidelines'!$C$86,"No Rating")))))))</f>
        <v>6</v>
      </c>
      <c r="I56" s="169" t="e">
        <f>(H56/$H$181)/_xlfn.XLOOKUP('Scoring Summary'!$D$23,'Response Guidelines'!$D$91:$D$190,'Response Guidelines'!$C$91:$C$190,"",0,1)</f>
        <v>#VALUE!</v>
      </c>
      <c r="J56" s="71"/>
      <c r="K56" s="74" t="e">
        <f>I56</f>
        <v>#VALUE!</v>
      </c>
      <c r="L56" s="188"/>
      <c r="M56" s="221"/>
    </row>
    <row r="57" spans="1:13" s="61" customFormat="1" ht="12.75" customHeight="1" x14ac:dyDescent="0.35">
      <c r="A57" s="154"/>
      <c r="B57" s="219"/>
      <c r="C57" s="221"/>
      <c r="D57" s="228"/>
      <c r="E57" s="241"/>
      <c r="F57" s="238"/>
      <c r="G57" s="275"/>
      <c r="H57" s="168"/>
      <c r="I57" s="170"/>
      <c r="J57" s="71"/>
      <c r="K57" s="70"/>
      <c r="L57" s="188"/>
      <c r="M57" s="221"/>
    </row>
    <row r="58" spans="1:13" s="61" customFormat="1" ht="12.75" customHeight="1" x14ac:dyDescent="0.35">
      <c r="A58" s="226"/>
      <c r="B58" s="254"/>
      <c r="C58" s="225"/>
      <c r="D58" s="228"/>
      <c r="E58" s="241"/>
      <c r="F58" s="238"/>
      <c r="G58" s="275"/>
      <c r="H58" s="168"/>
      <c r="I58" s="170"/>
      <c r="J58" s="76"/>
      <c r="K58" s="70"/>
      <c r="L58" s="260"/>
      <c r="M58" s="225"/>
    </row>
    <row r="59" spans="1:13" s="61" customFormat="1" ht="12.75" customHeight="1" x14ac:dyDescent="0.35">
      <c r="A59" s="226"/>
      <c r="B59" s="254"/>
      <c r="C59" s="225"/>
      <c r="D59" s="228"/>
      <c r="E59" s="241"/>
      <c r="F59" s="238"/>
      <c r="G59" s="275"/>
      <c r="H59" s="168"/>
      <c r="I59" s="170"/>
      <c r="J59" s="73"/>
      <c r="K59" s="70"/>
      <c r="L59" s="260"/>
      <c r="M59" s="225"/>
    </row>
    <row r="60" spans="1:13" s="61" customFormat="1" ht="11.15" customHeight="1" x14ac:dyDescent="0.35">
      <c r="A60" s="226"/>
      <c r="B60" s="219"/>
      <c r="C60" s="221"/>
      <c r="D60" s="229"/>
      <c r="E60" s="249"/>
      <c r="F60" s="253"/>
      <c r="G60" s="278"/>
      <c r="H60" s="168"/>
      <c r="I60" s="170"/>
      <c r="J60" s="71"/>
      <c r="K60" s="70">
        <v>0</v>
      </c>
      <c r="L60" s="188"/>
      <c r="M60" s="221"/>
    </row>
    <row r="61" spans="1:13" s="61" customFormat="1" ht="18.649999999999999" customHeight="1" x14ac:dyDescent="0.35">
      <c r="A61" s="232">
        <v>10</v>
      </c>
      <c r="B61" s="218"/>
      <c r="C61" s="230"/>
      <c r="D61" s="231"/>
      <c r="E61" s="241"/>
      <c r="F61" s="238"/>
      <c r="G61" s="274" t="s">
        <v>37</v>
      </c>
      <c r="H61" s="167">
        <f>IF(G61='Response Guidelines'!$D$80,'Response Guidelines'!$C$80, IF(G61='Response Guidelines'!$D$81,'Response Guidelines'!$C$81,IF(G61='Response Guidelines'!$D$82,'Response Guidelines'!$C$82,IF(G61='Response Guidelines'!$D$83,'Response Guidelines'!$C$83,IF(G61='Response Guidelines'!$D$84,'Response Guidelines'!$C$84,IF(G61='Response Guidelines'!$D$85,'Response Guidelines'!$C$85,IF(G61='Response Guidelines'!$D$86,'Response Guidelines'!$C$86,"No Rating")))))))</f>
        <v>6</v>
      </c>
      <c r="I61" s="169" t="e">
        <f>(H61/$H$181)/_xlfn.XLOOKUP('Scoring Summary'!$D$23,'Response Guidelines'!$D$91:$D$190,'Response Guidelines'!$C$91:$C$190,"",0,1)</f>
        <v>#VALUE!</v>
      </c>
      <c r="J61" s="75"/>
      <c r="K61" s="74" t="e">
        <f>I61</f>
        <v>#VALUE!</v>
      </c>
      <c r="L61" s="193"/>
      <c r="M61" s="230"/>
    </row>
    <row r="62" spans="1:13" s="61" customFormat="1" ht="18.649999999999999" customHeight="1" x14ac:dyDescent="0.35">
      <c r="A62" s="233"/>
      <c r="B62" s="219"/>
      <c r="C62" s="221"/>
      <c r="D62" s="228"/>
      <c r="E62" s="241"/>
      <c r="F62" s="238"/>
      <c r="G62" s="275"/>
      <c r="H62" s="168"/>
      <c r="I62" s="170"/>
      <c r="J62" s="71"/>
      <c r="K62" s="70">
        <v>5.0000000000000001E-3</v>
      </c>
      <c r="L62" s="188"/>
      <c r="M62" s="221"/>
    </row>
    <row r="63" spans="1:13" s="61" customFormat="1" ht="18.649999999999999" customHeight="1" x14ac:dyDescent="0.35">
      <c r="A63" s="233"/>
      <c r="B63" s="219"/>
      <c r="C63" s="221"/>
      <c r="D63" s="228"/>
      <c r="E63" s="241"/>
      <c r="F63" s="238"/>
      <c r="G63" s="275"/>
      <c r="H63" s="168"/>
      <c r="I63" s="170"/>
      <c r="J63" s="71"/>
      <c r="K63" s="70">
        <v>4.0000000000000001E-3</v>
      </c>
      <c r="L63" s="188"/>
      <c r="M63" s="221"/>
    </row>
    <row r="64" spans="1:13" s="61" customFormat="1" ht="18.649999999999999" customHeight="1" x14ac:dyDescent="0.35">
      <c r="A64" s="233"/>
      <c r="B64" s="219"/>
      <c r="C64" s="221"/>
      <c r="D64" s="228"/>
      <c r="E64" s="241"/>
      <c r="F64" s="238"/>
      <c r="G64" s="275"/>
      <c r="H64" s="168"/>
      <c r="I64" s="170"/>
      <c r="J64" s="71"/>
      <c r="K64" s="70">
        <v>3.0000000000000001E-3</v>
      </c>
      <c r="L64" s="188"/>
      <c r="M64" s="221"/>
    </row>
    <row r="65" spans="1:13" s="61" customFormat="1" ht="18.649999999999999" customHeight="1" x14ac:dyDescent="0.35">
      <c r="A65" s="234"/>
      <c r="B65" s="219"/>
      <c r="C65" s="221"/>
      <c r="D65" s="229"/>
      <c r="E65" s="249"/>
      <c r="F65" s="253"/>
      <c r="G65" s="278"/>
      <c r="H65" s="168"/>
      <c r="I65" s="170"/>
      <c r="J65" s="71"/>
      <c r="K65" s="70">
        <v>0</v>
      </c>
      <c r="L65" s="188"/>
      <c r="M65" s="221"/>
    </row>
    <row r="66" spans="1:13" s="61" customFormat="1" ht="11.15" customHeight="1" x14ac:dyDescent="0.35">
      <c r="A66" s="154">
        <v>11</v>
      </c>
      <c r="B66" s="219"/>
      <c r="C66" s="243"/>
      <c r="D66" s="246"/>
      <c r="E66" s="248"/>
      <c r="F66" s="252"/>
      <c r="G66" s="274" t="s">
        <v>37</v>
      </c>
      <c r="H66" s="167">
        <f>IF(G66='Response Guidelines'!$D$80,'Response Guidelines'!$C$80, IF(G66='Response Guidelines'!$D$81,'Response Guidelines'!$C$81,IF(G66='Response Guidelines'!$D$82,'Response Guidelines'!$C$82,IF(G66='Response Guidelines'!$D$83,'Response Guidelines'!$C$83,IF(G66='Response Guidelines'!$D$84,'Response Guidelines'!$C$84,IF(G66='Response Guidelines'!$D$85,'Response Guidelines'!$C$85,IF(G66='Response Guidelines'!$D$86,'Response Guidelines'!$C$86,"No Rating")))))))</f>
        <v>6</v>
      </c>
      <c r="I66" s="169" t="e">
        <f>(H66/$H$181)/_xlfn.XLOOKUP('Scoring Summary'!$D$23,'Response Guidelines'!$D$91:$D$190,'Response Guidelines'!$C$91:$C$190,"",0,1)</f>
        <v>#VALUE!</v>
      </c>
      <c r="J66" s="71"/>
      <c r="K66" s="74" t="e">
        <f>I66</f>
        <v>#VALUE!</v>
      </c>
      <c r="L66" s="188"/>
      <c r="M66" s="221"/>
    </row>
    <row r="67" spans="1:13" s="61" customFormat="1" ht="11.15" customHeight="1" x14ac:dyDescent="0.35">
      <c r="A67" s="154"/>
      <c r="B67" s="219"/>
      <c r="C67" s="244"/>
      <c r="D67" s="240"/>
      <c r="E67" s="241"/>
      <c r="F67" s="238"/>
      <c r="G67" s="275"/>
      <c r="H67" s="168"/>
      <c r="I67" s="170"/>
      <c r="J67" s="71"/>
      <c r="K67" s="70">
        <v>1.2E-2</v>
      </c>
      <c r="L67" s="188"/>
      <c r="M67" s="221"/>
    </row>
    <row r="68" spans="1:13" s="61" customFormat="1" ht="11.15" customHeight="1" x14ac:dyDescent="0.35">
      <c r="A68" s="226"/>
      <c r="B68" s="254"/>
      <c r="C68" s="244"/>
      <c r="D68" s="240"/>
      <c r="E68" s="241"/>
      <c r="F68" s="238"/>
      <c r="G68" s="275"/>
      <c r="H68" s="168"/>
      <c r="I68" s="170"/>
      <c r="J68" s="73"/>
      <c r="K68" s="70">
        <v>0.01</v>
      </c>
      <c r="L68" s="260"/>
      <c r="M68" s="225"/>
    </row>
    <row r="69" spans="1:13" s="61" customFormat="1" ht="11.15" customHeight="1" x14ac:dyDescent="0.35">
      <c r="A69" s="226"/>
      <c r="B69" s="254"/>
      <c r="C69" s="244"/>
      <c r="D69" s="240"/>
      <c r="E69" s="241"/>
      <c r="F69" s="238"/>
      <c r="G69" s="275"/>
      <c r="H69" s="168"/>
      <c r="I69" s="170"/>
      <c r="J69" s="73"/>
      <c r="K69" s="70">
        <v>5.0000000000000001E-3</v>
      </c>
      <c r="L69" s="260"/>
      <c r="M69" s="225"/>
    </row>
    <row r="70" spans="1:13" s="61" customFormat="1" ht="11.15" customHeight="1" x14ac:dyDescent="0.35">
      <c r="A70" s="154"/>
      <c r="B70" s="219"/>
      <c r="C70" s="245"/>
      <c r="D70" s="247"/>
      <c r="E70" s="249"/>
      <c r="F70" s="253"/>
      <c r="G70" s="278"/>
      <c r="H70" s="168"/>
      <c r="I70" s="170"/>
      <c r="J70" s="71"/>
      <c r="K70" s="70">
        <v>0</v>
      </c>
      <c r="L70" s="188"/>
      <c r="M70" s="221"/>
    </row>
    <row r="71" spans="1:13" s="61" customFormat="1" ht="16.149999999999999" customHeight="1" x14ac:dyDescent="0.35">
      <c r="A71" s="261">
        <v>12</v>
      </c>
      <c r="B71" s="218"/>
      <c r="C71" s="238"/>
      <c r="D71" s="239"/>
      <c r="E71" s="241"/>
      <c r="F71" s="238"/>
      <c r="G71" s="274" t="s">
        <v>37</v>
      </c>
      <c r="H71" s="167">
        <f>IF(G71='Response Guidelines'!$D$80,'Response Guidelines'!$C$80, IF(G71='Response Guidelines'!$D$81,'Response Guidelines'!$C$81,IF(G71='Response Guidelines'!$D$82,'Response Guidelines'!$C$82,IF(G71='Response Guidelines'!$D$83,'Response Guidelines'!$C$83,IF(G71='Response Guidelines'!$D$84,'Response Guidelines'!$C$84,IF(G71='Response Guidelines'!$D$85,'Response Guidelines'!$C$85,IF(G71='Response Guidelines'!$D$86,'Response Guidelines'!$C$86,"No Rating")))))))</f>
        <v>6</v>
      </c>
      <c r="I71" s="169" t="e">
        <f>(H71/$H$181)/_xlfn.XLOOKUP('Scoring Summary'!$D$23,'Response Guidelines'!$D$91:$D$190,'Response Guidelines'!$C$91:$C$190,"",0,1)</f>
        <v>#VALUE!</v>
      </c>
      <c r="J71" s="75"/>
      <c r="K71" s="74" t="e">
        <f>I71</f>
        <v>#VALUE!</v>
      </c>
      <c r="L71" s="193"/>
      <c r="M71" s="230"/>
    </row>
    <row r="72" spans="1:13" s="61" customFormat="1" ht="16.149999999999999" customHeight="1" x14ac:dyDescent="0.35">
      <c r="A72" s="154"/>
      <c r="B72" s="219"/>
      <c r="C72" s="238"/>
      <c r="D72" s="240"/>
      <c r="E72" s="241"/>
      <c r="F72" s="238"/>
      <c r="G72" s="275"/>
      <c r="H72" s="168"/>
      <c r="I72" s="170"/>
      <c r="J72" s="71"/>
      <c r="K72" s="70">
        <v>5.0000000000000001E-3</v>
      </c>
      <c r="L72" s="188"/>
      <c r="M72" s="221"/>
    </row>
    <row r="73" spans="1:13" s="61" customFormat="1" ht="16.149999999999999" customHeight="1" x14ac:dyDescent="0.35">
      <c r="A73" s="154"/>
      <c r="B73" s="219"/>
      <c r="C73" s="238"/>
      <c r="D73" s="240"/>
      <c r="E73" s="241"/>
      <c r="F73" s="238"/>
      <c r="G73" s="275"/>
      <c r="H73" s="168"/>
      <c r="I73" s="170"/>
      <c r="J73" s="75"/>
      <c r="K73" s="70">
        <v>4.0000000000000001E-3</v>
      </c>
      <c r="L73" s="188"/>
      <c r="M73" s="221"/>
    </row>
    <row r="74" spans="1:13" s="61" customFormat="1" ht="16.149999999999999" customHeight="1" x14ac:dyDescent="0.35">
      <c r="A74" s="154"/>
      <c r="B74" s="219"/>
      <c r="C74" s="238"/>
      <c r="D74" s="240"/>
      <c r="E74" s="241"/>
      <c r="F74" s="238"/>
      <c r="G74" s="275"/>
      <c r="H74" s="168"/>
      <c r="I74" s="170"/>
      <c r="J74" s="73"/>
      <c r="K74" s="70">
        <v>3.0000000000000001E-3</v>
      </c>
      <c r="L74" s="188"/>
      <c r="M74" s="221"/>
    </row>
    <row r="75" spans="1:13" s="61" customFormat="1" ht="16.149999999999999" customHeight="1" x14ac:dyDescent="0.35">
      <c r="A75" s="154"/>
      <c r="B75" s="219"/>
      <c r="C75" s="238"/>
      <c r="D75" s="240"/>
      <c r="E75" s="241"/>
      <c r="F75" s="238"/>
      <c r="G75" s="278"/>
      <c r="H75" s="168"/>
      <c r="I75" s="170"/>
      <c r="J75" s="71"/>
      <c r="K75" s="70">
        <v>0</v>
      </c>
      <c r="L75" s="188"/>
      <c r="M75" s="221"/>
    </row>
    <row r="76" spans="1:13" s="61" customFormat="1" ht="11.15" customHeight="1" x14ac:dyDescent="0.35">
      <c r="A76" s="154">
        <v>13</v>
      </c>
      <c r="B76" s="219"/>
      <c r="C76" s="243"/>
      <c r="D76" s="246"/>
      <c r="E76" s="248"/>
      <c r="F76" s="252"/>
      <c r="G76" s="274" t="s">
        <v>37</v>
      </c>
      <c r="H76" s="167">
        <f>IF(G76='Response Guidelines'!$D$80,'Response Guidelines'!$C$80, IF(G76='Response Guidelines'!$D$81,'Response Guidelines'!$C$81,IF(G76='Response Guidelines'!$D$82,'Response Guidelines'!$C$82,IF(G76='Response Guidelines'!$D$83,'Response Guidelines'!$C$83,IF(G76='Response Guidelines'!$D$84,'Response Guidelines'!$C$84,IF(G76='Response Guidelines'!$D$85,'Response Guidelines'!$C$85,IF(G76='Response Guidelines'!$D$86,'Response Guidelines'!$C$86,"No Rating")))))))</f>
        <v>6</v>
      </c>
      <c r="I76" s="169" t="e">
        <f>(H76/$H$181)/_xlfn.XLOOKUP('Scoring Summary'!$D$23,'Response Guidelines'!$D$91:$D$190,'Response Guidelines'!$C$91:$C$190,"",0,1)</f>
        <v>#VALUE!</v>
      </c>
      <c r="J76" s="71"/>
      <c r="K76" s="70" t="e">
        <f>I76</f>
        <v>#VALUE!</v>
      </c>
      <c r="L76" s="188"/>
      <c r="M76" s="221"/>
    </row>
    <row r="77" spans="1:13" s="61" customFormat="1" ht="11.15" customHeight="1" x14ac:dyDescent="0.35">
      <c r="A77" s="154"/>
      <c r="B77" s="219"/>
      <c r="C77" s="244"/>
      <c r="D77" s="240"/>
      <c r="E77" s="241"/>
      <c r="F77" s="238"/>
      <c r="G77" s="275"/>
      <c r="H77" s="168"/>
      <c r="I77" s="170"/>
      <c r="J77" s="71"/>
      <c r="K77" s="70"/>
      <c r="L77" s="188"/>
      <c r="M77" s="221"/>
    </row>
    <row r="78" spans="1:13" s="61" customFormat="1" ht="11.15" customHeight="1" x14ac:dyDescent="0.35">
      <c r="A78" s="226"/>
      <c r="B78" s="254"/>
      <c r="C78" s="244"/>
      <c r="D78" s="240"/>
      <c r="E78" s="241"/>
      <c r="F78" s="238"/>
      <c r="G78" s="275"/>
      <c r="H78" s="168"/>
      <c r="I78" s="170"/>
      <c r="J78" s="73"/>
      <c r="K78" s="72"/>
      <c r="L78" s="260"/>
      <c r="M78" s="225"/>
    </row>
    <row r="79" spans="1:13" s="61" customFormat="1" ht="11.15" customHeight="1" x14ac:dyDescent="0.35">
      <c r="A79" s="226"/>
      <c r="B79" s="254"/>
      <c r="C79" s="244"/>
      <c r="D79" s="240"/>
      <c r="E79" s="241"/>
      <c r="F79" s="238"/>
      <c r="G79" s="275"/>
      <c r="H79" s="168"/>
      <c r="I79" s="170"/>
      <c r="J79" s="73"/>
      <c r="K79" s="72"/>
      <c r="L79" s="260"/>
      <c r="M79" s="225"/>
    </row>
    <row r="80" spans="1:13" s="61" customFormat="1" ht="11.15" customHeight="1" x14ac:dyDescent="0.35">
      <c r="A80" s="154"/>
      <c r="B80" s="219"/>
      <c r="C80" s="245"/>
      <c r="D80" s="247"/>
      <c r="E80" s="249"/>
      <c r="F80" s="253"/>
      <c r="G80" s="278"/>
      <c r="H80" s="168"/>
      <c r="I80" s="170"/>
      <c r="J80" s="71"/>
      <c r="K80" s="70">
        <v>0</v>
      </c>
      <c r="L80" s="188"/>
      <c r="M80" s="221"/>
    </row>
    <row r="81" spans="1:13" s="61" customFormat="1" ht="16.149999999999999" customHeight="1" x14ac:dyDescent="0.35">
      <c r="A81" s="261">
        <v>14</v>
      </c>
      <c r="B81" s="218"/>
      <c r="C81" s="238"/>
      <c r="D81" s="239"/>
      <c r="E81" s="241"/>
      <c r="F81" s="238"/>
      <c r="G81" s="274" t="s">
        <v>37</v>
      </c>
      <c r="H81" s="167">
        <f>IF(G81='Response Guidelines'!$D$80,'Response Guidelines'!$C$80, IF(G81='Response Guidelines'!$D$81,'Response Guidelines'!$C$81,IF(G81='Response Guidelines'!$D$82,'Response Guidelines'!$C$82,IF(G81='Response Guidelines'!$D$83,'Response Guidelines'!$C$83,IF(G81='Response Guidelines'!$D$84,'Response Guidelines'!$C$84,IF(G81='Response Guidelines'!$D$85,'Response Guidelines'!$C$85,IF(G81='Response Guidelines'!$D$86,'Response Guidelines'!$C$86,"No Rating")))))))</f>
        <v>6</v>
      </c>
      <c r="I81" s="169" t="e">
        <f>(H81/$H$181)/_xlfn.XLOOKUP('Scoring Summary'!$D$23,'Response Guidelines'!$D$91:$D$190,'Response Guidelines'!$C$91:$C$190,"",0,1)</f>
        <v>#VALUE!</v>
      </c>
      <c r="J81" s="75"/>
      <c r="K81" s="74" t="e">
        <f>I81</f>
        <v>#VALUE!</v>
      </c>
      <c r="L81" s="193"/>
      <c r="M81" s="230"/>
    </row>
    <row r="82" spans="1:13" s="61" customFormat="1" ht="16.149999999999999" customHeight="1" x14ac:dyDescent="0.35">
      <c r="A82" s="154"/>
      <c r="B82" s="219"/>
      <c r="C82" s="238"/>
      <c r="D82" s="240"/>
      <c r="E82" s="241"/>
      <c r="F82" s="238"/>
      <c r="G82" s="275"/>
      <c r="H82" s="168"/>
      <c r="I82" s="170"/>
      <c r="J82" s="71"/>
      <c r="K82" s="70">
        <v>5.0000000000000001E-3</v>
      </c>
      <c r="L82" s="188"/>
      <c r="M82" s="221"/>
    </row>
    <row r="83" spans="1:13" s="61" customFormat="1" ht="16.149999999999999" customHeight="1" x14ac:dyDescent="0.35">
      <c r="A83" s="154"/>
      <c r="B83" s="219"/>
      <c r="C83" s="238"/>
      <c r="D83" s="240"/>
      <c r="E83" s="241"/>
      <c r="F83" s="238"/>
      <c r="G83" s="275"/>
      <c r="H83" s="168"/>
      <c r="I83" s="170"/>
      <c r="J83" s="75"/>
      <c r="K83" s="70">
        <v>4.0000000000000001E-3</v>
      </c>
      <c r="L83" s="188"/>
      <c r="M83" s="221"/>
    </row>
    <row r="84" spans="1:13" s="61" customFormat="1" ht="16.149999999999999" customHeight="1" x14ac:dyDescent="0.35">
      <c r="A84" s="154"/>
      <c r="B84" s="219"/>
      <c r="C84" s="238"/>
      <c r="D84" s="240"/>
      <c r="E84" s="241"/>
      <c r="F84" s="238"/>
      <c r="G84" s="275"/>
      <c r="H84" s="168"/>
      <c r="I84" s="170"/>
      <c r="J84" s="73"/>
      <c r="K84" s="70">
        <v>3.0000000000000001E-3</v>
      </c>
      <c r="L84" s="188"/>
      <c r="M84" s="221"/>
    </row>
    <row r="85" spans="1:13" s="61" customFormat="1" ht="16.149999999999999" customHeight="1" x14ac:dyDescent="0.35">
      <c r="A85" s="154"/>
      <c r="B85" s="219"/>
      <c r="C85" s="238"/>
      <c r="D85" s="240"/>
      <c r="E85" s="241"/>
      <c r="F85" s="238"/>
      <c r="G85" s="278"/>
      <c r="H85" s="168"/>
      <c r="I85" s="170"/>
      <c r="J85" s="71"/>
      <c r="K85" s="70">
        <v>0</v>
      </c>
      <c r="L85" s="188"/>
      <c r="M85" s="221"/>
    </row>
    <row r="86" spans="1:13" s="61" customFormat="1" ht="11.15" customHeight="1" x14ac:dyDescent="0.35">
      <c r="A86" s="154">
        <v>15</v>
      </c>
      <c r="B86" s="219"/>
      <c r="C86" s="252"/>
      <c r="D86" s="246"/>
      <c r="E86" s="248"/>
      <c r="F86" s="252"/>
      <c r="G86" s="274" t="s">
        <v>37</v>
      </c>
      <c r="H86" s="167">
        <f>IF(G86='Response Guidelines'!$D$80,'Response Guidelines'!$C$80, IF(G86='Response Guidelines'!$D$81,'Response Guidelines'!$C$81,IF(G86='Response Guidelines'!$D$82,'Response Guidelines'!$C$82,IF(G86='Response Guidelines'!$D$83,'Response Guidelines'!$C$83,IF(G86='Response Guidelines'!$D$84,'Response Guidelines'!$C$84,IF(G86='Response Guidelines'!$D$85,'Response Guidelines'!$C$85,IF(G86='Response Guidelines'!$D$86,'Response Guidelines'!$C$86,"No Rating")))))))</f>
        <v>6</v>
      </c>
      <c r="I86" s="169" t="e">
        <f>(H86/$H$181)/_xlfn.XLOOKUP('Scoring Summary'!$D$23,'Response Guidelines'!$D$91:$D$190,'Response Guidelines'!$C$91:$C$190,"",0,1)</f>
        <v>#VALUE!</v>
      </c>
      <c r="J86" s="71"/>
      <c r="K86" s="70">
        <v>0.14000000000000001</v>
      </c>
      <c r="L86" s="260"/>
      <c r="M86" s="221"/>
    </row>
    <row r="87" spans="1:13" s="61" customFormat="1" ht="11.15" customHeight="1" x14ac:dyDescent="0.35">
      <c r="A87" s="154"/>
      <c r="B87" s="219"/>
      <c r="C87" s="238"/>
      <c r="D87" s="240"/>
      <c r="E87" s="241"/>
      <c r="F87" s="238"/>
      <c r="G87" s="275"/>
      <c r="H87" s="168"/>
      <c r="I87" s="170"/>
      <c r="J87" s="71"/>
      <c r="K87" s="70"/>
      <c r="L87" s="265"/>
      <c r="M87" s="221"/>
    </row>
    <row r="88" spans="1:13" s="61" customFormat="1" ht="11.15" customHeight="1" x14ac:dyDescent="0.35">
      <c r="A88" s="154"/>
      <c r="B88" s="219"/>
      <c r="C88" s="238"/>
      <c r="D88" s="240"/>
      <c r="E88" s="241"/>
      <c r="F88" s="238"/>
      <c r="G88" s="275"/>
      <c r="H88" s="168"/>
      <c r="I88" s="170"/>
      <c r="J88" s="71"/>
      <c r="K88" s="70"/>
      <c r="L88" s="265"/>
      <c r="M88" s="221"/>
    </row>
    <row r="89" spans="1:13" s="61" customFormat="1" ht="11.15" customHeight="1" x14ac:dyDescent="0.35">
      <c r="A89" s="154"/>
      <c r="B89" s="219"/>
      <c r="C89" s="238"/>
      <c r="D89" s="240"/>
      <c r="E89" s="241"/>
      <c r="F89" s="238"/>
      <c r="G89" s="275"/>
      <c r="H89" s="168"/>
      <c r="I89" s="170"/>
      <c r="J89" s="71"/>
      <c r="K89" s="70"/>
      <c r="L89" s="265"/>
      <c r="M89" s="221"/>
    </row>
    <row r="90" spans="1:13" s="61" customFormat="1" ht="11.15" customHeight="1" x14ac:dyDescent="0.35">
      <c r="A90" s="154"/>
      <c r="B90" s="219"/>
      <c r="C90" s="253"/>
      <c r="D90" s="247"/>
      <c r="E90" s="249"/>
      <c r="F90" s="253"/>
      <c r="G90" s="278"/>
      <c r="H90" s="168"/>
      <c r="I90" s="170"/>
      <c r="J90" s="71"/>
      <c r="K90" s="70">
        <v>0</v>
      </c>
      <c r="L90" s="193"/>
      <c r="M90" s="221"/>
    </row>
    <row r="91" spans="1:13" s="61" customFormat="1" ht="10" x14ac:dyDescent="0.35">
      <c r="A91" s="261">
        <v>16</v>
      </c>
      <c r="B91" s="258"/>
      <c r="C91" s="194"/>
      <c r="D91" s="158"/>
      <c r="E91" s="161"/>
      <c r="F91" s="272"/>
      <c r="G91" s="274" t="s">
        <v>37</v>
      </c>
      <c r="H91" s="167">
        <f>IF(G91='Response Guidelines'!$D$80,'Response Guidelines'!$C$80, IF(G91='Response Guidelines'!$D$81,'Response Guidelines'!$C$81,IF(G91='Response Guidelines'!$D$82,'Response Guidelines'!$C$82,IF(G91='Response Guidelines'!$D$83,'Response Guidelines'!$C$83,IF(G91='Response Guidelines'!$D$84,'Response Guidelines'!$C$84,IF(G91='Response Guidelines'!$D$85,'Response Guidelines'!$C$85,IF(G91='Response Guidelines'!$D$86,'Response Guidelines'!$C$86,"No Rating")))))))</f>
        <v>6</v>
      </c>
      <c r="I91" s="169" t="e">
        <f>(H91/$H$181)/_xlfn.XLOOKUP('Scoring Summary'!$D$23,'Response Guidelines'!$D$91:$D$190,'Response Guidelines'!$C$91:$C$190,"",0,1)</f>
        <v>#VALUE!</v>
      </c>
      <c r="J91" s="75"/>
      <c r="K91" s="74" t="e">
        <f>I91</f>
        <v>#VALUE!</v>
      </c>
      <c r="L91" s="193"/>
      <c r="M91" s="194"/>
    </row>
    <row r="92" spans="1:13" s="61" customFormat="1" ht="10" x14ac:dyDescent="0.35">
      <c r="A92" s="154"/>
      <c r="B92" s="155"/>
      <c r="C92" s="156"/>
      <c r="D92" s="158"/>
      <c r="E92" s="161"/>
      <c r="F92" s="272"/>
      <c r="G92" s="275"/>
      <c r="H92" s="168"/>
      <c r="I92" s="170"/>
      <c r="J92" s="71"/>
      <c r="K92" s="70">
        <v>1.2E-2</v>
      </c>
      <c r="L92" s="188"/>
      <c r="M92" s="156"/>
    </row>
    <row r="93" spans="1:13" s="61" customFormat="1" ht="10" x14ac:dyDescent="0.35">
      <c r="A93" s="154"/>
      <c r="B93" s="155"/>
      <c r="C93" s="156"/>
      <c r="D93" s="158"/>
      <c r="E93" s="161"/>
      <c r="F93" s="272"/>
      <c r="G93" s="275"/>
      <c r="H93" s="168"/>
      <c r="I93" s="170"/>
      <c r="J93" s="77"/>
      <c r="K93" s="70">
        <v>0.01</v>
      </c>
      <c r="L93" s="188"/>
      <c r="M93" s="156"/>
    </row>
    <row r="94" spans="1:13" s="61" customFormat="1" ht="10" x14ac:dyDescent="0.35">
      <c r="A94" s="154"/>
      <c r="B94" s="155"/>
      <c r="C94" s="156"/>
      <c r="D94" s="158"/>
      <c r="E94" s="161"/>
      <c r="F94" s="272"/>
      <c r="G94" s="275"/>
      <c r="H94" s="168"/>
      <c r="I94" s="170"/>
      <c r="J94" s="77"/>
      <c r="K94" s="70">
        <v>5.0000000000000001E-3</v>
      </c>
      <c r="L94" s="188"/>
      <c r="M94" s="156"/>
    </row>
    <row r="95" spans="1:13" s="61" customFormat="1" ht="10" x14ac:dyDescent="0.35">
      <c r="A95" s="154"/>
      <c r="B95" s="155"/>
      <c r="C95" s="156"/>
      <c r="D95" s="159"/>
      <c r="E95" s="162"/>
      <c r="F95" s="277"/>
      <c r="G95" s="278"/>
      <c r="H95" s="168"/>
      <c r="I95" s="170"/>
      <c r="J95" s="71"/>
      <c r="K95" s="70">
        <v>0</v>
      </c>
      <c r="L95" s="188"/>
      <c r="M95" s="156"/>
    </row>
    <row r="96" spans="1:13" s="61" customFormat="1" ht="10.15" customHeight="1" x14ac:dyDescent="0.35">
      <c r="A96" s="154">
        <v>17</v>
      </c>
      <c r="B96" s="219"/>
      <c r="C96" s="221"/>
      <c r="D96" s="227"/>
      <c r="E96" s="248"/>
      <c r="F96" s="252"/>
      <c r="G96" s="274" t="s">
        <v>37</v>
      </c>
      <c r="H96" s="167">
        <f>IF(G96='Response Guidelines'!$D$80,'Response Guidelines'!$C$80, IF(G96='Response Guidelines'!$D$81,'Response Guidelines'!$C$81,IF(G96='Response Guidelines'!$D$82,'Response Guidelines'!$C$82,IF(G96='Response Guidelines'!$D$83,'Response Guidelines'!$C$83,IF(G96='Response Guidelines'!$D$84,'Response Guidelines'!$C$84,IF(G96='Response Guidelines'!$D$85,'Response Guidelines'!$C$85,IF(G96='Response Guidelines'!$D$86,'Response Guidelines'!$C$86,"No Rating")))))))</f>
        <v>6</v>
      </c>
      <c r="I96" s="169" t="e">
        <f>(H96/$H$181)/_xlfn.XLOOKUP('Scoring Summary'!$D$23,'Response Guidelines'!$D$91:$D$190,'Response Guidelines'!$C$91:$C$190,"",0,1)</f>
        <v>#VALUE!</v>
      </c>
      <c r="J96" s="71"/>
      <c r="K96" s="70" t="e">
        <f>I96</f>
        <v>#VALUE!</v>
      </c>
      <c r="L96" s="188"/>
      <c r="M96" s="221"/>
    </row>
    <row r="97" spans="1:13" s="61" customFormat="1" ht="12.75" customHeight="1" x14ac:dyDescent="0.35">
      <c r="A97" s="154"/>
      <c r="B97" s="219"/>
      <c r="C97" s="221"/>
      <c r="D97" s="228"/>
      <c r="E97" s="241"/>
      <c r="F97" s="238"/>
      <c r="G97" s="275"/>
      <c r="H97" s="168"/>
      <c r="I97" s="170"/>
      <c r="J97" s="71"/>
      <c r="K97" s="70"/>
      <c r="L97" s="188"/>
      <c r="M97" s="221"/>
    </row>
    <row r="98" spans="1:13" s="61" customFormat="1" ht="12.75" customHeight="1" x14ac:dyDescent="0.35">
      <c r="A98" s="226"/>
      <c r="B98" s="254"/>
      <c r="C98" s="225"/>
      <c r="D98" s="228"/>
      <c r="E98" s="241"/>
      <c r="F98" s="238"/>
      <c r="G98" s="275"/>
      <c r="H98" s="168"/>
      <c r="I98" s="170"/>
      <c r="J98" s="76"/>
      <c r="K98" s="72">
        <v>3.0000000000000001E-3</v>
      </c>
      <c r="L98" s="260"/>
      <c r="M98" s="225"/>
    </row>
    <row r="99" spans="1:13" s="61" customFormat="1" ht="12.75" customHeight="1" x14ac:dyDescent="0.35">
      <c r="A99" s="226"/>
      <c r="B99" s="254"/>
      <c r="C99" s="225"/>
      <c r="D99" s="228"/>
      <c r="E99" s="241"/>
      <c r="F99" s="238"/>
      <c r="G99" s="275"/>
      <c r="H99" s="168"/>
      <c r="I99" s="170"/>
      <c r="J99" s="73"/>
      <c r="K99" s="72"/>
      <c r="L99" s="260"/>
      <c r="M99" s="225"/>
    </row>
    <row r="100" spans="1:13" s="61" customFormat="1" ht="11.15" customHeight="1" x14ac:dyDescent="0.35">
      <c r="A100" s="226"/>
      <c r="B100" s="219"/>
      <c r="C100" s="221"/>
      <c r="D100" s="229"/>
      <c r="E100" s="249"/>
      <c r="F100" s="253"/>
      <c r="G100" s="278"/>
      <c r="H100" s="168"/>
      <c r="I100" s="170"/>
      <c r="J100" s="71"/>
      <c r="K100" s="70">
        <v>0</v>
      </c>
      <c r="L100" s="188"/>
      <c r="M100" s="221"/>
    </row>
    <row r="101" spans="1:13" s="61" customFormat="1" ht="18.649999999999999" customHeight="1" x14ac:dyDescent="0.35">
      <c r="A101" s="232">
        <v>18</v>
      </c>
      <c r="B101" s="218"/>
      <c r="C101" s="230"/>
      <c r="D101" s="231"/>
      <c r="E101" s="241"/>
      <c r="F101" s="238"/>
      <c r="G101" s="274" t="s">
        <v>37</v>
      </c>
      <c r="H101" s="167">
        <f>IF(G101='Response Guidelines'!$D$80,'Response Guidelines'!$C$80, IF(G101='Response Guidelines'!$D$81,'Response Guidelines'!$C$81,IF(G101='Response Guidelines'!$D$82,'Response Guidelines'!$C$82,IF(G101='Response Guidelines'!$D$83,'Response Guidelines'!$C$83,IF(G101='Response Guidelines'!$D$84,'Response Guidelines'!$C$84,IF(G101='Response Guidelines'!$D$85,'Response Guidelines'!$C$85,IF(G101='Response Guidelines'!$D$86,'Response Guidelines'!$C$86,"No Rating")))))))</f>
        <v>6</v>
      </c>
      <c r="I101" s="169" t="e">
        <f>(H101/$H$181)/_xlfn.XLOOKUP('Scoring Summary'!$D$23,'Response Guidelines'!$D$91:$D$190,'Response Guidelines'!$C$91:$C$190,"",0,1)</f>
        <v>#VALUE!</v>
      </c>
      <c r="J101" s="75"/>
      <c r="K101" s="74" t="e">
        <f>I101</f>
        <v>#VALUE!</v>
      </c>
      <c r="L101" s="193"/>
      <c r="M101" s="230"/>
    </row>
    <row r="102" spans="1:13" s="61" customFormat="1" ht="18.649999999999999" customHeight="1" x14ac:dyDescent="0.35">
      <c r="A102" s="233"/>
      <c r="B102" s="219"/>
      <c r="C102" s="221"/>
      <c r="D102" s="228"/>
      <c r="E102" s="241"/>
      <c r="F102" s="238"/>
      <c r="G102" s="275"/>
      <c r="H102" s="168"/>
      <c r="I102" s="170"/>
      <c r="J102" s="71"/>
      <c r="K102" s="70">
        <v>5.0000000000000001E-3</v>
      </c>
      <c r="L102" s="188"/>
      <c r="M102" s="221"/>
    </row>
    <row r="103" spans="1:13" s="61" customFormat="1" ht="18.649999999999999" customHeight="1" x14ac:dyDescent="0.35">
      <c r="A103" s="233"/>
      <c r="B103" s="219"/>
      <c r="C103" s="221"/>
      <c r="D103" s="228"/>
      <c r="E103" s="241"/>
      <c r="F103" s="238"/>
      <c r="G103" s="275"/>
      <c r="H103" s="168"/>
      <c r="I103" s="170"/>
      <c r="J103" s="71"/>
      <c r="K103" s="70">
        <v>4.0000000000000001E-3</v>
      </c>
      <c r="L103" s="188"/>
      <c r="M103" s="221"/>
    </row>
    <row r="104" spans="1:13" s="61" customFormat="1" ht="18.649999999999999" customHeight="1" x14ac:dyDescent="0.35">
      <c r="A104" s="233"/>
      <c r="B104" s="219"/>
      <c r="C104" s="221"/>
      <c r="D104" s="228"/>
      <c r="E104" s="241"/>
      <c r="F104" s="238"/>
      <c r="G104" s="275"/>
      <c r="H104" s="168"/>
      <c r="I104" s="170"/>
      <c r="J104" s="71"/>
      <c r="K104" s="70">
        <v>3.0000000000000001E-3</v>
      </c>
      <c r="L104" s="188"/>
      <c r="M104" s="221"/>
    </row>
    <row r="105" spans="1:13" s="61" customFormat="1" ht="18.649999999999999" customHeight="1" x14ac:dyDescent="0.35">
      <c r="A105" s="234"/>
      <c r="B105" s="219"/>
      <c r="C105" s="221"/>
      <c r="D105" s="229"/>
      <c r="E105" s="249"/>
      <c r="F105" s="253"/>
      <c r="G105" s="278"/>
      <c r="H105" s="168"/>
      <c r="I105" s="170"/>
      <c r="J105" s="71"/>
      <c r="K105" s="70">
        <v>0</v>
      </c>
      <c r="L105" s="188"/>
      <c r="M105" s="221"/>
    </row>
    <row r="106" spans="1:13" s="61" customFormat="1" ht="11.15" customHeight="1" x14ac:dyDescent="0.35">
      <c r="A106" s="154">
        <v>19</v>
      </c>
      <c r="B106" s="219"/>
      <c r="C106" s="243"/>
      <c r="D106" s="246"/>
      <c r="E106" s="248"/>
      <c r="F106" s="252"/>
      <c r="G106" s="274" t="s">
        <v>37</v>
      </c>
      <c r="H106" s="167">
        <f>IF(G106='Response Guidelines'!$D$80,'Response Guidelines'!$C$80, IF(G106='Response Guidelines'!$D$81,'Response Guidelines'!$C$81,IF(G106='Response Guidelines'!$D$82,'Response Guidelines'!$C$82,IF(G106='Response Guidelines'!$D$83,'Response Guidelines'!$C$83,IF(G106='Response Guidelines'!$D$84,'Response Guidelines'!$C$84,IF(G106='Response Guidelines'!$D$85,'Response Guidelines'!$C$85,IF(G106='Response Guidelines'!$D$86,'Response Guidelines'!$C$86,"No Rating")))))))</f>
        <v>6</v>
      </c>
      <c r="I106" s="169" t="e">
        <f>(H106/$H$181)/_xlfn.XLOOKUP('Scoring Summary'!$D$23,'Response Guidelines'!$D$91:$D$190,'Response Guidelines'!$C$91:$C$190,"",0,1)</f>
        <v>#VALUE!</v>
      </c>
      <c r="J106" s="71"/>
      <c r="K106" s="70" t="e">
        <f>I106</f>
        <v>#VALUE!</v>
      </c>
      <c r="L106" s="188"/>
      <c r="M106" s="221"/>
    </row>
    <row r="107" spans="1:13" s="61" customFormat="1" ht="11.15" customHeight="1" x14ac:dyDescent="0.35">
      <c r="A107" s="154"/>
      <c r="B107" s="219"/>
      <c r="C107" s="244"/>
      <c r="D107" s="240"/>
      <c r="E107" s="241"/>
      <c r="F107" s="238"/>
      <c r="G107" s="275"/>
      <c r="H107" s="168"/>
      <c r="I107" s="170"/>
      <c r="J107" s="71"/>
      <c r="K107" s="70"/>
      <c r="L107" s="188"/>
      <c r="M107" s="221"/>
    </row>
    <row r="108" spans="1:13" s="61" customFormat="1" ht="11.15" customHeight="1" x14ac:dyDescent="0.35">
      <c r="A108" s="226"/>
      <c r="B108" s="254"/>
      <c r="C108" s="244"/>
      <c r="D108" s="240"/>
      <c r="E108" s="241"/>
      <c r="F108" s="238"/>
      <c r="G108" s="275"/>
      <c r="H108" s="168"/>
      <c r="I108" s="170"/>
      <c r="J108" s="73"/>
      <c r="K108" s="72"/>
      <c r="L108" s="260"/>
      <c r="M108" s="225"/>
    </row>
    <row r="109" spans="1:13" s="61" customFormat="1" ht="11.15" customHeight="1" x14ac:dyDescent="0.35">
      <c r="A109" s="226"/>
      <c r="B109" s="254"/>
      <c r="C109" s="244"/>
      <c r="D109" s="240"/>
      <c r="E109" s="241"/>
      <c r="F109" s="238"/>
      <c r="G109" s="275"/>
      <c r="H109" s="168"/>
      <c r="I109" s="170"/>
      <c r="J109" s="73"/>
      <c r="K109" s="72"/>
      <c r="L109" s="260"/>
      <c r="M109" s="225"/>
    </row>
    <row r="110" spans="1:13" s="61" customFormat="1" ht="11.15" customHeight="1" x14ac:dyDescent="0.35">
      <c r="A110" s="154"/>
      <c r="B110" s="219"/>
      <c r="C110" s="245"/>
      <c r="D110" s="247"/>
      <c r="E110" s="249"/>
      <c r="F110" s="253"/>
      <c r="G110" s="278"/>
      <c r="H110" s="168"/>
      <c r="I110" s="170"/>
      <c r="J110" s="71"/>
      <c r="K110" s="70">
        <v>0</v>
      </c>
      <c r="L110" s="188"/>
      <c r="M110" s="221"/>
    </row>
    <row r="111" spans="1:13" s="61" customFormat="1" ht="10.15" customHeight="1" x14ac:dyDescent="0.35">
      <c r="A111" s="154">
        <v>20</v>
      </c>
      <c r="B111" s="219"/>
      <c r="C111" s="221"/>
      <c r="D111" s="227"/>
      <c r="E111" s="248"/>
      <c r="F111" s="252"/>
      <c r="G111" s="274" t="s">
        <v>37</v>
      </c>
      <c r="H111" s="167">
        <f>IF(G111='Response Guidelines'!$D$80,'Response Guidelines'!$C$80, IF(G111='Response Guidelines'!$D$81,'Response Guidelines'!$C$81,IF(G111='Response Guidelines'!$D$82,'Response Guidelines'!$C$82,IF(G111='Response Guidelines'!$D$83,'Response Guidelines'!$C$83,IF(G111='Response Guidelines'!$D$84,'Response Guidelines'!$C$84,IF(G111='Response Guidelines'!$D$85,'Response Guidelines'!$C$85,IF(G111='Response Guidelines'!$D$86,'Response Guidelines'!$C$86,"No Rating")))))))</f>
        <v>6</v>
      </c>
      <c r="I111" s="169" t="e">
        <f>(H111/$H$181)/_xlfn.XLOOKUP('Scoring Summary'!$D$23,'Response Guidelines'!$D$91:$D$190,'Response Guidelines'!$C$91:$C$190,"",0,1)</f>
        <v>#VALUE!</v>
      </c>
      <c r="J111" s="71"/>
      <c r="K111" s="70" t="e">
        <f>I111</f>
        <v>#VALUE!</v>
      </c>
      <c r="L111" s="188"/>
      <c r="M111" s="221"/>
    </row>
    <row r="112" spans="1:13" s="61" customFormat="1" ht="12.75" customHeight="1" x14ac:dyDescent="0.35">
      <c r="A112" s="154"/>
      <c r="B112" s="219"/>
      <c r="C112" s="221"/>
      <c r="D112" s="228"/>
      <c r="E112" s="241"/>
      <c r="F112" s="238"/>
      <c r="G112" s="275"/>
      <c r="H112" s="168"/>
      <c r="I112" s="170"/>
      <c r="J112" s="71"/>
      <c r="K112" s="70"/>
      <c r="L112" s="188"/>
      <c r="M112" s="221"/>
    </row>
    <row r="113" spans="1:13" s="61" customFormat="1" ht="12.75" customHeight="1" x14ac:dyDescent="0.35">
      <c r="A113" s="226"/>
      <c r="B113" s="254"/>
      <c r="C113" s="225"/>
      <c r="D113" s="228"/>
      <c r="E113" s="241"/>
      <c r="F113" s="238"/>
      <c r="G113" s="275"/>
      <c r="H113" s="168"/>
      <c r="I113" s="170"/>
      <c r="J113" s="76"/>
      <c r="K113" s="72">
        <v>3.0000000000000001E-3</v>
      </c>
      <c r="L113" s="260"/>
      <c r="M113" s="225"/>
    </row>
    <row r="114" spans="1:13" s="61" customFormat="1" ht="12.75" customHeight="1" x14ac:dyDescent="0.35">
      <c r="A114" s="226"/>
      <c r="B114" s="254"/>
      <c r="C114" s="225"/>
      <c r="D114" s="228"/>
      <c r="E114" s="241"/>
      <c r="F114" s="238"/>
      <c r="G114" s="275"/>
      <c r="H114" s="168"/>
      <c r="I114" s="170"/>
      <c r="J114" s="73"/>
      <c r="K114" s="72"/>
      <c r="L114" s="260"/>
      <c r="M114" s="225"/>
    </row>
    <row r="115" spans="1:13" s="61" customFormat="1" ht="11.15" customHeight="1" x14ac:dyDescent="0.35">
      <c r="A115" s="226"/>
      <c r="B115" s="219"/>
      <c r="C115" s="221"/>
      <c r="D115" s="229"/>
      <c r="E115" s="249"/>
      <c r="F115" s="253"/>
      <c r="G115" s="278"/>
      <c r="H115" s="168"/>
      <c r="I115" s="170"/>
      <c r="J115" s="71"/>
      <c r="K115" s="70">
        <v>0.05</v>
      </c>
      <c r="L115" s="188"/>
      <c r="M115" s="221"/>
    </row>
    <row r="116" spans="1:13" s="61" customFormat="1" ht="18.649999999999999" customHeight="1" x14ac:dyDescent="0.35">
      <c r="A116" s="232">
        <v>21</v>
      </c>
      <c r="B116" s="218"/>
      <c r="C116" s="230"/>
      <c r="D116" s="231"/>
      <c r="E116" s="241"/>
      <c r="F116" s="238"/>
      <c r="G116" s="274" t="s">
        <v>37</v>
      </c>
      <c r="H116" s="167">
        <f>IF(G116='Response Guidelines'!$D$80,'Response Guidelines'!$C$80, IF(G116='Response Guidelines'!$D$81,'Response Guidelines'!$C$81,IF(G116='Response Guidelines'!$D$82,'Response Guidelines'!$C$82,IF(G116='Response Guidelines'!$D$83,'Response Guidelines'!$C$83,IF(G116='Response Guidelines'!$D$84,'Response Guidelines'!$C$84,IF(G116='Response Guidelines'!$D$85,'Response Guidelines'!$C$85,IF(G116='Response Guidelines'!$D$86,'Response Guidelines'!$C$86,"No Rating")))))))</f>
        <v>6</v>
      </c>
      <c r="I116" s="169" t="e">
        <f>(H116/$H$181)/_xlfn.XLOOKUP('Scoring Summary'!$D$23,'Response Guidelines'!$D$91:$D$190,'Response Guidelines'!$C$91:$C$190,"",0,1)</f>
        <v>#VALUE!</v>
      </c>
      <c r="J116" s="75"/>
      <c r="K116" s="74" t="e">
        <f>I116</f>
        <v>#VALUE!</v>
      </c>
      <c r="L116" s="193"/>
      <c r="M116" s="230"/>
    </row>
    <row r="117" spans="1:13" s="61" customFormat="1" ht="18.649999999999999" customHeight="1" x14ac:dyDescent="0.35">
      <c r="A117" s="233"/>
      <c r="B117" s="219"/>
      <c r="C117" s="221"/>
      <c r="D117" s="228"/>
      <c r="E117" s="241"/>
      <c r="F117" s="238"/>
      <c r="G117" s="275"/>
      <c r="H117" s="168"/>
      <c r="I117" s="170"/>
      <c r="J117" s="71"/>
      <c r="K117" s="70">
        <v>5.0000000000000001E-3</v>
      </c>
      <c r="L117" s="188"/>
      <c r="M117" s="221"/>
    </row>
    <row r="118" spans="1:13" s="61" customFormat="1" ht="18.649999999999999" customHeight="1" x14ac:dyDescent="0.35">
      <c r="A118" s="233"/>
      <c r="B118" s="219"/>
      <c r="C118" s="221"/>
      <c r="D118" s="228"/>
      <c r="E118" s="241"/>
      <c r="F118" s="238"/>
      <c r="G118" s="275"/>
      <c r="H118" s="168"/>
      <c r="I118" s="170"/>
      <c r="J118" s="71"/>
      <c r="K118" s="70">
        <v>4.0000000000000001E-3</v>
      </c>
      <c r="L118" s="188"/>
      <c r="M118" s="221"/>
    </row>
    <row r="119" spans="1:13" s="61" customFormat="1" ht="18.649999999999999" customHeight="1" x14ac:dyDescent="0.35">
      <c r="A119" s="233"/>
      <c r="B119" s="219"/>
      <c r="C119" s="221"/>
      <c r="D119" s="228"/>
      <c r="E119" s="241"/>
      <c r="F119" s="238"/>
      <c r="G119" s="275"/>
      <c r="H119" s="168"/>
      <c r="I119" s="170"/>
      <c r="J119" s="71"/>
      <c r="K119" s="70">
        <v>3.0000000000000001E-3</v>
      </c>
      <c r="L119" s="188"/>
      <c r="M119" s="221"/>
    </row>
    <row r="120" spans="1:13" s="61" customFormat="1" ht="18.649999999999999" customHeight="1" x14ac:dyDescent="0.35">
      <c r="A120" s="234"/>
      <c r="B120" s="219"/>
      <c r="C120" s="221"/>
      <c r="D120" s="229"/>
      <c r="E120" s="249"/>
      <c r="F120" s="253"/>
      <c r="G120" s="278"/>
      <c r="H120" s="168"/>
      <c r="I120" s="170"/>
      <c r="J120" s="71"/>
      <c r="K120" s="70">
        <v>0</v>
      </c>
      <c r="L120" s="188"/>
      <c r="M120" s="221"/>
    </row>
    <row r="121" spans="1:13" s="61" customFormat="1" ht="11.15" customHeight="1" x14ac:dyDescent="0.35">
      <c r="A121" s="154">
        <v>23</v>
      </c>
      <c r="B121" s="219"/>
      <c r="C121" s="243"/>
      <c r="D121" s="246"/>
      <c r="E121" s="248"/>
      <c r="F121" s="252"/>
      <c r="G121" s="274" t="s">
        <v>37</v>
      </c>
      <c r="H121" s="167">
        <f>IF(G121='Response Guidelines'!$D$80,'Response Guidelines'!$C$80, IF(G121='Response Guidelines'!$D$81,'Response Guidelines'!$C$81,IF(G121='Response Guidelines'!$D$82,'Response Guidelines'!$C$82,IF(G121='Response Guidelines'!$D$83,'Response Guidelines'!$C$83,IF(G121='Response Guidelines'!$D$84,'Response Guidelines'!$C$84,IF(G121='Response Guidelines'!$D$85,'Response Guidelines'!$C$85,IF(G121='Response Guidelines'!$D$86,'Response Guidelines'!$C$86,"No Rating")))))))</f>
        <v>6</v>
      </c>
      <c r="I121" s="169" t="e">
        <f>(H121/$H$181)/_xlfn.XLOOKUP('Scoring Summary'!$D$23,'Response Guidelines'!$D$91:$D$190,'Response Guidelines'!$C$91:$C$190,"",0,1)</f>
        <v>#VALUE!</v>
      </c>
      <c r="J121" s="71"/>
      <c r="K121" s="70" t="e">
        <f>I121</f>
        <v>#VALUE!</v>
      </c>
      <c r="L121" s="188"/>
      <c r="M121" s="221"/>
    </row>
    <row r="122" spans="1:13" s="61" customFormat="1" ht="11.15" customHeight="1" x14ac:dyDescent="0.35">
      <c r="A122" s="154"/>
      <c r="B122" s="219"/>
      <c r="C122" s="244"/>
      <c r="D122" s="240"/>
      <c r="E122" s="241"/>
      <c r="F122" s="238"/>
      <c r="G122" s="275"/>
      <c r="H122" s="168"/>
      <c r="I122" s="170"/>
      <c r="J122" s="71"/>
      <c r="K122" s="70"/>
      <c r="L122" s="188"/>
      <c r="M122" s="221"/>
    </row>
    <row r="123" spans="1:13" s="61" customFormat="1" ht="11.15" customHeight="1" x14ac:dyDescent="0.35">
      <c r="A123" s="226"/>
      <c r="B123" s="254"/>
      <c r="C123" s="244"/>
      <c r="D123" s="240"/>
      <c r="E123" s="241"/>
      <c r="F123" s="238"/>
      <c r="G123" s="275"/>
      <c r="H123" s="168"/>
      <c r="I123" s="170"/>
      <c r="J123" s="73"/>
      <c r="K123" s="72"/>
      <c r="L123" s="260"/>
      <c r="M123" s="225"/>
    </row>
    <row r="124" spans="1:13" s="61" customFormat="1" ht="11.15" customHeight="1" x14ac:dyDescent="0.35">
      <c r="A124" s="226"/>
      <c r="B124" s="254"/>
      <c r="C124" s="244"/>
      <c r="D124" s="240"/>
      <c r="E124" s="241"/>
      <c r="F124" s="238"/>
      <c r="G124" s="275"/>
      <c r="H124" s="168"/>
      <c r="I124" s="170"/>
      <c r="J124" s="73"/>
      <c r="K124" s="72"/>
      <c r="L124" s="260"/>
      <c r="M124" s="225"/>
    </row>
    <row r="125" spans="1:13" s="61" customFormat="1" ht="11.15" customHeight="1" x14ac:dyDescent="0.35">
      <c r="A125" s="154"/>
      <c r="B125" s="219"/>
      <c r="C125" s="245"/>
      <c r="D125" s="247"/>
      <c r="E125" s="249"/>
      <c r="F125" s="253"/>
      <c r="G125" s="278"/>
      <c r="H125" s="168"/>
      <c r="I125" s="170"/>
      <c r="J125" s="71"/>
      <c r="K125" s="70">
        <v>0</v>
      </c>
      <c r="L125" s="188"/>
      <c r="M125" s="221"/>
    </row>
    <row r="126" spans="1:13" s="61" customFormat="1" ht="11.15" customHeight="1" x14ac:dyDescent="0.35">
      <c r="A126" s="154">
        <v>24</v>
      </c>
      <c r="B126" s="219"/>
      <c r="C126" s="252"/>
      <c r="D126" s="227"/>
      <c r="E126" s="248"/>
      <c r="F126" s="252"/>
      <c r="G126" s="274" t="s">
        <v>37</v>
      </c>
      <c r="H126" s="167">
        <f>IF(G126='Response Guidelines'!$D$80,'Response Guidelines'!$C$80, IF(G126='Response Guidelines'!$D$81,'Response Guidelines'!$C$81,IF(G126='Response Guidelines'!$D$82,'Response Guidelines'!$C$82,IF(G126='Response Guidelines'!$D$83,'Response Guidelines'!$C$83,IF(G126='Response Guidelines'!$D$84,'Response Guidelines'!$C$84,IF(G126='Response Guidelines'!$D$85,'Response Guidelines'!$C$85,IF(G126='Response Guidelines'!$D$86,'Response Guidelines'!$C$86,"No Rating")))))))</f>
        <v>6</v>
      </c>
      <c r="I126" s="169" t="e">
        <f>(H126/$H$181)/_xlfn.XLOOKUP('Scoring Summary'!$D$23,'Response Guidelines'!$D$91:$D$190,'Response Guidelines'!$C$91:$C$190,"",0,1)</f>
        <v>#VALUE!</v>
      </c>
      <c r="J126" s="71"/>
      <c r="K126" s="70" t="e">
        <f>I126</f>
        <v>#VALUE!</v>
      </c>
      <c r="L126" s="260"/>
      <c r="M126" s="221"/>
    </row>
    <row r="127" spans="1:13" s="61" customFormat="1" ht="11.15" customHeight="1" x14ac:dyDescent="0.35">
      <c r="A127" s="154"/>
      <c r="B127" s="219"/>
      <c r="C127" s="238"/>
      <c r="D127" s="228"/>
      <c r="E127" s="241"/>
      <c r="F127" s="238"/>
      <c r="G127" s="275"/>
      <c r="H127" s="168"/>
      <c r="I127" s="170"/>
      <c r="J127" s="71"/>
      <c r="K127" s="70"/>
      <c r="L127" s="265"/>
      <c r="M127" s="221"/>
    </row>
    <row r="128" spans="1:13" s="61" customFormat="1" ht="11.15" customHeight="1" x14ac:dyDescent="0.35">
      <c r="A128" s="154"/>
      <c r="B128" s="219"/>
      <c r="C128" s="238"/>
      <c r="D128" s="228"/>
      <c r="E128" s="241"/>
      <c r="F128" s="238"/>
      <c r="G128" s="275"/>
      <c r="H128" s="168"/>
      <c r="I128" s="170"/>
      <c r="J128" s="71"/>
      <c r="K128" s="70"/>
      <c r="L128" s="265"/>
      <c r="M128" s="221"/>
    </row>
    <row r="129" spans="1:13" s="61" customFormat="1" ht="11.15" customHeight="1" x14ac:dyDescent="0.35">
      <c r="A129" s="154"/>
      <c r="B129" s="219"/>
      <c r="C129" s="238"/>
      <c r="D129" s="228"/>
      <c r="E129" s="241"/>
      <c r="F129" s="238"/>
      <c r="G129" s="275"/>
      <c r="H129" s="168"/>
      <c r="I129" s="170"/>
      <c r="J129" s="71"/>
      <c r="K129" s="70"/>
      <c r="L129" s="265"/>
      <c r="M129" s="221"/>
    </row>
    <row r="130" spans="1:13" s="61" customFormat="1" ht="11.15" customHeight="1" x14ac:dyDescent="0.35">
      <c r="A130" s="154"/>
      <c r="B130" s="219"/>
      <c r="C130" s="253"/>
      <c r="D130" s="229"/>
      <c r="E130" s="249"/>
      <c r="F130" s="253"/>
      <c r="G130" s="278"/>
      <c r="H130" s="168"/>
      <c r="I130" s="170"/>
      <c r="J130" s="71"/>
      <c r="K130" s="70">
        <v>0</v>
      </c>
      <c r="L130" s="193"/>
      <c r="M130" s="221"/>
    </row>
    <row r="131" spans="1:13" s="61" customFormat="1" ht="10" x14ac:dyDescent="0.35">
      <c r="A131" s="261">
        <v>25</v>
      </c>
      <c r="B131" s="258"/>
      <c r="C131" s="194"/>
      <c r="D131" s="158"/>
      <c r="E131" s="161"/>
      <c r="F131" s="272"/>
      <c r="G131" s="274" t="s">
        <v>37</v>
      </c>
      <c r="H131" s="167">
        <f>IF(G131='Response Guidelines'!$D$80,'Response Guidelines'!$C$80, IF(G131='Response Guidelines'!$D$81,'Response Guidelines'!$C$81,IF(G131='Response Guidelines'!$D$82,'Response Guidelines'!$C$82,IF(G131='Response Guidelines'!$D$83,'Response Guidelines'!$C$83,IF(G131='Response Guidelines'!$D$84,'Response Guidelines'!$C$84,IF(G131='Response Guidelines'!$D$85,'Response Guidelines'!$C$85,IF(G131='Response Guidelines'!$D$86,'Response Guidelines'!$C$86,"No Rating")))))))</f>
        <v>6</v>
      </c>
      <c r="I131" s="169" t="e">
        <f>(H131/$H$181)/_xlfn.XLOOKUP('Scoring Summary'!$D$23,'Response Guidelines'!$D$91:$D$190,'Response Guidelines'!$C$91:$C$190,"",0,1)</f>
        <v>#VALUE!</v>
      </c>
      <c r="J131" s="75"/>
      <c r="K131" s="74" t="e">
        <f>I131</f>
        <v>#VALUE!</v>
      </c>
      <c r="L131" s="193"/>
      <c r="M131" s="194"/>
    </row>
    <row r="132" spans="1:13" s="61" customFormat="1" ht="10" x14ac:dyDescent="0.35">
      <c r="A132" s="154"/>
      <c r="B132" s="155"/>
      <c r="C132" s="156"/>
      <c r="D132" s="158"/>
      <c r="E132" s="161"/>
      <c r="F132" s="272"/>
      <c r="G132" s="275"/>
      <c r="H132" s="168"/>
      <c r="I132" s="170"/>
      <c r="J132" s="71"/>
      <c r="K132" s="70">
        <v>1.2E-2</v>
      </c>
      <c r="L132" s="188"/>
      <c r="M132" s="156"/>
    </row>
    <row r="133" spans="1:13" s="61" customFormat="1" ht="10" x14ac:dyDescent="0.35">
      <c r="A133" s="154"/>
      <c r="B133" s="155"/>
      <c r="C133" s="156"/>
      <c r="D133" s="158"/>
      <c r="E133" s="161"/>
      <c r="F133" s="272"/>
      <c r="G133" s="275"/>
      <c r="H133" s="168"/>
      <c r="I133" s="170"/>
      <c r="J133" s="77"/>
      <c r="K133" s="70">
        <v>0.01</v>
      </c>
      <c r="L133" s="188"/>
      <c r="M133" s="156"/>
    </row>
    <row r="134" spans="1:13" s="61" customFormat="1" ht="10" x14ac:dyDescent="0.35">
      <c r="A134" s="154"/>
      <c r="B134" s="155"/>
      <c r="C134" s="156"/>
      <c r="D134" s="158"/>
      <c r="E134" s="161"/>
      <c r="F134" s="272"/>
      <c r="G134" s="275"/>
      <c r="H134" s="168"/>
      <c r="I134" s="170"/>
      <c r="J134" s="77"/>
      <c r="K134" s="70">
        <v>5.0000000000000001E-3</v>
      </c>
      <c r="L134" s="188"/>
      <c r="M134" s="156"/>
    </row>
    <row r="135" spans="1:13" s="61" customFormat="1" ht="10" x14ac:dyDescent="0.35">
      <c r="A135" s="154"/>
      <c r="B135" s="155"/>
      <c r="C135" s="156"/>
      <c r="D135" s="159"/>
      <c r="E135" s="162"/>
      <c r="F135" s="277"/>
      <c r="G135" s="278"/>
      <c r="H135" s="168"/>
      <c r="I135" s="170"/>
      <c r="J135" s="71"/>
      <c r="K135" s="70">
        <v>0</v>
      </c>
      <c r="L135" s="188"/>
      <c r="M135" s="156"/>
    </row>
    <row r="136" spans="1:13" s="61" customFormat="1" ht="10.15" customHeight="1" x14ac:dyDescent="0.35">
      <c r="A136" s="154">
        <v>26</v>
      </c>
      <c r="B136" s="219"/>
      <c r="C136" s="221"/>
      <c r="D136" s="227"/>
      <c r="E136" s="248"/>
      <c r="F136" s="252"/>
      <c r="G136" s="274" t="s">
        <v>37</v>
      </c>
      <c r="H136" s="167">
        <f>IF(G136='Response Guidelines'!$D$80,'Response Guidelines'!$C$80, IF(G136='Response Guidelines'!$D$81,'Response Guidelines'!$C$81,IF(G136='Response Guidelines'!$D$82,'Response Guidelines'!$C$82,IF(G136='Response Guidelines'!$D$83,'Response Guidelines'!$C$83,IF(G136='Response Guidelines'!$D$84,'Response Guidelines'!$C$84,IF(G136='Response Guidelines'!$D$85,'Response Guidelines'!$C$85,IF(G136='Response Guidelines'!$D$86,'Response Guidelines'!$C$86,"No Rating")))))))</f>
        <v>6</v>
      </c>
      <c r="I136" s="169" t="e">
        <f>(H136/$H$181)/_xlfn.XLOOKUP('Scoring Summary'!$D$23,'Response Guidelines'!$D$91:$D$190,'Response Guidelines'!$C$91:$C$190,"",0,1)</f>
        <v>#VALUE!</v>
      </c>
      <c r="J136" s="71"/>
      <c r="K136" s="70" t="e">
        <f>I136</f>
        <v>#VALUE!</v>
      </c>
      <c r="L136" s="188"/>
      <c r="M136" s="221"/>
    </row>
    <row r="137" spans="1:13" s="61" customFormat="1" ht="12.75" customHeight="1" x14ac:dyDescent="0.35">
      <c r="A137" s="154"/>
      <c r="B137" s="219"/>
      <c r="C137" s="221"/>
      <c r="D137" s="228"/>
      <c r="E137" s="241"/>
      <c r="F137" s="238"/>
      <c r="G137" s="275"/>
      <c r="H137" s="168"/>
      <c r="I137" s="170"/>
      <c r="J137" s="71"/>
      <c r="K137" s="70"/>
      <c r="L137" s="188"/>
      <c r="M137" s="221"/>
    </row>
    <row r="138" spans="1:13" s="61" customFormat="1" ht="12.75" customHeight="1" x14ac:dyDescent="0.35">
      <c r="A138" s="226"/>
      <c r="B138" s="254"/>
      <c r="C138" s="225"/>
      <c r="D138" s="228"/>
      <c r="E138" s="241"/>
      <c r="F138" s="238"/>
      <c r="G138" s="275"/>
      <c r="H138" s="168"/>
      <c r="I138" s="170"/>
      <c r="J138" s="76"/>
      <c r="K138" s="72">
        <v>3.0000000000000001E-3</v>
      </c>
      <c r="L138" s="260"/>
      <c r="M138" s="225"/>
    </row>
    <row r="139" spans="1:13" s="61" customFormat="1" ht="12.75" customHeight="1" x14ac:dyDescent="0.35">
      <c r="A139" s="226"/>
      <c r="B139" s="254"/>
      <c r="C139" s="225"/>
      <c r="D139" s="228"/>
      <c r="E139" s="241"/>
      <c r="F139" s="238"/>
      <c r="G139" s="275"/>
      <c r="H139" s="168"/>
      <c r="I139" s="170"/>
      <c r="J139" s="73"/>
      <c r="K139" s="72"/>
      <c r="L139" s="260"/>
      <c r="M139" s="225"/>
    </row>
    <row r="140" spans="1:13" s="61" customFormat="1" ht="11.15" customHeight="1" x14ac:dyDescent="0.35">
      <c r="A140" s="226"/>
      <c r="B140" s="219"/>
      <c r="C140" s="221"/>
      <c r="D140" s="229"/>
      <c r="E140" s="249"/>
      <c r="F140" s="253"/>
      <c r="G140" s="278"/>
      <c r="H140" s="168"/>
      <c r="I140" s="170"/>
      <c r="J140" s="71"/>
      <c r="K140" s="70">
        <v>0</v>
      </c>
      <c r="L140" s="188"/>
      <c r="M140" s="221"/>
    </row>
    <row r="141" spans="1:13" s="61" customFormat="1" ht="18.649999999999999" customHeight="1" x14ac:dyDescent="0.35">
      <c r="A141" s="232">
        <v>27</v>
      </c>
      <c r="B141" s="218"/>
      <c r="C141" s="230"/>
      <c r="D141" s="231"/>
      <c r="E141" s="241"/>
      <c r="F141" s="238"/>
      <c r="G141" s="274" t="s">
        <v>37</v>
      </c>
      <c r="H141" s="167">
        <f>IF(G141='Response Guidelines'!$D$80,'Response Guidelines'!$C$80, IF(G141='Response Guidelines'!$D$81,'Response Guidelines'!$C$81,IF(G141='Response Guidelines'!$D$82,'Response Guidelines'!$C$82,IF(G141='Response Guidelines'!$D$83,'Response Guidelines'!$C$83,IF(G141='Response Guidelines'!$D$84,'Response Guidelines'!$C$84,IF(G141='Response Guidelines'!$D$85,'Response Guidelines'!$C$85,IF(G141='Response Guidelines'!$D$86,'Response Guidelines'!$C$86,"No Rating")))))))</f>
        <v>6</v>
      </c>
      <c r="I141" s="169" t="e">
        <f>(H141/$H$181)/_xlfn.XLOOKUP('Scoring Summary'!$D$23,'Response Guidelines'!$D$91:$D$190,'Response Guidelines'!$C$91:$C$190,"",0,1)</f>
        <v>#VALUE!</v>
      </c>
      <c r="J141" s="75"/>
      <c r="K141" s="74" t="e">
        <f>I141</f>
        <v>#VALUE!</v>
      </c>
      <c r="L141" s="193"/>
      <c r="M141" s="230"/>
    </row>
    <row r="142" spans="1:13" s="61" customFormat="1" ht="18.649999999999999" customHeight="1" x14ac:dyDescent="0.35">
      <c r="A142" s="233"/>
      <c r="B142" s="219"/>
      <c r="C142" s="221"/>
      <c r="D142" s="228"/>
      <c r="E142" s="241"/>
      <c r="F142" s="238"/>
      <c r="G142" s="275"/>
      <c r="H142" s="168"/>
      <c r="I142" s="170"/>
      <c r="J142" s="71"/>
      <c r="K142" s="70">
        <v>5.0000000000000001E-3</v>
      </c>
      <c r="L142" s="188"/>
      <c r="M142" s="221"/>
    </row>
    <row r="143" spans="1:13" s="61" customFormat="1" ht="18.649999999999999" customHeight="1" x14ac:dyDescent="0.35">
      <c r="A143" s="233"/>
      <c r="B143" s="219"/>
      <c r="C143" s="221"/>
      <c r="D143" s="228"/>
      <c r="E143" s="241"/>
      <c r="F143" s="238"/>
      <c r="G143" s="275"/>
      <c r="H143" s="168"/>
      <c r="I143" s="170"/>
      <c r="J143" s="71"/>
      <c r="K143" s="70">
        <v>4.0000000000000001E-3</v>
      </c>
      <c r="L143" s="188"/>
      <c r="M143" s="221"/>
    </row>
    <row r="144" spans="1:13" s="61" customFormat="1" ht="18.649999999999999" customHeight="1" x14ac:dyDescent="0.35">
      <c r="A144" s="233"/>
      <c r="B144" s="219"/>
      <c r="C144" s="221"/>
      <c r="D144" s="228"/>
      <c r="E144" s="241"/>
      <c r="F144" s="238"/>
      <c r="G144" s="275"/>
      <c r="H144" s="168"/>
      <c r="I144" s="170"/>
      <c r="J144" s="71"/>
      <c r="K144" s="70">
        <v>3.0000000000000001E-3</v>
      </c>
      <c r="L144" s="188"/>
      <c r="M144" s="221"/>
    </row>
    <row r="145" spans="1:14" s="61" customFormat="1" ht="18.649999999999999" customHeight="1" x14ac:dyDescent="0.35">
      <c r="A145" s="234"/>
      <c r="B145" s="219"/>
      <c r="C145" s="221"/>
      <c r="D145" s="229"/>
      <c r="E145" s="249"/>
      <c r="F145" s="253"/>
      <c r="G145" s="278"/>
      <c r="H145" s="168"/>
      <c r="I145" s="170"/>
      <c r="J145" s="71"/>
      <c r="K145" s="70">
        <v>0</v>
      </c>
      <c r="L145" s="188"/>
      <c r="M145" s="221"/>
    </row>
    <row r="146" spans="1:14" s="61" customFormat="1" ht="11.15" customHeight="1" x14ac:dyDescent="0.35">
      <c r="A146" s="154">
        <v>28</v>
      </c>
      <c r="B146" s="219"/>
      <c r="C146" s="243"/>
      <c r="D146" s="246"/>
      <c r="E146" s="248"/>
      <c r="F146" s="252"/>
      <c r="G146" s="274" t="s">
        <v>37</v>
      </c>
      <c r="H146" s="167">
        <f>IF(G146='Response Guidelines'!$D$80,'Response Guidelines'!$C$80, IF(G146='Response Guidelines'!$D$81,'Response Guidelines'!$C$81,IF(G146='Response Guidelines'!$D$82,'Response Guidelines'!$C$82,IF(G146='Response Guidelines'!$D$83,'Response Guidelines'!$C$83,IF(G146='Response Guidelines'!$D$84,'Response Guidelines'!$C$84,IF(G146='Response Guidelines'!$D$85,'Response Guidelines'!$C$85,IF(G146='Response Guidelines'!$D$86,'Response Guidelines'!$C$86,"No Rating")))))))</f>
        <v>6</v>
      </c>
      <c r="I146" s="169" t="e">
        <f>(H146/$H$181)/_xlfn.XLOOKUP('Scoring Summary'!$D$23,'Response Guidelines'!$D$91:$D$190,'Response Guidelines'!$C$91:$C$190,"",0,1)</f>
        <v>#VALUE!</v>
      </c>
      <c r="J146" s="71"/>
      <c r="K146" s="70" t="e">
        <f>I146</f>
        <v>#VALUE!</v>
      </c>
      <c r="L146" s="188"/>
      <c r="M146" s="221"/>
    </row>
    <row r="147" spans="1:14" s="61" customFormat="1" ht="11.15" customHeight="1" x14ac:dyDescent="0.35">
      <c r="A147" s="154"/>
      <c r="B147" s="219"/>
      <c r="C147" s="244"/>
      <c r="D147" s="240"/>
      <c r="E147" s="241"/>
      <c r="F147" s="238"/>
      <c r="G147" s="275"/>
      <c r="H147" s="168"/>
      <c r="I147" s="170"/>
      <c r="J147" s="71"/>
      <c r="K147" s="70"/>
      <c r="L147" s="188"/>
      <c r="M147" s="221"/>
    </row>
    <row r="148" spans="1:14" s="61" customFormat="1" ht="11.15" customHeight="1" x14ac:dyDescent="0.35">
      <c r="A148" s="226"/>
      <c r="B148" s="254"/>
      <c r="C148" s="244"/>
      <c r="D148" s="240"/>
      <c r="E148" s="241"/>
      <c r="F148" s="238"/>
      <c r="G148" s="275"/>
      <c r="H148" s="168"/>
      <c r="I148" s="170"/>
      <c r="J148" s="73"/>
      <c r="K148" s="72"/>
      <c r="L148" s="260"/>
      <c r="M148" s="225"/>
    </row>
    <row r="149" spans="1:14" s="61" customFormat="1" ht="11.15" customHeight="1" x14ac:dyDescent="0.35">
      <c r="A149" s="226"/>
      <c r="B149" s="254"/>
      <c r="C149" s="244"/>
      <c r="D149" s="240"/>
      <c r="E149" s="241"/>
      <c r="F149" s="238"/>
      <c r="G149" s="275"/>
      <c r="H149" s="168"/>
      <c r="I149" s="170"/>
      <c r="J149" s="73"/>
      <c r="K149" s="72"/>
      <c r="L149" s="260"/>
      <c r="M149" s="225"/>
    </row>
    <row r="150" spans="1:14" s="61" customFormat="1" ht="11.15" customHeight="1" x14ac:dyDescent="0.35">
      <c r="A150" s="154"/>
      <c r="B150" s="219"/>
      <c r="C150" s="245"/>
      <c r="D150" s="247"/>
      <c r="E150" s="249"/>
      <c r="F150" s="253"/>
      <c r="G150" s="278"/>
      <c r="H150" s="168"/>
      <c r="I150" s="170"/>
      <c r="J150" s="71"/>
      <c r="K150" s="70">
        <v>0</v>
      </c>
      <c r="L150" s="188"/>
      <c r="M150" s="221"/>
    </row>
    <row r="151" spans="1:14" s="61" customFormat="1" ht="11.15" customHeight="1" x14ac:dyDescent="0.35">
      <c r="A151" s="154">
        <v>29</v>
      </c>
      <c r="B151" s="219"/>
      <c r="C151" s="243"/>
      <c r="D151" s="246"/>
      <c r="E151" s="248"/>
      <c r="F151" s="252"/>
      <c r="G151" s="274" t="s">
        <v>37</v>
      </c>
      <c r="H151" s="167">
        <f>IF(G151='Response Guidelines'!$D$80,'Response Guidelines'!$C$80, IF(G151='Response Guidelines'!$D$81,'Response Guidelines'!$C$81,IF(G151='Response Guidelines'!$D$82,'Response Guidelines'!$C$82,IF(G151='Response Guidelines'!$D$83,'Response Guidelines'!$C$83,IF(G151='Response Guidelines'!$D$84,'Response Guidelines'!$C$84,IF(G151='Response Guidelines'!$D$85,'Response Guidelines'!$C$85,IF(G151='Response Guidelines'!$D$86,'Response Guidelines'!$C$86,"No Rating")))))))</f>
        <v>6</v>
      </c>
      <c r="I151" s="169" t="e">
        <f>(H151/$H$181)/_xlfn.XLOOKUP('Scoring Summary'!$D$23,'Response Guidelines'!$D$91:$D$190,'Response Guidelines'!$C$91:$C$190,"",0,1)</f>
        <v>#VALUE!</v>
      </c>
      <c r="J151" s="71"/>
      <c r="K151" s="70" t="e">
        <f>I151</f>
        <v>#VALUE!</v>
      </c>
      <c r="L151" s="188"/>
      <c r="M151" s="221"/>
    </row>
    <row r="152" spans="1:14" s="61" customFormat="1" ht="11.15" customHeight="1" x14ac:dyDescent="0.35">
      <c r="A152" s="154"/>
      <c r="B152" s="219"/>
      <c r="C152" s="244"/>
      <c r="D152" s="240"/>
      <c r="E152" s="241"/>
      <c r="F152" s="238"/>
      <c r="G152" s="275"/>
      <c r="H152" s="168"/>
      <c r="I152" s="170"/>
      <c r="J152" s="71"/>
      <c r="K152" s="70"/>
      <c r="L152" s="188"/>
      <c r="M152" s="221"/>
    </row>
    <row r="153" spans="1:14" s="61" customFormat="1" ht="11.15" customHeight="1" x14ac:dyDescent="0.35">
      <c r="A153" s="226"/>
      <c r="B153" s="254"/>
      <c r="C153" s="244"/>
      <c r="D153" s="240"/>
      <c r="E153" s="241"/>
      <c r="F153" s="238"/>
      <c r="G153" s="275"/>
      <c r="H153" s="168"/>
      <c r="I153" s="170"/>
      <c r="J153" s="73"/>
      <c r="K153" s="72"/>
      <c r="L153" s="260"/>
      <c r="M153" s="225"/>
    </row>
    <row r="154" spans="1:14" s="61" customFormat="1" ht="11.15" customHeight="1" x14ac:dyDescent="0.35">
      <c r="A154" s="226"/>
      <c r="B154" s="254"/>
      <c r="C154" s="244"/>
      <c r="D154" s="240"/>
      <c r="E154" s="241"/>
      <c r="F154" s="238"/>
      <c r="G154" s="275"/>
      <c r="H154" s="168"/>
      <c r="I154" s="170"/>
      <c r="J154" s="73"/>
      <c r="K154" s="72"/>
      <c r="L154" s="260"/>
      <c r="M154" s="225"/>
    </row>
    <row r="155" spans="1:14" s="61" customFormat="1" ht="11.15" customHeight="1" x14ac:dyDescent="0.35">
      <c r="A155" s="154"/>
      <c r="B155" s="219"/>
      <c r="C155" s="245"/>
      <c r="D155" s="247"/>
      <c r="E155" s="249"/>
      <c r="F155" s="253"/>
      <c r="G155" s="278"/>
      <c r="H155" s="168"/>
      <c r="I155" s="170"/>
      <c r="J155" s="71"/>
      <c r="K155" s="70">
        <v>0</v>
      </c>
      <c r="L155" s="188"/>
      <c r="M155" s="221"/>
    </row>
    <row r="156" spans="1:14" s="61" customFormat="1" ht="11.15" customHeight="1" x14ac:dyDescent="0.35">
      <c r="A156" s="280">
        <v>30</v>
      </c>
      <c r="B156" s="219"/>
      <c r="C156" s="252"/>
      <c r="D156" s="227"/>
      <c r="E156" s="248"/>
      <c r="F156" s="252"/>
      <c r="G156" s="274" t="s">
        <v>37</v>
      </c>
      <c r="H156" s="167">
        <f>IF(G156='Response Guidelines'!$D$80,'Response Guidelines'!$C$80, IF(G156='Response Guidelines'!$D$81,'Response Guidelines'!$C$81,IF(G156='Response Guidelines'!$D$82,'Response Guidelines'!$C$82,IF(G156='Response Guidelines'!$D$83,'Response Guidelines'!$C$83,IF(G156='Response Guidelines'!$D$84,'Response Guidelines'!$C$84,IF(G156='Response Guidelines'!$D$85,'Response Guidelines'!$C$85,IF(G156='Response Guidelines'!$D$86,'Response Guidelines'!$C$86,"No Rating")))))))</f>
        <v>6</v>
      </c>
      <c r="I156" s="169" t="e">
        <f>(H156/$H$181)/_xlfn.XLOOKUP('Scoring Summary'!$D$23,'Response Guidelines'!$D$91:$D$190,'Response Guidelines'!$C$91:$C$190,"",0,1)</f>
        <v>#VALUE!</v>
      </c>
      <c r="J156" s="71"/>
      <c r="K156" s="70" t="e">
        <f>I156</f>
        <v>#VALUE!</v>
      </c>
      <c r="L156" s="260"/>
      <c r="M156" s="283"/>
      <c r="N156" s="97"/>
    </row>
    <row r="157" spans="1:14" s="61" customFormat="1" ht="11.15" customHeight="1" x14ac:dyDescent="0.35">
      <c r="A157" s="280"/>
      <c r="B157" s="219"/>
      <c r="C157" s="238"/>
      <c r="D157" s="228"/>
      <c r="E157" s="241"/>
      <c r="F157" s="238"/>
      <c r="G157" s="275"/>
      <c r="H157" s="168"/>
      <c r="I157" s="170"/>
      <c r="J157" s="71"/>
      <c r="K157" s="70"/>
      <c r="L157" s="265"/>
      <c r="M157" s="283"/>
      <c r="N157" s="97"/>
    </row>
    <row r="158" spans="1:14" s="61" customFormat="1" ht="11.15" customHeight="1" x14ac:dyDescent="0.35">
      <c r="A158" s="280"/>
      <c r="B158" s="219"/>
      <c r="C158" s="238"/>
      <c r="D158" s="228"/>
      <c r="E158" s="241"/>
      <c r="F158" s="238"/>
      <c r="G158" s="275"/>
      <c r="H158" s="168"/>
      <c r="I158" s="170"/>
      <c r="J158" s="71"/>
      <c r="K158" s="70"/>
      <c r="L158" s="265"/>
      <c r="M158" s="283"/>
      <c r="N158" s="97"/>
    </row>
    <row r="159" spans="1:14" s="61" customFormat="1" ht="11.15" customHeight="1" x14ac:dyDescent="0.35">
      <c r="A159" s="280"/>
      <c r="B159" s="219"/>
      <c r="C159" s="238"/>
      <c r="D159" s="228"/>
      <c r="E159" s="241"/>
      <c r="F159" s="238"/>
      <c r="G159" s="275"/>
      <c r="H159" s="168"/>
      <c r="I159" s="170"/>
      <c r="J159" s="71"/>
      <c r="K159" s="70"/>
      <c r="L159" s="265"/>
      <c r="M159" s="283"/>
      <c r="N159" s="97"/>
    </row>
    <row r="160" spans="1:14" s="61" customFormat="1" ht="11.15" customHeight="1" x14ac:dyDescent="0.35">
      <c r="A160" s="280"/>
      <c r="B160" s="219"/>
      <c r="C160" s="253"/>
      <c r="D160" s="229"/>
      <c r="E160" s="249"/>
      <c r="F160" s="253"/>
      <c r="G160" s="278"/>
      <c r="H160" s="168"/>
      <c r="I160" s="170"/>
      <c r="J160" s="71"/>
      <c r="K160" s="70">
        <v>0</v>
      </c>
      <c r="L160" s="193"/>
      <c r="M160" s="283"/>
      <c r="N160" s="97"/>
    </row>
    <row r="161" spans="1:14" s="61" customFormat="1" ht="10" x14ac:dyDescent="0.35">
      <c r="A161" s="279">
        <v>31</v>
      </c>
      <c r="B161" s="258"/>
      <c r="C161" s="194"/>
      <c r="D161" s="158"/>
      <c r="E161" s="161"/>
      <c r="F161" s="272"/>
      <c r="G161" s="274" t="s">
        <v>37</v>
      </c>
      <c r="H161" s="167">
        <f>IF(G161='Response Guidelines'!$D$80,'Response Guidelines'!$C$80, IF(G161='Response Guidelines'!$D$81,'Response Guidelines'!$C$81,IF(G161='Response Guidelines'!$D$82,'Response Guidelines'!$C$82,IF(G161='Response Guidelines'!$D$83,'Response Guidelines'!$C$83,IF(G161='Response Guidelines'!$D$84,'Response Guidelines'!$C$84,IF(G161='Response Guidelines'!$D$85,'Response Guidelines'!$C$85,IF(G161='Response Guidelines'!$D$86,'Response Guidelines'!$C$86,"No Rating")))))))</f>
        <v>6</v>
      </c>
      <c r="I161" s="169" t="e">
        <f>(H161/$H$181)/_xlfn.XLOOKUP('Scoring Summary'!$D$23,'Response Guidelines'!$D$91:$D$190,'Response Guidelines'!$C$91:$C$190,"",0,1)</f>
        <v>#VALUE!</v>
      </c>
      <c r="J161" s="75"/>
      <c r="K161" s="74" t="e">
        <f>I161</f>
        <v>#VALUE!</v>
      </c>
      <c r="L161" s="193"/>
      <c r="M161" s="281"/>
      <c r="N161" s="97"/>
    </row>
    <row r="162" spans="1:14" s="61" customFormat="1" ht="10" x14ac:dyDescent="0.35">
      <c r="A162" s="280"/>
      <c r="B162" s="155"/>
      <c r="C162" s="156"/>
      <c r="D162" s="158"/>
      <c r="E162" s="161"/>
      <c r="F162" s="272"/>
      <c r="G162" s="275"/>
      <c r="H162" s="168"/>
      <c r="I162" s="170"/>
      <c r="J162" s="71"/>
      <c r="K162" s="70">
        <v>1.2E-2</v>
      </c>
      <c r="L162" s="188"/>
      <c r="M162" s="282"/>
      <c r="N162" s="97"/>
    </row>
    <row r="163" spans="1:14" s="61" customFormat="1" ht="10" x14ac:dyDescent="0.35">
      <c r="A163" s="280"/>
      <c r="B163" s="155"/>
      <c r="C163" s="156"/>
      <c r="D163" s="158"/>
      <c r="E163" s="161"/>
      <c r="F163" s="272"/>
      <c r="G163" s="275"/>
      <c r="H163" s="168"/>
      <c r="I163" s="170"/>
      <c r="J163" s="77"/>
      <c r="K163" s="70">
        <v>0.01</v>
      </c>
      <c r="L163" s="188"/>
      <c r="M163" s="282"/>
      <c r="N163" s="97"/>
    </row>
    <row r="164" spans="1:14" s="61" customFormat="1" ht="10" x14ac:dyDescent="0.35">
      <c r="A164" s="280"/>
      <c r="B164" s="155"/>
      <c r="C164" s="156"/>
      <c r="D164" s="158"/>
      <c r="E164" s="161"/>
      <c r="F164" s="272"/>
      <c r="G164" s="275"/>
      <c r="H164" s="168"/>
      <c r="I164" s="170"/>
      <c r="J164" s="77"/>
      <c r="K164" s="70">
        <v>5.0000000000000001E-3</v>
      </c>
      <c r="L164" s="188"/>
      <c r="M164" s="282"/>
      <c r="N164" s="97"/>
    </row>
    <row r="165" spans="1:14" s="61" customFormat="1" ht="10" x14ac:dyDescent="0.35">
      <c r="A165" s="280"/>
      <c r="B165" s="155"/>
      <c r="C165" s="156"/>
      <c r="D165" s="159"/>
      <c r="E165" s="162"/>
      <c r="F165" s="277"/>
      <c r="G165" s="278"/>
      <c r="H165" s="168"/>
      <c r="I165" s="170"/>
      <c r="J165" s="71"/>
      <c r="K165" s="70">
        <v>0</v>
      </c>
      <c r="L165" s="188"/>
      <c r="M165" s="282"/>
      <c r="N165" s="97"/>
    </row>
    <row r="166" spans="1:14" s="61" customFormat="1" ht="10.15" customHeight="1" x14ac:dyDescent="0.35">
      <c r="A166" s="154">
        <v>32</v>
      </c>
      <c r="B166" s="219"/>
      <c r="C166" s="221"/>
      <c r="D166" s="227"/>
      <c r="E166" s="248"/>
      <c r="F166" s="252"/>
      <c r="G166" s="274" t="s">
        <v>37</v>
      </c>
      <c r="H166" s="167">
        <f>IF(G166='Response Guidelines'!$D$80,'Response Guidelines'!$C$80, IF(G166='Response Guidelines'!$D$81,'Response Guidelines'!$C$81,IF(G166='Response Guidelines'!$D$82,'Response Guidelines'!$C$82,IF(G166='Response Guidelines'!$D$83,'Response Guidelines'!$C$83,IF(G166='Response Guidelines'!$D$84,'Response Guidelines'!$C$84,IF(G166='Response Guidelines'!$D$85,'Response Guidelines'!$C$85,IF(G166='Response Guidelines'!$D$86,'Response Guidelines'!$C$86,"No Rating")))))))</f>
        <v>6</v>
      </c>
      <c r="I166" s="169" t="e">
        <f>(H166/$H$181)/_xlfn.XLOOKUP('Scoring Summary'!$D$23,'Response Guidelines'!$D$91:$D$190,'Response Guidelines'!$C$91:$C$190,"",0,1)</f>
        <v>#VALUE!</v>
      </c>
      <c r="J166" s="71"/>
      <c r="K166" s="70" t="e">
        <f>I166</f>
        <v>#VALUE!</v>
      </c>
      <c r="L166" s="188"/>
      <c r="M166" s="221"/>
    </row>
    <row r="167" spans="1:14" s="61" customFormat="1" ht="12.75" customHeight="1" x14ac:dyDescent="0.35">
      <c r="A167" s="154"/>
      <c r="B167" s="219"/>
      <c r="C167" s="221"/>
      <c r="D167" s="228"/>
      <c r="E167" s="241"/>
      <c r="F167" s="238"/>
      <c r="G167" s="275"/>
      <c r="H167" s="168"/>
      <c r="I167" s="170"/>
      <c r="J167" s="71"/>
      <c r="K167" s="70"/>
      <c r="L167" s="188"/>
      <c r="M167" s="221"/>
    </row>
    <row r="168" spans="1:14" s="61" customFormat="1" ht="12.75" customHeight="1" x14ac:dyDescent="0.35">
      <c r="A168" s="226"/>
      <c r="B168" s="254"/>
      <c r="C168" s="225"/>
      <c r="D168" s="228"/>
      <c r="E168" s="241"/>
      <c r="F168" s="238"/>
      <c r="G168" s="275"/>
      <c r="H168" s="168"/>
      <c r="I168" s="170"/>
      <c r="J168" s="76"/>
      <c r="K168" s="72">
        <v>3.0000000000000001E-3</v>
      </c>
      <c r="L168" s="260"/>
      <c r="M168" s="225"/>
    </row>
    <row r="169" spans="1:14" s="61" customFormat="1" ht="12.75" customHeight="1" x14ac:dyDescent="0.35">
      <c r="A169" s="226"/>
      <c r="B169" s="254"/>
      <c r="C169" s="225"/>
      <c r="D169" s="228"/>
      <c r="E169" s="241"/>
      <c r="F169" s="238"/>
      <c r="G169" s="275"/>
      <c r="H169" s="168"/>
      <c r="I169" s="170"/>
      <c r="J169" s="73"/>
      <c r="K169" s="72"/>
      <c r="L169" s="260"/>
      <c r="M169" s="225"/>
    </row>
    <row r="170" spans="1:14" s="61" customFormat="1" ht="11.15" customHeight="1" x14ac:dyDescent="0.35">
      <c r="A170" s="226"/>
      <c r="B170" s="219"/>
      <c r="C170" s="221"/>
      <c r="D170" s="229"/>
      <c r="E170" s="249"/>
      <c r="F170" s="253"/>
      <c r="G170" s="278"/>
      <c r="H170" s="168"/>
      <c r="I170" s="170"/>
      <c r="J170" s="71"/>
      <c r="K170" s="70">
        <v>0.05</v>
      </c>
      <c r="L170" s="188"/>
      <c r="M170" s="221"/>
    </row>
    <row r="171" spans="1:14" s="61" customFormat="1" ht="10.15" customHeight="1" x14ac:dyDescent="0.35">
      <c r="A171" s="154">
        <v>33</v>
      </c>
      <c r="B171" s="219"/>
      <c r="C171" s="221"/>
      <c r="D171" s="227"/>
      <c r="E171" s="248"/>
      <c r="F171" s="252"/>
      <c r="G171" s="274" t="s">
        <v>71</v>
      </c>
      <c r="H171" s="167">
        <f>IF(G171='Response Guidelines'!$D$80,'Response Guidelines'!$C$80, IF(G171='Response Guidelines'!$D$81,'Response Guidelines'!$C$81,IF(G171='Response Guidelines'!$D$82,'Response Guidelines'!$C$82,IF(G171='Response Guidelines'!$D$83,'Response Guidelines'!$C$83,IF(G171='Response Guidelines'!$D$84,'Response Guidelines'!$C$84,IF(G171='Response Guidelines'!$D$85,'Response Guidelines'!$C$85,IF(G171='Response Guidelines'!$D$86,'Response Guidelines'!$C$86,"No Rating")))))))</f>
        <v>2</v>
      </c>
      <c r="I171" s="169" t="e">
        <f>(H171/$H$181)/_xlfn.XLOOKUP('Scoring Summary'!$D$23,'Response Guidelines'!$D$91:$D$190,'Response Guidelines'!$C$91:$C$190,"",0,1)</f>
        <v>#VALUE!</v>
      </c>
      <c r="J171" s="71"/>
      <c r="K171" s="70" t="e">
        <f>I171</f>
        <v>#VALUE!</v>
      </c>
      <c r="L171" s="188"/>
      <c r="M171" s="221"/>
    </row>
    <row r="172" spans="1:14" s="61" customFormat="1" ht="12.75" customHeight="1" x14ac:dyDescent="0.35">
      <c r="A172" s="154"/>
      <c r="B172" s="219"/>
      <c r="C172" s="221"/>
      <c r="D172" s="228"/>
      <c r="E172" s="241"/>
      <c r="F172" s="238"/>
      <c r="G172" s="275"/>
      <c r="H172" s="168"/>
      <c r="I172" s="170"/>
      <c r="J172" s="71"/>
      <c r="L172" s="188"/>
      <c r="M172" s="221"/>
    </row>
    <row r="173" spans="1:14" s="61" customFormat="1" ht="12.75" customHeight="1" x14ac:dyDescent="0.35">
      <c r="A173" s="226"/>
      <c r="B173" s="254"/>
      <c r="C173" s="225"/>
      <c r="D173" s="228"/>
      <c r="E173" s="241"/>
      <c r="F173" s="238"/>
      <c r="G173" s="275"/>
      <c r="H173" s="168"/>
      <c r="I173" s="170"/>
      <c r="J173" s="76"/>
      <c r="K173" s="70">
        <v>3.0000000000000001E-3</v>
      </c>
      <c r="L173" s="260"/>
      <c r="M173" s="225"/>
    </row>
    <row r="174" spans="1:14" s="61" customFormat="1" ht="12.75" customHeight="1" x14ac:dyDescent="0.35">
      <c r="A174" s="226"/>
      <c r="B174" s="254"/>
      <c r="C174" s="225"/>
      <c r="D174" s="228"/>
      <c r="E174" s="241"/>
      <c r="F174" s="238"/>
      <c r="G174" s="275"/>
      <c r="H174" s="168"/>
      <c r="I174" s="170"/>
      <c r="J174" s="73"/>
      <c r="K174" s="72"/>
      <c r="L174" s="260"/>
      <c r="M174" s="225"/>
    </row>
    <row r="175" spans="1:14" s="61" customFormat="1" ht="11.15" customHeight="1" x14ac:dyDescent="0.35">
      <c r="A175" s="226"/>
      <c r="B175" s="219"/>
      <c r="C175" s="221"/>
      <c r="D175" s="229"/>
      <c r="E175" s="249"/>
      <c r="F175" s="253"/>
      <c r="G175" s="278"/>
      <c r="H175" s="168"/>
      <c r="I175" s="170"/>
      <c r="J175" s="71"/>
      <c r="K175" s="70">
        <v>0</v>
      </c>
      <c r="L175" s="188"/>
      <c r="M175" s="221"/>
    </row>
    <row r="176" spans="1:14" s="61" customFormat="1" ht="18.649999999999999" customHeight="1" x14ac:dyDescent="0.35">
      <c r="A176" s="232">
        <v>34</v>
      </c>
      <c r="B176" s="219"/>
      <c r="C176" s="221"/>
      <c r="D176" s="270"/>
      <c r="E176" s="248"/>
      <c r="F176" s="252"/>
      <c r="G176" s="274" t="s">
        <v>37</v>
      </c>
      <c r="H176" s="167">
        <f>IF(G176='Response Guidelines'!$D$80,'Response Guidelines'!$C$80, IF(G176='Response Guidelines'!$D$81,'Response Guidelines'!$C$81,IF(G176='Response Guidelines'!$D$82,'Response Guidelines'!$C$82,IF(G176='Response Guidelines'!$D$83,'Response Guidelines'!$C$83,IF(G176='Response Guidelines'!$D$84,'Response Guidelines'!$C$84,IF(G176='Response Guidelines'!$D$85,'Response Guidelines'!$C$85,IF(G176='Response Guidelines'!$D$86,'Response Guidelines'!$C$86,"No Rating")))))))</f>
        <v>6</v>
      </c>
      <c r="I176" s="169" t="e">
        <f>(H176/$H$181)/_xlfn.XLOOKUP('Scoring Summary'!$D$23,'Response Guidelines'!$D$91:$D$190,'Response Guidelines'!$C$91:$C$190,"",0,1)</f>
        <v>#VALUE!</v>
      </c>
      <c r="J176" s="75"/>
      <c r="K176" s="74" t="e">
        <f>I176</f>
        <v>#VALUE!</v>
      </c>
      <c r="L176" s="188"/>
      <c r="M176" s="230"/>
    </row>
    <row r="177" spans="1:13" s="61" customFormat="1" ht="18.649999999999999" customHeight="1" x14ac:dyDescent="0.35">
      <c r="A177" s="233"/>
      <c r="B177" s="219"/>
      <c r="C177" s="221"/>
      <c r="D177" s="228"/>
      <c r="E177" s="241"/>
      <c r="F177" s="238"/>
      <c r="G177" s="275"/>
      <c r="H177" s="168"/>
      <c r="I177" s="170"/>
      <c r="J177" s="71"/>
      <c r="K177" s="70">
        <v>5.0000000000000001E-3</v>
      </c>
      <c r="L177" s="188"/>
      <c r="M177" s="221"/>
    </row>
    <row r="178" spans="1:13" s="61" customFormat="1" ht="18.649999999999999" customHeight="1" x14ac:dyDescent="0.35">
      <c r="A178" s="233"/>
      <c r="B178" s="219"/>
      <c r="C178" s="221"/>
      <c r="D178" s="228"/>
      <c r="E178" s="241"/>
      <c r="F178" s="238"/>
      <c r="G178" s="275"/>
      <c r="H178" s="168"/>
      <c r="I178" s="170"/>
      <c r="J178" s="71"/>
      <c r="K178" s="70">
        <v>4.0000000000000001E-3</v>
      </c>
      <c r="L178" s="188"/>
      <c r="M178" s="221"/>
    </row>
    <row r="179" spans="1:13" s="61" customFormat="1" ht="18.649999999999999" customHeight="1" x14ac:dyDescent="0.35">
      <c r="A179" s="233"/>
      <c r="B179" s="219"/>
      <c r="C179" s="221"/>
      <c r="D179" s="228"/>
      <c r="E179" s="241"/>
      <c r="F179" s="238"/>
      <c r="G179" s="275"/>
      <c r="H179" s="168"/>
      <c r="I179" s="170"/>
      <c r="J179" s="71"/>
      <c r="K179" s="70">
        <v>3.0000000000000001E-3</v>
      </c>
      <c r="L179" s="188"/>
      <c r="M179" s="221"/>
    </row>
    <row r="180" spans="1:13" s="61" customFormat="1" ht="18.649999999999999" customHeight="1" thickBot="1" x14ac:dyDescent="0.4">
      <c r="A180" s="286"/>
      <c r="B180" s="287"/>
      <c r="C180" s="235"/>
      <c r="D180" s="288"/>
      <c r="E180" s="289"/>
      <c r="F180" s="290"/>
      <c r="G180" s="284"/>
      <c r="H180" s="168"/>
      <c r="I180" s="224"/>
      <c r="J180" s="69"/>
      <c r="K180" s="68">
        <v>0</v>
      </c>
      <c r="L180" s="285"/>
      <c r="M180" s="221"/>
    </row>
    <row r="181" spans="1:13" s="61" customFormat="1" ht="16.149999999999999" customHeight="1" thickBot="1" x14ac:dyDescent="0.4">
      <c r="A181" s="67"/>
      <c r="B181" s="66" t="s">
        <v>43</v>
      </c>
      <c r="C181" s="66"/>
      <c r="D181" s="66"/>
      <c r="E181" s="66"/>
      <c r="F181" s="66"/>
      <c r="G181" s="66"/>
      <c r="H181" s="105">
        <f>SUM(H16:H180)</f>
        <v>194</v>
      </c>
      <c r="I181" s="107" t="e">
        <f>SUM(I16:I180)</f>
        <v>#VALUE!</v>
      </c>
      <c r="J181" s="186" t="s">
        <v>44</v>
      </c>
      <c r="K181" s="187"/>
      <c r="L181" s="104">
        <f>SUM(L16:L180)</f>
        <v>0</v>
      </c>
      <c r="M181" s="62"/>
    </row>
  </sheetData>
  <mergeCells count="368">
    <mergeCell ref="G176:G180"/>
    <mergeCell ref="H176:H180"/>
    <mergeCell ref="I176:I180"/>
    <mergeCell ref="L176:L180"/>
    <mergeCell ref="M176:M180"/>
    <mergeCell ref="J181:K181"/>
    <mergeCell ref="A176:A180"/>
    <mergeCell ref="B176:B180"/>
    <mergeCell ref="C176:C180"/>
    <mergeCell ref="D176:D180"/>
    <mergeCell ref="E176:E180"/>
    <mergeCell ref="F176:F180"/>
    <mergeCell ref="F171:F175"/>
    <mergeCell ref="G171:G175"/>
    <mergeCell ref="H171:H175"/>
    <mergeCell ref="I171:I175"/>
    <mergeCell ref="L171:L175"/>
    <mergeCell ref="M171:M175"/>
    <mergeCell ref="G166:G170"/>
    <mergeCell ref="H166:H170"/>
    <mergeCell ref="I166:I170"/>
    <mergeCell ref="L166:L170"/>
    <mergeCell ref="M166:M170"/>
    <mergeCell ref="F166:F170"/>
    <mergeCell ref="A171:A175"/>
    <mergeCell ref="B171:B175"/>
    <mergeCell ref="C171:C175"/>
    <mergeCell ref="D171:D175"/>
    <mergeCell ref="E171:E175"/>
    <mergeCell ref="A166:A170"/>
    <mergeCell ref="B166:B170"/>
    <mergeCell ref="C166:C170"/>
    <mergeCell ref="D166:D170"/>
    <mergeCell ref="E166:E170"/>
    <mergeCell ref="F161:F165"/>
    <mergeCell ref="G161:G165"/>
    <mergeCell ref="H161:H165"/>
    <mergeCell ref="I161:I165"/>
    <mergeCell ref="L161:L165"/>
    <mergeCell ref="M161:M165"/>
    <mergeCell ref="G156:G160"/>
    <mergeCell ref="H156:H160"/>
    <mergeCell ref="I156:I160"/>
    <mergeCell ref="L156:L160"/>
    <mergeCell ref="M156:M160"/>
    <mergeCell ref="F156:F160"/>
    <mergeCell ref="A161:A165"/>
    <mergeCell ref="B161:B165"/>
    <mergeCell ref="C161:C165"/>
    <mergeCell ref="D161:D165"/>
    <mergeCell ref="E161:E165"/>
    <mergeCell ref="A156:A160"/>
    <mergeCell ref="B156:B160"/>
    <mergeCell ref="C156:C160"/>
    <mergeCell ref="D156:D160"/>
    <mergeCell ref="E156:E160"/>
    <mergeCell ref="F151:F155"/>
    <mergeCell ref="G151:G155"/>
    <mergeCell ref="H151:H155"/>
    <mergeCell ref="I151:I155"/>
    <mergeCell ref="L151:L155"/>
    <mergeCell ref="M151:M155"/>
    <mergeCell ref="G146:G150"/>
    <mergeCell ref="H146:H150"/>
    <mergeCell ref="I146:I150"/>
    <mergeCell ref="L146:L150"/>
    <mergeCell ref="M146:M150"/>
    <mergeCell ref="F146:F150"/>
    <mergeCell ref="A151:A155"/>
    <mergeCell ref="B151:B155"/>
    <mergeCell ref="C151:C155"/>
    <mergeCell ref="D151:D155"/>
    <mergeCell ref="E151:E155"/>
    <mergeCell ref="A146:A150"/>
    <mergeCell ref="B146:B150"/>
    <mergeCell ref="C146:C150"/>
    <mergeCell ref="D146:D150"/>
    <mergeCell ref="E146:E150"/>
    <mergeCell ref="F141:F145"/>
    <mergeCell ref="G141:G145"/>
    <mergeCell ref="H141:H145"/>
    <mergeCell ref="I141:I145"/>
    <mergeCell ref="L141:L145"/>
    <mergeCell ref="M141:M145"/>
    <mergeCell ref="G136:G140"/>
    <mergeCell ref="H136:H140"/>
    <mergeCell ref="I136:I140"/>
    <mergeCell ref="L136:L140"/>
    <mergeCell ref="M136:M140"/>
    <mergeCell ref="F136:F140"/>
    <mergeCell ref="A141:A145"/>
    <mergeCell ref="B141:B145"/>
    <mergeCell ref="C141:C145"/>
    <mergeCell ref="D141:D145"/>
    <mergeCell ref="E141:E145"/>
    <mergeCell ref="A136:A140"/>
    <mergeCell ref="B136:B140"/>
    <mergeCell ref="C136:C140"/>
    <mergeCell ref="D136:D140"/>
    <mergeCell ref="E136:E140"/>
    <mergeCell ref="F131:F135"/>
    <mergeCell ref="G131:G135"/>
    <mergeCell ref="H131:H135"/>
    <mergeCell ref="I131:I135"/>
    <mergeCell ref="L131:L135"/>
    <mergeCell ref="M131:M135"/>
    <mergeCell ref="G126:G130"/>
    <mergeCell ref="H126:H130"/>
    <mergeCell ref="I126:I130"/>
    <mergeCell ref="L126:L130"/>
    <mergeCell ref="M126:M130"/>
    <mergeCell ref="F126:F130"/>
    <mergeCell ref="A131:A135"/>
    <mergeCell ref="B131:B135"/>
    <mergeCell ref="C131:C135"/>
    <mergeCell ref="D131:D135"/>
    <mergeCell ref="E131:E135"/>
    <mergeCell ref="A126:A130"/>
    <mergeCell ref="B126:B130"/>
    <mergeCell ref="C126:C130"/>
    <mergeCell ref="D126:D130"/>
    <mergeCell ref="E126:E130"/>
    <mergeCell ref="F121:F125"/>
    <mergeCell ref="G121:G125"/>
    <mergeCell ref="H121:H125"/>
    <mergeCell ref="I121:I125"/>
    <mergeCell ref="L121:L125"/>
    <mergeCell ref="M121:M125"/>
    <mergeCell ref="G116:G120"/>
    <mergeCell ref="H116:H120"/>
    <mergeCell ref="I116:I120"/>
    <mergeCell ref="L116:L120"/>
    <mergeCell ref="M116:M120"/>
    <mergeCell ref="F116:F120"/>
    <mergeCell ref="A121:A125"/>
    <mergeCell ref="B121:B125"/>
    <mergeCell ref="C121:C125"/>
    <mergeCell ref="D121:D125"/>
    <mergeCell ref="E121:E125"/>
    <mergeCell ref="A116:A120"/>
    <mergeCell ref="B116:B120"/>
    <mergeCell ref="C116:C120"/>
    <mergeCell ref="D116:D120"/>
    <mergeCell ref="E116:E120"/>
    <mergeCell ref="F111:F115"/>
    <mergeCell ref="G111:G115"/>
    <mergeCell ref="H111:H115"/>
    <mergeCell ref="I111:I115"/>
    <mergeCell ref="L111:L115"/>
    <mergeCell ref="M111:M115"/>
    <mergeCell ref="G106:G110"/>
    <mergeCell ref="H106:H110"/>
    <mergeCell ref="I106:I110"/>
    <mergeCell ref="L106:L110"/>
    <mergeCell ref="M106:M110"/>
    <mergeCell ref="F106:F110"/>
    <mergeCell ref="A111:A115"/>
    <mergeCell ref="B111:B115"/>
    <mergeCell ref="C111:C115"/>
    <mergeCell ref="D111:D115"/>
    <mergeCell ref="E111:E115"/>
    <mergeCell ref="A106:A110"/>
    <mergeCell ref="B106:B110"/>
    <mergeCell ref="C106:C110"/>
    <mergeCell ref="D106:D110"/>
    <mergeCell ref="E106:E110"/>
    <mergeCell ref="F101:F105"/>
    <mergeCell ref="G101:G105"/>
    <mergeCell ref="H101:H105"/>
    <mergeCell ref="I101:I105"/>
    <mergeCell ref="L101:L105"/>
    <mergeCell ref="M101:M105"/>
    <mergeCell ref="G96:G100"/>
    <mergeCell ref="H96:H100"/>
    <mergeCell ref="I96:I100"/>
    <mergeCell ref="L96:L100"/>
    <mergeCell ref="M96:M100"/>
    <mergeCell ref="F96:F100"/>
    <mergeCell ref="A101:A105"/>
    <mergeCell ref="B101:B105"/>
    <mergeCell ref="C101:C105"/>
    <mergeCell ref="D101:D105"/>
    <mergeCell ref="E101:E105"/>
    <mergeCell ref="A96:A100"/>
    <mergeCell ref="B96:B100"/>
    <mergeCell ref="C96:C100"/>
    <mergeCell ref="D96:D100"/>
    <mergeCell ref="E96:E100"/>
    <mergeCell ref="F91:F95"/>
    <mergeCell ref="G91:G95"/>
    <mergeCell ref="H91:H95"/>
    <mergeCell ref="I91:I95"/>
    <mergeCell ref="L91:L95"/>
    <mergeCell ref="M91:M95"/>
    <mergeCell ref="G86:G90"/>
    <mergeCell ref="H86:H90"/>
    <mergeCell ref="I86:I90"/>
    <mergeCell ref="L86:L90"/>
    <mergeCell ref="M86:M90"/>
    <mergeCell ref="F86:F90"/>
    <mergeCell ref="A91:A95"/>
    <mergeCell ref="B91:B95"/>
    <mergeCell ref="C91:C95"/>
    <mergeCell ref="D91:D95"/>
    <mergeCell ref="E91:E95"/>
    <mergeCell ref="A86:A90"/>
    <mergeCell ref="B86:B90"/>
    <mergeCell ref="C86:C90"/>
    <mergeCell ref="D86:D90"/>
    <mergeCell ref="E86:E90"/>
    <mergeCell ref="F81:F85"/>
    <mergeCell ref="G81:G85"/>
    <mergeCell ref="H81:H85"/>
    <mergeCell ref="I81:I85"/>
    <mergeCell ref="L81:L85"/>
    <mergeCell ref="M81:M85"/>
    <mergeCell ref="G76:G80"/>
    <mergeCell ref="H76:H80"/>
    <mergeCell ref="I76:I80"/>
    <mergeCell ref="L76:L80"/>
    <mergeCell ref="M76:M80"/>
    <mergeCell ref="F76:F80"/>
    <mergeCell ref="A81:A85"/>
    <mergeCell ref="B81:B85"/>
    <mergeCell ref="C81:C85"/>
    <mergeCell ref="D81:D85"/>
    <mergeCell ref="E81:E85"/>
    <mergeCell ref="A76:A80"/>
    <mergeCell ref="B76:B80"/>
    <mergeCell ref="C76:C80"/>
    <mergeCell ref="D76:D80"/>
    <mergeCell ref="E76:E80"/>
    <mergeCell ref="F71:F75"/>
    <mergeCell ref="G71:G75"/>
    <mergeCell ref="H71:H75"/>
    <mergeCell ref="I71:I75"/>
    <mergeCell ref="L71:L75"/>
    <mergeCell ref="M71:M75"/>
    <mergeCell ref="G66:G70"/>
    <mergeCell ref="H66:H70"/>
    <mergeCell ref="I66:I70"/>
    <mergeCell ref="L66:L70"/>
    <mergeCell ref="M66:M70"/>
    <mergeCell ref="F66:F70"/>
    <mergeCell ref="A71:A75"/>
    <mergeCell ref="B71:B75"/>
    <mergeCell ref="C71:C75"/>
    <mergeCell ref="D71:D75"/>
    <mergeCell ref="E71:E75"/>
    <mergeCell ref="A66:A70"/>
    <mergeCell ref="B66:B70"/>
    <mergeCell ref="C66:C70"/>
    <mergeCell ref="D66:D70"/>
    <mergeCell ref="E66:E70"/>
    <mergeCell ref="F61:F65"/>
    <mergeCell ref="G61:G65"/>
    <mergeCell ref="H61:H65"/>
    <mergeCell ref="I61:I65"/>
    <mergeCell ref="L61:L65"/>
    <mergeCell ref="M61:M65"/>
    <mergeCell ref="G56:G60"/>
    <mergeCell ref="H56:H60"/>
    <mergeCell ref="I56:I60"/>
    <mergeCell ref="L56:L60"/>
    <mergeCell ref="M56:M60"/>
    <mergeCell ref="F56:F60"/>
    <mergeCell ref="A61:A65"/>
    <mergeCell ref="B61:B65"/>
    <mergeCell ref="C61:C65"/>
    <mergeCell ref="D61:D65"/>
    <mergeCell ref="E61:E65"/>
    <mergeCell ref="A56:A60"/>
    <mergeCell ref="B56:B60"/>
    <mergeCell ref="C56:C60"/>
    <mergeCell ref="D56:D60"/>
    <mergeCell ref="E56:E60"/>
    <mergeCell ref="F51:F55"/>
    <mergeCell ref="G51:G55"/>
    <mergeCell ref="H51:H55"/>
    <mergeCell ref="I51:I55"/>
    <mergeCell ref="L51:L55"/>
    <mergeCell ref="M51:M55"/>
    <mergeCell ref="G46:G50"/>
    <mergeCell ref="H46:H50"/>
    <mergeCell ref="I46:I50"/>
    <mergeCell ref="L46:L50"/>
    <mergeCell ref="M46:M50"/>
    <mergeCell ref="F46:F50"/>
    <mergeCell ref="A51:A55"/>
    <mergeCell ref="B51:B55"/>
    <mergeCell ref="C51:C55"/>
    <mergeCell ref="D51:D55"/>
    <mergeCell ref="E51:E55"/>
    <mergeCell ref="A46:A50"/>
    <mergeCell ref="B46:B50"/>
    <mergeCell ref="C46:C50"/>
    <mergeCell ref="D46:D50"/>
    <mergeCell ref="E46:E50"/>
    <mergeCell ref="F41:F45"/>
    <mergeCell ref="G41:G45"/>
    <mergeCell ref="H41:H45"/>
    <mergeCell ref="I41:I45"/>
    <mergeCell ref="L41:L45"/>
    <mergeCell ref="M41:M45"/>
    <mergeCell ref="G36:G40"/>
    <mergeCell ref="H36:H40"/>
    <mergeCell ref="I36:I40"/>
    <mergeCell ref="L36:L40"/>
    <mergeCell ref="M36:M40"/>
    <mergeCell ref="F36:F40"/>
    <mergeCell ref="A41:A45"/>
    <mergeCell ref="B41:B45"/>
    <mergeCell ref="C41:C45"/>
    <mergeCell ref="D41:D45"/>
    <mergeCell ref="E41:E45"/>
    <mergeCell ref="A36:A40"/>
    <mergeCell ref="B36:B40"/>
    <mergeCell ref="C36:C40"/>
    <mergeCell ref="D36:D40"/>
    <mergeCell ref="E36:E40"/>
    <mergeCell ref="F31:F35"/>
    <mergeCell ref="G31:G35"/>
    <mergeCell ref="H31:H35"/>
    <mergeCell ref="I31:I35"/>
    <mergeCell ref="L31:L35"/>
    <mergeCell ref="M31:M35"/>
    <mergeCell ref="G26:G30"/>
    <mergeCell ref="H26:H30"/>
    <mergeCell ref="I26:I30"/>
    <mergeCell ref="L26:L30"/>
    <mergeCell ref="M26:M30"/>
    <mergeCell ref="F26:F30"/>
    <mergeCell ref="A31:A35"/>
    <mergeCell ref="B31:B35"/>
    <mergeCell ref="C31:C35"/>
    <mergeCell ref="D31:D35"/>
    <mergeCell ref="E31:E35"/>
    <mergeCell ref="A26:A30"/>
    <mergeCell ref="B26:B30"/>
    <mergeCell ref="C26:C30"/>
    <mergeCell ref="D26:D30"/>
    <mergeCell ref="E26:E30"/>
    <mergeCell ref="H21:H25"/>
    <mergeCell ref="I21:I25"/>
    <mergeCell ref="L21:L25"/>
    <mergeCell ref="M21:M25"/>
    <mergeCell ref="G16:G20"/>
    <mergeCell ref="H16:H20"/>
    <mergeCell ref="I16:I20"/>
    <mergeCell ref="L16:L20"/>
    <mergeCell ref="M16:M20"/>
    <mergeCell ref="A21:A25"/>
    <mergeCell ref="B21:B25"/>
    <mergeCell ref="C21:C25"/>
    <mergeCell ref="D21:D25"/>
    <mergeCell ref="E21:E25"/>
    <mergeCell ref="E2:G3"/>
    <mergeCell ref="A14:A15"/>
    <mergeCell ref="B14:C14"/>
    <mergeCell ref="D14:F14"/>
    <mergeCell ref="A16:A20"/>
    <mergeCell ref="B16:B20"/>
    <mergeCell ref="C16:C20"/>
    <mergeCell ref="D16:D20"/>
    <mergeCell ref="E16:E20"/>
    <mergeCell ref="F16:F20"/>
    <mergeCell ref="F21:F25"/>
    <mergeCell ref="G21:G25"/>
  </mergeCells>
  <dataValidations disablePrompts="1" count="33">
    <dataValidation type="list" allowBlank="1" showInputMessage="1" showErrorMessage="1" sqref="D176:D180" xr:uid="{185DDB8B-52C9-4480-8577-3E99EB66AECD}">
      <formula1>$J$176:$J$180</formula1>
    </dataValidation>
    <dataValidation type="list" allowBlank="1" showInputMessage="1" showErrorMessage="1" sqref="D171:D175" xr:uid="{9B9D949E-28BD-4BCA-9BBA-A2B0C391CB9E}">
      <formula1>$J$171:$J$175</formula1>
    </dataValidation>
    <dataValidation type="list" allowBlank="1" showInputMessage="1" showErrorMessage="1" sqref="D166:D170" xr:uid="{C896DAE2-49B7-4CA0-9FDC-DC3F5E5B1E8C}">
      <formula1>$J$166:$J$170</formula1>
    </dataValidation>
    <dataValidation type="list" allowBlank="1" showInputMessage="1" showErrorMessage="1" sqref="D161:D165" xr:uid="{FC93F687-051B-4E57-96C4-39B5CC2FC443}">
      <formula1>$J$161:$J$165</formula1>
    </dataValidation>
    <dataValidation type="list" allowBlank="1" showInputMessage="1" showErrorMessage="1" sqref="D156:D160" xr:uid="{A5367A64-F821-4E52-A142-6257ADA3D2EB}">
      <formula1>$J$156:$J$160</formula1>
    </dataValidation>
    <dataValidation type="list" allowBlank="1" showInputMessage="1" showErrorMessage="1" sqref="D151:D155" xr:uid="{F060FFD7-1E0F-4F9B-8ED0-BF8055BDE65D}">
      <formula1>$J$151:$J$155</formula1>
    </dataValidation>
    <dataValidation type="list" allowBlank="1" showInputMessage="1" showErrorMessage="1" sqref="D146:D150" xr:uid="{68E39A50-C577-4101-923E-4C40804B8CEC}">
      <formula1>$J$146:$J$150</formula1>
    </dataValidation>
    <dataValidation type="list" allowBlank="1" showInputMessage="1" showErrorMessage="1" sqref="D141:D145" xr:uid="{054AFFAA-E7B3-4928-AD22-6740741E5356}">
      <formula1>$J$141:$J$145</formula1>
    </dataValidation>
    <dataValidation type="list" allowBlank="1" showInputMessage="1" showErrorMessage="1" sqref="D136:D140" xr:uid="{BA0B62A2-03BA-49C4-9D65-BF2E39B89C90}">
      <formula1>$J$136:$J$140</formula1>
    </dataValidation>
    <dataValidation type="list" allowBlank="1" showInputMessage="1" showErrorMessage="1" sqref="D131:D135" xr:uid="{3E0E6137-377A-4FDA-92B2-B7A84EAB5182}">
      <formula1>$J$131:$J$135</formula1>
    </dataValidation>
    <dataValidation type="list" allowBlank="1" showInputMessage="1" showErrorMessage="1" sqref="D126:D130" xr:uid="{E4F934CF-5F03-4A9F-BEDC-7950262B35A0}">
      <formula1>$J$126:$J$130</formula1>
    </dataValidation>
    <dataValidation type="list" allowBlank="1" showInputMessage="1" showErrorMessage="1" sqref="D121:D125" xr:uid="{CA5799F9-B013-4594-852D-33C3D5922EFC}">
      <formula1>$J$121:$J$125</formula1>
    </dataValidation>
    <dataValidation type="list" allowBlank="1" showInputMessage="1" showErrorMessage="1" sqref="D116:D120" xr:uid="{FDCA8BAC-2516-48B9-887D-4278987C5555}">
      <formula1>$J$116:$J$120</formula1>
    </dataValidation>
    <dataValidation type="list" allowBlank="1" showInputMessage="1" showErrorMessage="1" sqref="D111:D115" xr:uid="{AAA82703-9D49-499E-AC25-6EFEAAE024DB}">
      <formula1>$J$111:$J$115</formula1>
    </dataValidation>
    <dataValidation type="list" allowBlank="1" showInputMessage="1" showErrorMessage="1" sqref="D106:D110" xr:uid="{9D2D9FB5-0A90-4768-839F-7666C2A1AB86}">
      <formula1>$J$106:$J$110</formula1>
    </dataValidation>
    <dataValidation type="list" allowBlank="1" showInputMessage="1" showErrorMessage="1" sqref="D101:D105" xr:uid="{FFB4D0CA-EF5A-45B2-9F24-2B88DC946422}">
      <formula1>$J$101:$J$105</formula1>
    </dataValidation>
    <dataValidation type="list" allowBlank="1" showInputMessage="1" showErrorMessage="1" sqref="D96:D100" xr:uid="{17AF5749-8A4F-419E-8D52-FE891DABBBC0}">
      <formula1>$J$96:$J$100</formula1>
    </dataValidation>
    <dataValidation type="list" allowBlank="1" showInputMessage="1" showErrorMessage="1" sqref="D91:D95" xr:uid="{14730D60-5219-4480-8287-6867A328C193}">
      <formula1>$J$91:$J$95</formula1>
    </dataValidation>
    <dataValidation type="list" allowBlank="1" showInputMessage="1" showErrorMessage="1" sqref="D86:D90" xr:uid="{DC3A088A-1503-499C-802C-EF0954B79993}">
      <formula1>$J$86:$J$90</formula1>
    </dataValidation>
    <dataValidation type="list" allowBlank="1" showInputMessage="1" showErrorMessage="1" sqref="D81:D85" xr:uid="{AC2A19B8-0749-47AA-B111-D12A17CF57C2}">
      <formula1>$J$81:$J$85</formula1>
    </dataValidation>
    <dataValidation type="list" allowBlank="1" showInputMessage="1" showErrorMessage="1" sqref="D76:D80" xr:uid="{215DC2BD-64AE-4952-9FE2-A428AB304F1D}">
      <formula1>$J$76:$J$80</formula1>
    </dataValidation>
    <dataValidation type="list" allowBlank="1" showInputMessage="1" showErrorMessage="1" sqref="D71:D75" xr:uid="{73A19DCF-7F0D-44D9-95D0-66698D7C254E}">
      <formula1>$J$71:$J$75</formula1>
    </dataValidation>
    <dataValidation type="list" allowBlank="1" showInputMessage="1" showErrorMessage="1" sqref="D66:D70" xr:uid="{A79CA2CF-7A40-4C9D-83DA-A6CEF7A5F7D0}">
      <formula1>$J$66:$J$70</formula1>
    </dataValidation>
    <dataValidation type="list" allowBlank="1" showInputMessage="1" showErrorMessage="1" sqref="D61:D65" xr:uid="{8ABE760A-CC9E-488F-8F8D-94A04C28C5B3}">
      <formula1>$J$61:$J$65</formula1>
    </dataValidation>
    <dataValidation type="list" allowBlank="1" showInputMessage="1" showErrorMessage="1" sqref="D56:D60" xr:uid="{24485287-55F5-43E8-94B5-B5A982666E69}">
      <formula1>$J$56:$J$60</formula1>
    </dataValidation>
    <dataValidation type="list" allowBlank="1" showInputMessage="1" showErrorMessage="1" sqref="D51:D55" xr:uid="{60B36C7D-0A40-487A-86C6-77EA4D6455BB}">
      <formula1>$J$51:$J$55</formula1>
    </dataValidation>
    <dataValidation type="list" allowBlank="1" showInputMessage="1" showErrorMessage="1" sqref="D46:D50" xr:uid="{525FA940-1480-4C33-9E47-69BC3AECC20F}">
      <formula1>$J$46:$J$50</formula1>
    </dataValidation>
    <dataValidation type="list" allowBlank="1" showInputMessage="1" showErrorMessage="1" sqref="D41:D45" xr:uid="{818FAA2B-1990-4F88-A145-5FCE8D3F8C64}">
      <formula1>$J$41:$J$45</formula1>
    </dataValidation>
    <dataValidation type="list" allowBlank="1" showInputMessage="1" showErrorMessage="1" sqref="D36:D40" xr:uid="{DCB39452-AE0F-4B27-A5E5-9C7580BB59A5}">
      <formula1>$J$36:$J$40</formula1>
    </dataValidation>
    <dataValidation type="list" allowBlank="1" showInputMessage="1" showErrorMessage="1" sqref="D31:D35" xr:uid="{DCE4ED55-1AEC-478F-8713-EC756EC289DD}">
      <formula1>$J$31:$J$35</formula1>
    </dataValidation>
    <dataValidation type="list" allowBlank="1" showInputMessage="1" showErrorMessage="1" sqref="D26:D30" xr:uid="{EEC03889-97DD-4870-871A-AD8D28E8D5B8}">
      <formula1>$J$26:$J$30</formula1>
    </dataValidation>
    <dataValidation type="list" allowBlank="1" showInputMessage="1" showErrorMessage="1" sqref="D21:D25" xr:uid="{9A09598B-DE1A-4E4A-B1F8-5B9E7426B1BC}">
      <formula1>$J$21:$J$25</formula1>
    </dataValidation>
    <dataValidation type="list" allowBlank="1" showInputMessage="1" showErrorMessage="1" sqref="D16:D20" xr:uid="{2A4946E5-A5F8-49CB-BCF7-ADEC4023F155}">
      <formula1>$J$16:$J$20</formula1>
    </dataValidation>
  </dataValidations>
  <pageMargins left="0.25" right="0.25" top="0.75" bottom="0.75" header="0.3" footer="0.3"/>
  <pageSetup paperSize="9" scale="59" orientation="landscape" r:id="rId1"/>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304A049C-A964-4156-B638-0D9394ED21FA}">
          <x14:formula1>
            <xm:f>'Response Guidelines'!$D$80:$D$86</xm:f>
          </x14:formula1>
          <xm:sqref>G16:G180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302EF-11F8-49D9-8556-2E951180B3CF}">
  <sheetPr>
    <tabColor theme="0"/>
    <pageSetUpPr fitToPage="1"/>
  </sheetPr>
  <dimension ref="A1:N181"/>
  <sheetViews>
    <sheetView zoomScaleNormal="100" workbookViewId="0">
      <selection activeCell="G74" sqref="G74:H74"/>
    </sheetView>
  </sheetViews>
  <sheetFormatPr defaultColWidth="9.1796875" defaultRowHeight="10.5" x14ac:dyDescent="0.25"/>
  <cols>
    <col min="1" max="1" width="3.1796875" style="19" bestFit="1" customWidth="1"/>
    <col min="2" max="2" width="37.1796875" style="18" customWidth="1"/>
    <col min="3" max="3" width="37.7265625" style="18" customWidth="1"/>
    <col min="4" max="5" width="23.1796875" style="18" customWidth="1"/>
    <col min="6" max="6" width="25.1796875" style="18" customWidth="1"/>
    <col min="7" max="7" width="11.26953125" style="18" customWidth="1"/>
    <col min="8" max="8" width="7.54296875" style="18" customWidth="1"/>
    <col min="9" max="9" width="7.1796875" style="17" customWidth="1"/>
    <col min="10" max="10" width="23.81640625" style="16" customWidth="1"/>
    <col min="11" max="11" width="5.26953125" style="15" customWidth="1"/>
    <col min="12" max="12" width="5.453125" style="13" customWidth="1"/>
    <col min="13" max="13" width="40.453125" style="14" customWidth="1"/>
    <col min="14" max="14" width="8.54296875" style="13" customWidth="1"/>
    <col min="15" max="16384" width="9.1796875" style="13"/>
  </cols>
  <sheetData>
    <row r="1" spans="1:13" x14ac:dyDescent="0.25">
      <c r="B1" s="96"/>
      <c r="C1" s="96"/>
      <c r="D1" s="96"/>
      <c r="E1" s="96"/>
      <c r="F1" s="96"/>
      <c r="G1" s="96"/>
      <c r="H1" s="96"/>
    </row>
    <row r="2" spans="1:13" ht="17.5" customHeight="1" x14ac:dyDescent="0.35">
      <c r="B2" s="11" t="s">
        <v>77</v>
      </c>
      <c r="C2" s="12" t="str">
        <f>'Scoring Summary'!C2</f>
        <v>&lt;insert before tender publication&gt;</v>
      </c>
      <c r="D2" s="58"/>
      <c r="E2" s="208" t="s">
        <v>130</v>
      </c>
      <c r="F2" s="208"/>
      <c r="G2" s="208"/>
      <c r="H2" s="58"/>
      <c r="I2" s="58"/>
      <c r="J2" s="58"/>
      <c r="K2" s="58"/>
      <c r="L2" s="58"/>
      <c r="M2" s="58"/>
    </row>
    <row r="3" spans="1:13" ht="17.5" customHeight="1" x14ac:dyDescent="0.35">
      <c r="B3" s="11" t="s">
        <v>80</v>
      </c>
      <c r="C3" s="12" t="str">
        <f>'Scoring Summary'!C3</f>
        <v>&lt;insert before tender publication&gt;</v>
      </c>
      <c r="D3" s="58"/>
      <c r="E3" s="208"/>
      <c r="F3" s="208"/>
      <c r="G3" s="208"/>
      <c r="H3" s="58"/>
      <c r="I3" s="58"/>
      <c r="J3" s="58"/>
      <c r="K3" s="58"/>
      <c r="L3" s="58"/>
      <c r="M3" s="58"/>
    </row>
    <row r="4" spans="1:13" ht="14.5" customHeight="1" x14ac:dyDescent="0.35">
      <c r="B4" s="11" t="s">
        <v>98</v>
      </c>
      <c r="C4" s="10" t="str">
        <f>'Scoring Summary'!C4</f>
        <v>&lt;Evaluator to complete&gt;</v>
      </c>
      <c r="D4" s="58"/>
      <c r="E4" s="95"/>
      <c r="F4" s="95"/>
      <c r="G4" s="95"/>
      <c r="H4" s="58"/>
      <c r="I4" s="58"/>
      <c r="J4" s="58"/>
      <c r="K4" s="58"/>
      <c r="L4" s="58"/>
      <c r="M4" s="58"/>
    </row>
    <row r="5" spans="1:13" ht="14.5" customHeight="1" x14ac:dyDescent="0.35">
      <c r="B5" s="11" t="s">
        <v>83</v>
      </c>
      <c r="C5" s="10" t="str">
        <f>'Scoring Summary'!C5</f>
        <v>&lt;Evaluator to complete&gt;</v>
      </c>
      <c r="D5" s="58"/>
      <c r="E5" s="58"/>
      <c r="F5" s="58"/>
      <c r="G5" s="58"/>
      <c r="H5" s="58"/>
      <c r="I5" s="58"/>
      <c r="J5" s="58"/>
      <c r="K5" s="58"/>
      <c r="L5" s="58"/>
      <c r="M5" s="58"/>
    </row>
    <row r="6" spans="1:13" ht="14.5" customHeight="1" x14ac:dyDescent="0.35">
      <c r="B6" s="11" t="s">
        <v>84</v>
      </c>
      <c r="C6" s="10" t="str">
        <f>'Scoring Summary'!C6</f>
        <v>&lt;Evaluator to complete&gt;</v>
      </c>
      <c r="D6" s="58"/>
      <c r="E6" s="58"/>
      <c r="F6" s="58"/>
      <c r="G6" s="58"/>
      <c r="H6" s="58"/>
      <c r="I6" s="58"/>
      <c r="J6" s="58"/>
      <c r="K6" s="58"/>
      <c r="L6" s="58"/>
      <c r="M6" s="58"/>
    </row>
    <row r="7" spans="1:13" ht="27.65" customHeight="1" x14ac:dyDescent="0.35">
      <c r="B7" s="11" t="s">
        <v>85</v>
      </c>
      <c r="C7" s="10"/>
      <c r="D7" s="58"/>
      <c r="E7" s="58"/>
      <c r="F7" s="58"/>
      <c r="G7" s="58"/>
      <c r="H7" s="58"/>
      <c r="I7" s="58"/>
      <c r="J7" s="58"/>
      <c r="K7" s="58"/>
      <c r="L7" s="58"/>
      <c r="M7" s="58"/>
    </row>
    <row r="8" spans="1:13" ht="12" customHeight="1" x14ac:dyDescent="0.25"/>
    <row r="10" spans="1:13" x14ac:dyDescent="0.25">
      <c r="B10" s="40"/>
      <c r="C10" s="40"/>
      <c r="D10" s="40"/>
      <c r="E10" s="40"/>
      <c r="F10" s="40"/>
      <c r="G10" s="40"/>
      <c r="H10" s="40"/>
    </row>
    <row r="12" spans="1:13" x14ac:dyDescent="0.25">
      <c r="B12" s="40"/>
      <c r="C12" s="40"/>
      <c r="D12" s="40"/>
      <c r="E12" s="40"/>
      <c r="F12" s="40"/>
      <c r="G12" s="40"/>
      <c r="H12" s="40"/>
    </row>
    <row r="13" spans="1:13" ht="11" thickBot="1" x14ac:dyDescent="0.3">
      <c r="B13" s="40"/>
      <c r="C13" s="40"/>
      <c r="D13" s="40"/>
      <c r="E13" s="40"/>
      <c r="F13" s="40"/>
      <c r="G13" s="40"/>
      <c r="H13" s="40"/>
    </row>
    <row r="14" spans="1:13" ht="14.5" customHeight="1" x14ac:dyDescent="0.2">
      <c r="A14" s="171" t="s">
        <v>14</v>
      </c>
      <c r="B14" s="173" t="s">
        <v>15</v>
      </c>
      <c r="C14" s="174"/>
      <c r="D14" s="175" t="s">
        <v>16</v>
      </c>
      <c r="E14" s="176"/>
      <c r="F14" s="177"/>
      <c r="G14" s="94"/>
      <c r="H14" s="94"/>
      <c r="I14" s="93" t="s">
        <v>17</v>
      </c>
      <c r="J14" s="92"/>
      <c r="K14" s="92"/>
      <c r="L14" s="92"/>
      <c r="M14" s="91"/>
    </row>
    <row r="15" spans="1:13" s="61" customFormat="1" ht="58.15" customHeight="1" thickBot="1" x14ac:dyDescent="0.4">
      <c r="A15" s="172"/>
      <c r="B15" s="90" t="s">
        <v>99</v>
      </c>
      <c r="C15" s="89" t="s">
        <v>19</v>
      </c>
      <c r="D15" s="88" t="s">
        <v>20</v>
      </c>
      <c r="E15" s="87" t="s">
        <v>21</v>
      </c>
      <c r="F15" s="86" t="s">
        <v>22</v>
      </c>
      <c r="G15" s="85" t="s">
        <v>23</v>
      </c>
      <c r="H15" s="84" t="s">
        <v>24</v>
      </c>
      <c r="I15" s="83" t="s">
        <v>25</v>
      </c>
      <c r="J15" s="82" t="s">
        <v>26</v>
      </c>
      <c r="K15" s="81" t="s">
        <v>27</v>
      </c>
      <c r="L15" s="80" t="s">
        <v>28</v>
      </c>
      <c r="M15" s="79" t="s">
        <v>29</v>
      </c>
    </row>
    <row r="16" spans="1:13" s="78" customFormat="1" ht="15" customHeight="1" x14ac:dyDescent="0.35">
      <c r="A16" s="178">
        <v>1</v>
      </c>
      <c r="B16" s="258" t="s">
        <v>100</v>
      </c>
      <c r="C16" s="276" t="s">
        <v>101</v>
      </c>
      <c r="D16" s="184"/>
      <c r="E16" s="185" t="s">
        <v>32</v>
      </c>
      <c r="F16" s="272"/>
      <c r="G16" s="274" t="s">
        <v>37</v>
      </c>
      <c r="H16" s="167">
        <f>IF(G16='Response Guidelines'!$D$80,'Response Guidelines'!$C$80, IF(G16='Response Guidelines'!$D$81,'Response Guidelines'!$C$81,IF(G16='Response Guidelines'!$D$82,'Response Guidelines'!$C$82,IF(G16='Response Guidelines'!$D$83,'Response Guidelines'!$C$83,IF(G16='Response Guidelines'!$D$84,'Response Guidelines'!$C$84,IF(G16='Response Guidelines'!$D$85,'Response Guidelines'!$C$85,IF(G16='Response Guidelines'!$D$86,'Response Guidelines'!$C$86,"No Rating")))))))</f>
        <v>6</v>
      </c>
      <c r="I16" s="169">
        <f>(H16/$H$181)/_xlfn.XLOOKUP('Scoring Summary'!$D$21,'Response Guidelines'!$D$91:$D$190,'Response Guidelines'!$C$91:$C$190,"",0,1)</f>
        <v>2.5757575757575757E-2</v>
      </c>
      <c r="J16" s="75" t="s">
        <v>102</v>
      </c>
      <c r="K16" s="74">
        <f>I16</f>
        <v>2.5757575757575757E-2</v>
      </c>
      <c r="L16" s="193"/>
      <c r="M16" s="194"/>
    </row>
    <row r="17" spans="1:13" s="78" customFormat="1" ht="15" customHeight="1" x14ac:dyDescent="0.35">
      <c r="A17" s="178"/>
      <c r="B17" s="155"/>
      <c r="C17" s="156"/>
      <c r="D17" s="158"/>
      <c r="E17" s="161"/>
      <c r="F17" s="272"/>
      <c r="G17" s="275"/>
      <c r="H17" s="168"/>
      <c r="I17" s="170"/>
      <c r="J17" s="71"/>
      <c r="K17" s="70"/>
      <c r="L17" s="188"/>
      <c r="M17" s="156"/>
    </row>
    <row r="18" spans="1:13" s="78" customFormat="1" ht="15" customHeight="1" x14ac:dyDescent="0.35">
      <c r="A18" s="178"/>
      <c r="B18" s="155"/>
      <c r="C18" s="156"/>
      <c r="D18" s="158"/>
      <c r="E18" s="161"/>
      <c r="F18" s="272"/>
      <c r="G18" s="275"/>
      <c r="H18" s="168"/>
      <c r="I18" s="170"/>
      <c r="J18" s="71" t="s">
        <v>103</v>
      </c>
      <c r="K18" s="70">
        <f>K16/2</f>
        <v>1.2878787878787878E-2</v>
      </c>
      <c r="L18" s="188"/>
      <c r="M18" s="156"/>
    </row>
    <row r="19" spans="1:13" s="78" customFormat="1" ht="15" customHeight="1" x14ac:dyDescent="0.35">
      <c r="A19" s="178"/>
      <c r="B19" s="155"/>
      <c r="C19" s="156"/>
      <c r="D19" s="158"/>
      <c r="E19" s="161"/>
      <c r="F19" s="272"/>
      <c r="G19" s="275"/>
      <c r="H19" s="168"/>
      <c r="I19" s="170"/>
      <c r="J19" s="71"/>
      <c r="K19" s="70"/>
      <c r="L19" s="188"/>
      <c r="M19" s="156"/>
    </row>
    <row r="20" spans="1:13" s="78" customFormat="1" ht="13.15" customHeight="1" x14ac:dyDescent="0.35">
      <c r="A20" s="179"/>
      <c r="B20" s="155"/>
      <c r="C20" s="156"/>
      <c r="D20" s="159"/>
      <c r="E20" s="162"/>
      <c r="F20" s="277"/>
      <c r="G20" s="278"/>
      <c r="H20" s="168"/>
      <c r="I20" s="170"/>
      <c r="J20" s="71" t="s">
        <v>104</v>
      </c>
      <c r="K20" s="70">
        <v>0</v>
      </c>
      <c r="L20" s="188"/>
      <c r="M20" s="156"/>
    </row>
    <row r="21" spans="1:13" s="61" customFormat="1" ht="10" x14ac:dyDescent="0.35">
      <c r="A21" s="154">
        <v>2</v>
      </c>
      <c r="B21" s="155"/>
      <c r="C21" s="156"/>
      <c r="D21" s="157"/>
      <c r="E21" s="160"/>
      <c r="F21" s="273"/>
      <c r="G21" s="274" t="s">
        <v>37</v>
      </c>
      <c r="H21" s="167">
        <f>IF(G21='Response Guidelines'!$D$80,'Response Guidelines'!$C$80, IF(G21='Response Guidelines'!$D$81,'Response Guidelines'!$C$81,IF(G21='Response Guidelines'!$D$82,'Response Guidelines'!$C$82,IF(G21='Response Guidelines'!$D$83,'Response Guidelines'!$C$83,IF(G21='Response Guidelines'!$D$84,'Response Guidelines'!$C$84,IF(G21='Response Guidelines'!$D$85,'Response Guidelines'!$C$85,IF(G21='Response Guidelines'!$D$86,'Response Guidelines'!$C$86,"No Rating")))))))</f>
        <v>6</v>
      </c>
      <c r="I21" s="169">
        <f>(H21/$H$181)/_xlfn.XLOOKUP('Scoring Summary'!$D$21,'Response Guidelines'!$D$91:$D$190,'Response Guidelines'!$C$91:$C$190,"",0,1)</f>
        <v>2.5757575757575757E-2</v>
      </c>
      <c r="J21" s="71" t="s">
        <v>38</v>
      </c>
      <c r="K21" s="70">
        <f>I21</f>
        <v>2.5757575757575757E-2</v>
      </c>
      <c r="L21" s="188"/>
      <c r="M21" s="156"/>
    </row>
    <row r="22" spans="1:13" s="61" customFormat="1" ht="10" x14ac:dyDescent="0.35">
      <c r="A22" s="154"/>
      <c r="B22" s="155"/>
      <c r="C22" s="156"/>
      <c r="D22" s="158"/>
      <c r="E22" s="161"/>
      <c r="F22" s="272"/>
      <c r="G22" s="275"/>
      <c r="H22" s="168"/>
      <c r="I22" s="170"/>
      <c r="J22" s="71" t="s">
        <v>39</v>
      </c>
      <c r="K22" s="70">
        <v>1.2E-2</v>
      </c>
      <c r="L22" s="188"/>
      <c r="M22" s="156"/>
    </row>
    <row r="23" spans="1:13" s="61" customFormat="1" ht="10" x14ac:dyDescent="0.35">
      <c r="A23" s="154"/>
      <c r="B23" s="155"/>
      <c r="C23" s="156"/>
      <c r="D23" s="158"/>
      <c r="E23" s="161"/>
      <c r="F23" s="272"/>
      <c r="G23" s="275"/>
      <c r="H23" s="168"/>
      <c r="I23" s="170"/>
      <c r="J23" s="77" t="s">
        <v>40</v>
      </c>
      <c r="K23" s="70">
        <v>0.01</v>
      </c>
      <c r="L23" s="188"/>
      <c r="M23" s="156"/>
    </row>
    <row r="24" spans="1:13" s="61" customFormat="1" ht="10" x14ac:dyDescent="0.35">
      <c r="A24" s="154"/>
      <c r="B24" s="155"/>
      <c r="C24" s="156"/>
      <c r="D24" s="158"/>
      <c r="E24" s="161"/>
      <c r="F24" s="272"/>
      <c r="G24" s="275"/>
      <c r="H24" s="168"/>
      <c r="I24" s="170"/>
      <c r="J24" s="77" t="s">
        <v>41</v>
      </c>
      <c r="K24" s="70">
        <v>5.0000000000000001E-3</v>
      </c>
      <c r="L24" s="188"/>
      <c r="M24" s="156"/>
    </row>
    <row r="25" spans="1:13" s="61" customFormat="1" ht="10" x14ac:dyDescent="0.35">
      <c r="A25" s="154"/>
      <c r="B25" s="155"/>
      <c r="C25" s="156"/>
      <c r="D25" s="159"/>
      <c r="E25" s="162"/>
      <c r="F25" s="277"/>
      <c r="G25" s="278"/>
      <c r="H25" s="168"/>
      <c r="I25" s="170"/>
      <c r="J25" s="71" t="s">
        <v>42</v>
      </c>
      <c r="K25" s="70">
        <v>0</v>
      </c>
      <c r="L25" s="188"/>
      <c r="M25" s="156"/>
    </row>
    <row r="26" spans="1:13" s="61" customFormat="1" ht="10.15" customHeight="1" x14ac:dyDescent="0.35">
      <c r="A26" s="154">
        <v>3</v>
      </c>
      <c r="B26" s="219"/>
      <c r="C26" s="221"/>
      <c r="D26" s="227"/>
      <c r="E26" s="248"/>
      <c r="F26" s="252"/>
      <c r="G26" s="274" t="s">
        <v>37</v>
      </c>
      <c r="H26" s="167">
        <f>IF(G26='Response Guidelines'!$D$80,'Response Guidelines'!$C$80, IF(G26='Response Guidelines'!$D$81,'Response Guidelines'!$C$81,IF(G26='Response Guidelines'!$D$82,'Response Guidelines'!$C$82,IF(G26='Response Guidelines'!$D$83,'Response Guidelines'!$C$83,IF(G26='Response Guidelines'!$D$84,'Response Guidelines'!$C$84,IF(G26='Response Guidelines'!$D$85,'Response Guidelines'!$C$85,IF(G26='Response Guidelines'!$D$86,'Response Guidelines'!$C$86,"No Rating")))))))</f>
        <v>6</v>
      </c>
      <c r="I26" s="169">
        <f>(H26/$H$181)/_xlfn.XLOOKUP('Scoring Summary'!$D$21,'Response Guidelines'!$D$91:$D$190,'Response Guidelines'!$C$91:$C$190,"",0,1)</f>
        <v>2.5757575757575757E-2</v>
      </c>
      <c r="J26" s="71" t="s">
        <v>105</v>
      </c>
      <c r="K26" s="70">
        <f>I26</f>
        <v>2.5757575757575757E-2</v>
      </c>
      <c r="L26" s="188"/>
      <c r="M26" s="221"/>
    </row>
    <row r="27" spans="1:13" s="61" customFormat="1" ht="12.75" customHeight="1" x14ac:dyDescent="0.35">
      <c r="A27" s="154"/>
      <c r="B27" s="219"/>
      <c r="C27" s="221"/>
      <c r="D27" s="228"/>
      <c r="E27" s="241"/>
      <c r="F27" s="238"/>
      <c r="G27" s="275"/>
      <c r="H27" s="168"/>
      <c r="I27" s="170"/>
      <c r="J27" s="71"/>
      <c r="K27" s="70"/>
      <c r="L27" s="188"/>
      <c r="M27" s="221"/>
    </row>
    <row r="28" spans="1:13" s="61" customFormat="1" ht="12.75" customHeight="1" x14ac:dyDescent="0.35">
      <c r="A28" s="226"/>
      <c r="B28" s="254"/>
      <c r="C28" s="225"/>
      <c r="D28" s="228"/>
      <c r="E28" s="241"/>
      <c r="F28" s="238"/>
      <c r="G28" s="275"/>
      <c r="H28" s="168"/>
      <c r="I28" s="170"/>
      <c r="J28" s="76" t="s">
        <v>106</v>
      </c>
      <c r="K28" s="72">
        <f>K26/2</f>
        <v>1.2878787878787878E-2</v>
      </c>
      <c r="L28" s="260"/>
      <c r="M28" s="225"/>
    </row>
    <row r="29" spans="1:13" s="61" customFormat="1" ht="12.75" customHeight="1" x14ac:dyDescent="0.35">
      <c r="A29" s="226"/>
      <c r="B29" s="254"/>
      <c r="C29" s="225"/>
      <c r="D29" s="228"/>
      <c r="E29" s="241"/>
      <c r="F29" s="238"/>
      <c r="G29" s="275"/>
      <c r="H29" s="168"/>
      <c r="I29" s="170"/>
      <c r="J29" s="73"/>
      <c r="K29" s="72"/>
      <c r="L29" s="260"/>
      <c r="M29" s="225"/>
    </row>
    <row r="30" spans="1:13" s="61" customFormat="1" ht="11.15" customHeight="1" x14ac:dyDescent="0.35">
      <c r="A30" s="226"/>
      <c r="B30" s="219"/>
      <c r="C30" s="221"/>
      <c r="D30" s="229"/>
      <c r="E30" s="249"/>
      <c r="F30" s="253"/>
      <c r="G30" s="278"/>
      <c r="H30" s="168"/>
      <c r="I30" s="170"/>
      <c r="J30" s="71" t="s">
        <v>107</v>
      </c>
      <c r="K30" s="70">
        <v>0</v>
      </c>
      <c r="L30" s="188"/>
      <c r="M30" s="221"/>
    </row>
    <row r="31" spans="1:13" s="61" customFormat="1" ht="18.649999999999999" customHeight="1" x14ac:dyDescent="0.35">
      <c r="A31" s="232">
        <v>4</v>
      </c>
      <c r="B31" s="218" t="s">
        <v>108</v>
      </c>
      <c r="C31" s="230" t="s">
        <v>118</v>
      </c>
      <c r="D31" s="231"/>
      <c r="E31" s="241"/>
      <c r="F31" s="238"/>
      <c r="G31" s="274" t="s">
        <v>37</v>
      </c>
      <c r="H31" s="167">
        <f>IF(G31='Response Guidelines'!$D$80,'Response Guidelines'!$C$80, IF(G31='Response Guidelines'!$D$81,'Response Guidelines'!$C$81,IF(G31='Response Guidelines'!$D$82,'Response Guidelines'!$C$82,IF(G31='Response Guidelines'!$D$83,'Response Guidelines'!$C$83,IF(G31='Response Guidelines'!$D$84,'Response Guidelines'!$C$84,IF(G31='Response Guidelines'!$D$85,'Response Guidelines'!$C$85,IF(G31='Response Guidelines'!$D$86,'Response Guidelines'!$C$86,"No Rating")))))))</f>
        <v>6</v>
      </c>
      <c r="I31" s="169">
        <f>(H31/$H$181)/_xlfn.XLOOKUP('Scoring Summary'!$D$21,'Response Guidelines'!$D$91:$D$190,'Response Guidelines'!$C$91:$C$190,"",0,1)</f>
        <v>2.5757575757575757E-2</v>
      </c>
      <c r="J31" s="75" t="s">
        <v>109</v>
      </c>
      <c r="K31" s="74">
        <f>I31</f>
        <v>2.5757575757575757E-2</v>
      </c>
      <c r="L31" s="193"/>
      <c r="M31" s="230"/>
    </row>
    <row r="32" spans="1:13" s="61" customFormat="1" ht="18.649999999999999" customHeight="1" x14ac:dyDescent="0.35">
      <c r="A32" s="233"/>
      <c r="B32" s="219"/>
      <c r="C32" s="221"/>
      <c r="D32" s="228"/>
      <c r="E32" s="241"/>
      <c r="F32" s="238"/>
      <c r="G32" s="275"/>
      <c r="H32" s="168"/>
      <c r="I32" s="170"/>
      <c r="J32" s="71" t="s">
        <v>110</v>
      </c>
      <c r="K32" s="70">
        <v>5.0000000000000001E-3</v>
      </c>
      <c r="L32" s="188"/>
      <c r="M32" s="221"/>
    </row>
    <row r="33" spans="1:13" s="61" customFormat="1" ht="18.649999999999999" customHeight="1" x14ac:dyDescent="0.35">
      <c r="A33" s="233"/>
      <c r="B33" s="219"/>
      <c r="C33" s="221"/>
      <c r="D33" s="228"/>
      <c r="E33" s="241"/>
      <c r="F33" s="238"/>
      <c r="G33" s="275"/>
      <c r="H33" s="168"/>
      <c r="I33" s="170"/>
      <c r="J33" s="71" t="s">
        <v>111</v>
      </c>
      <c r="K33" s="70">
        <v>4.0000000000000001E-3</v>
      </c>
      <c r="L33" s="188"/>
      <c r="M33" s="221"/>
    </row>
    <row r="34" spans="1:13" s="61" customFormat="1" ht="18.649999999999999" customHeight="1" x14ac:dyDescent="0.35">
      <c r="A34" s="233"/>
      <c r="B34" s="219"/>
      <c r="C34" s="221"/>
      <c r="D34" s="228"/>
      <c r="E34" s="241"/>
      <c r="F34" s="238"/>
      <c r="G34" s="275"/>
      <c r="H34" s="168"/>
      <c r="I34" s="170"/>
      <c r="J34" s="71" t="s">
        <v>112</v>
      </c>
      <c r="K34" s="70">
        <v>3.0000000000000001E-3</v>
      </c>
      <c r="L34" s="188"/>
      <c r="M34" s="221"/>
    </row>
    <row r="35" spans="1:13" s="61" customFormat="1" ht="18.649999999999999" customHeight="1" x14ac:dyDescent="0.35">
      <c r="A35" s="234"/>
      <c r="B35" s="219"/>
      <c r="C35" s="221"/>
      <c r="D35" s="229"/>
      <c r="E35" s="249"/>
      <c r="F35" s="253"/>
      <c r="G35" s="278"/>
      <c r="H35" s="168"/>
      <c r="I35" s="170"/>
      <c r="J35" s="71" t="s">
        <v>113</v>
      </c>
      <c r="K35" s="70">
        <v>0</v>
      </c>
      <c r="L35" s="188"/>
      <c r="M35" s="221"/>
    </row>
    <row r="36" spans="1:13" s="61" customFormat="1" ht="11.15" customHeight="1" x14ac:dyDescent="0.35">
      <c r="A36" s="154">
        <v>5</v>
      </c>
      <c r="B36" s="219"/>
      <c r="C36" s="243"/>
      <c r="D36" s="246"/>
      <c r="E36" s="248"/>
      <c r="F36" s="252"/>
      <c r="G36" s="274" t="s">
        <v>37</v>
      </c>
      <c r="H36" s="167">
        <f>IF(G36='Response Guidelines'!$D$80,'Response Guidelines'!$C$80, IF(G36='Response Guidelines'!$D$81,'Response Guidelines'!$C$81,IF(G36='Response Guidelines'!$D$82,'Response Guidelines'!$C$82,IF(G36='Response Guidelines'!$D$83,'Response Guidelines'!$C$83,IF(G36='Response Guidelines'!$D$84,'Response Guidelines'!$C$84,IF(G36='Response Guidelines'!$D$85,'Response Guidelines'!$C$85,IF(G36='Response Guidelines'!$D$86,'Response Guidelines'!$C$86,"No Rating")))))))</f>
        <v>6</v>
      </c>
      <c r="I36" s="169">
        <f>(H36/$H$181)/_xlfn.XLOOKUP('Scoring Summary'!$D$21,'Response Guidelines'!$D$91:$D$190,'Response Guidelines'!$C$91:$C$190,"",0,1)</f>
        <v>2.5757575757575757E-2</v>
      </c>
      <c r="J36" s="71" t="s">
        <v>114</v>
      </c>
      <c r="K36" s="70">
        <f>I36</f>
        <v>2.5757575757575757E-2</v>
      </c>
      <c r="L36" s="188"/>
      <c r="M36" s="221"/>
    </row>
    <row r="37" spans="1:13" s="61" customFormat="1" ht="11.15" customHeight="1" x14ac:dyDescent="0.35">
      <c r="A37" s="154"/>
      <c r="B37" s="219"/>
      <c r="C37" s="244"/>
      <c r="D37" s="240"/>
      <c r="E37" s="241"/>
      <c r="F37" s="238"/>
      <c r="G37" s="275"/>
      <c r="H37" s="168"/>
      <c r="I37" s="170"/>
      <c r="J37" s="71"/>
      <c r="K37" s="70"/>
      <c r="L37" s="188"/>
      <c r="M37" s="221"/>
    </row>
    <row r="38" spans="1:13" s="61" customFormat="1" ht="11.15" customHeight="1" x14ac:dyDescent="0.35">
      <c r="A38" s="226"/>
      <c r="B38" s="254"/>
      <c r="C38" s="244"/>
      <c r="D38" s="240"/>
      <c r="E38" s="241"/>
      <c r="F38" s="238"/>
      <c r="G38" s="275"/>
      <c r="H38" s="168"/>
      <c r="I38" s="170"/>
      <c r="J38" s="73"/>
      <c r="K38" s="72"/>
      <c r="L38" s="260"/>
      <c r="M38" s="225"/>
    </row>
    <row r="39" spans="1:13" s="61" customFormat="1" ht="11.15" customHeight="1" x14ac:dyDescent="0.35">
      <c r="A39" s="226"/>
      <c r="B39" s="254"/>
      <c r="C39" s="244"/>
      <c r="D39" s="240"/>
      <c r="E39" s="241"/>
      <c r="F39" s="238"/>
      <c r="G39" s="275"/>
      <c r="H39" s="168"/>
      <c r="I39" s="170"/>
      <c r="J39" s="73"/>
      <c r="K39" s="72"/>
      <c r="L39" s="260"/>
      <c r="M39" s="225"/>
    </row>
    <row r="40" spans="1:13" s="61" customFormat="1" ht="11.15" customHeight="1" x14ac:dyDescent="0.35">
      <c r="A40" s="154"/>
      <c r="B40" s="219"/>
      <c r="C40" s="245"/>
      <c r="D40" s="247"/>
      <c r="E40" s="249"/>
      <c r="F40" s="253"/>
      <c r="G40" s="278"/>
      <c r="H40" s="168"/>
      <c r="I40" s="170"/>
      <c r="J40" s="71" t="s">
        <v>115</v>
      </c>
      <c r="K40" s="70">
        <v>0</v>
      </c>
      <c r="L40" s="188"/>
      <c r="M40" s="221"/>
    </row>
    <row r="41" spans="1:13" s="61" customFormat="1" ht="16.149999999999999" customHeight="1" x14ac:dyDescent="0.35">
      <c r="A41" s="261">
        <v>6</v>
      </c>
      <c r="B41" s="218" t="s">
        <v>119</v>
      </c>
      <c r="C41" s="238" t="s">
        <v>120</v>
      </c>
      <c r="D41" s="239"/>
      <c r="E41" s="241"/>
      <c r="F41" s="238"/>
      <c r="G41" s="274" t="s">
        <v>37</v>
      </c>
      <c r="H41" s="167">
        <f>IF(G41='Response Guidelines'!$D$80,'Response Guidelines'!$C$80, IF(G41='Response Guidelines'!$D$81,'Response Guidelines'!$C$81,IF(G41='Response Guidelines'!$D$82,'Response Guidelines'!$C$82,IF(G41='Response Guidelines'!$D$83,'Response Guidelines'!$C$83,IF(G41='Response Guidelines'!$D$84,'Response Guidelines'!$C$84,IF(G41='Response Guidelines'!$D$85,'Response Guidelines'!$C$85,IF(G41='Response Guidelines'!$D$86,'Response Guidelines'!$C$86,"No Rating")))))))</f>
        <v>6</v>
      </c>
      <c r="I41" s="169">
        <f>(H41/$H$181)/_xlfn.XLOOKUP('Scoring Summary'!$D$21,'Response Guidelines'!$D$91:$D$190,'Response Guidelines'!$C$91:$C$190,"",0,1)</f>
        <v>2.5757575757575757E-2</v>
      </c>
      <c r="J41" s="75" t="s">
        <v>121</v>
      </c>
      <c r="K41" s="74">
        <f>I41</f>
        <v>2.5757575757575757E-2</v>
      </c>
      <c r="L41" s="193"/>
      <c r="M41" s="230"/>
    </row>
    <row r="42" spans="1:13" s="61" customFormat="1" ht="16.149999999999999" customHeight="1" x14ac:dyDescent="0.35">
      <c r="A42" s="154"/>
      <c r="B42" s="219"/>
      <c r="C42" s="238"/>
      <c r="D42" s="240"/>
      <c r="E42" s="241"/>
      <c r="F42" s="238"/>
      <c r="G42" s="275"/>
      <c r="H42" s="168"/>
      <c r="I42" s="170"/>
      <c r="J42" s="71" t="s">
        <v>122</v>
      </c>
      <c r="K42" s="70">
        <v>5.0000000000000001E-3</v>
      </c>
      <c r="L42" s="188"/>
      <c r="M42" s="221"/>
    </row>
    <row r="43" spans="1:13" s="61" customFormat="1" ht="16.149999999999999" customHeight="1" x14ac:dyDescent="0.35">
      <c r="A43" s="154"/>
      <c r="B43" s="219"/>
      <c r="C43" s="238"/>
      <c r="D43" s="240"/>
      <c r="E43" s="241"/>
      <c r="F43" s="238"/>
      <c r="G43" s="275"/>
      <c r="H43" s="168"/>
      <c r="I43" s="170"/>
      <c r="J43" s="75" t="s">
        <v>123</v>
      </c>
      <c r="K43" s="70">
        <v>4.0000000000000001E-3</v>
      </c>
      <c r="L43" s="188"/>
      <c r="M43" s="221"/>
    </row>
    <row r="44" spans="1:13" s="61" customFormat="1" ht="16.149999999999999" customHeight="1" x14ac:dyDescent="0.35">
      <c r="A44" s="154"/>
      <c r="B44" s="219"/>
      <c r="C44" s="238"/>
      <c r="D44" s="240"/>
      <c r="E44" s="241"/>
      <c r="F44" s="238"/>
      <c r="G44" s="275"/>
      <c r="H44" s="168"/>
      <c r="I44" s="170"/>
      <c r="J44" s="73" t="s">
        <v>124</v>
      </c>
      <c r="K44" s="70">
        <v>3.0000000000000001E-3</v>
      </c>
      <c r="L44" s="188"/>
      <c r="M44" s="221"/>
    </row>
    <row r="45" spans="1:13" s="61" customFormat="1" ht="16.149999999999999" customHeight="1" x14ac:dyDescent="0.35">
      <c r="A45" s="154"/>
      <c r="B45" s="219"/>
      <c r="C45" s="238"/>
      <c r="D45" s="240"/>
      <c r="E45" s="241"/>
      <c r="F45" s="238"/>
      <c r="G45" s="278"/>
      <c r="H45" s="168"/>
      <c r="I45" s="170"/>
      <c r="J45" s="71" t="s">
        <v>125</v>
      </c>
      <c r="K45" s="70">
        <v>0</v>
      </c>
      <c r="L45" s="188"/>
      <c r="M45" s="221"/>
    </row>
    <row r="46" spans="1:13" s="61" customFormat="1" ht="11.15" customHeight="1" x14ac:dyDescent="0.35">
      <c r="A46" s="154">
        <v>7</v>
      </c>
      <c r="B46" s="219"/>
      <c r="C46" s="252"/>
      <c r="D46" s="246"/>
      <c r="E46" s="248"/>
      <c r="F46" s="252"/>
      <c r="G46" s="274" t="s">
        <v>37</v>
      </c>
      <c r="H46" s="167">
        <f>IF(G46='Response Guidelines'!$D$80,'Response Guidelines'!$C$80, IF(G46='Response Guidelines'!$D$81,'Response Guidelines'!$C$81,IF(G46='Response Guidelines'!$D$82,'Response Guidelines'!$C$82,IF(G46='Response Guidelines'!$D$83,'Response Guidelines'!$C$83,IF(G46='Response Guidelines'!$D$84,'Response Guidelines'!$C$84,IF(G46='Response Guidelines'!$D$85,'Response Guidelines'!$C$85,IF(G46='Response Guidelines'!$D$86,'Response Guidelines'!$C$86,"No Rating")))))))</f>
        <v>6</v>
      </c>
      <c r="I46" s="169">
        <f>(H46/$H$181)/_xlfn.XLOOKUP('Scoring Summary'!$D$21,'Response Guidelines'!$D$91:$D$190,'Response Guidelines'!$C$91:$C$190,"",0,1)</f>
        <v>2.5757575757575757E-2</v>
      </c>
      <c r="J46" s="71"/>
      <c r="K46" s="70">
        <f>I46</f>
        <v>2.5757575757575757E-2</v>
      </c>
      <c r="L46" s="260"/>
      <c r="M46" s="221"/>
    </row>
    <row r="47" spans="1:13" s="61" customFormat="1" ht="11.15" customHeight="1" x14ac:dyDescent="0.35">
      <c r="A47" s="154"/>
      <c r="B47" s="219"/>
      <c r="C47" s="238"/>
      <c r="D47" s="240"/>
      <c r="E47" s="241"/>
      <c r="F47" s="238"/>
      <c r="G47" s="275"/>
      <c r="H47" s="168"/>
      <c r="I47" s="170"/>
      <c r="J47" s="71"/>
      <c r="K47" s="70"/>
      <c r="L47" s="265"/>
      <c r="M47" s="221"/>
    </row>
    <row r="48" spans="1:13" s="61" customFormat="1" ht="11.15" customHeight="1" x14ac:dyDescent="0.35">
      <c r="A48" s="154"/>
      <c r="B48" s="219"/>
      <c r="C48" s="238"/>
      <c r="D48" s="240"/>
      <c r="E48" s="241"/>
      <c r="F48" s="238"/>
      <c r="G48" s="275"/>
      <c r="H48" s="168"/>
      <c r="I48" s="170"/>
      <c r="J48" s="71"/>
      <c r="K48" s="70"/>
      <c r="L48" s="265"/>
      <c r="M48" s="221"/>
    </row>
    <row r="49" spans="1:13" s="61" customFormat="1" ht="11.15" customHeight="1" x14ac:dyDescent="0.35">
      <c r="A49" s="154"/>
      <c r="B49" s="219"/>
      <c r="C49" s="238"/>
      <c r="D49" s="240"/>
      <c r="E49" s="241"/>
      <c r="F49" s="238"/>
      <c r="G49" s="275"/>
      <c r="H49" s="168"/>
      <c r="I49" s="170"/>
      <c r="J49" s="71"/>
      <c r="K49" s="70"/>
      <c r="L49" s="265"/>
      <c r="M49" s="221"/>
    </row>
    <row r="50" spans="1:13" s="61" customFormat="1" ht="11.15" customHeight="1" x14ac:dyDescent="0.35">
      <c r="A50" s="154"/>
      <c r="B50" s="219"/>
      <c r="C50" s="253"/>
      <c r="D50" s="247"/>
      <c r="E50" s="249"/>
      <c r="F50" s="253"/>
      <c r="G50" s="278"/>
      <c r="H50" s="168"/>
      <c r="I50" s="170"/>
      <c r="J50" s="71"/>
      <c r="K50" s="70">
        <v>0</v>
      </c>
      <c r="L50" s="193"/>
      <c r="M50" s="221"/>
    </row>
    <row r="51" spans="1:13" s="61" customFormat="1" ht="10" x14ac:dyDescent="0.35">
      <c r="A51" s="261">
        <v>8</v>
      </c>
      <c r="B51" s="258"/>
      <c r="C51" s="194"/>
      <c r="D51" s="158"/>
      <c r="E51" s="161"/>
      <c r="F51" s="272"/>
      <c r="G51" s="274" t="s">
        <v>37</v>
      </c>
      <c r="H51" s="167">
        <f>IF(G51='Response Guidelines'!$D$80,'Response Guidelines'!$C$80, IF(G51='Response Guidelines'!$D$81,'Response Guidelines'!$C$81,IF(G51='Response Guidelines'!$D$82,'Response Guidelines'!$C$82,IF(G51='Response Guidelines'!$D$83,'Response Guidelines'!$C$83,IF(G51='Response Guidelines'!$D$84,'Response Guidelines'!$C$84,IF(G51='Response Guidelines'!$D$85,'Response Guidelines'!$C$85,IF(G51='Response Guidelines'!$D$86,'Response Guidelines'!$C$86,"No Rating")))))))</f>
        <v>6</v>
      </c>
      <c r="I51" s="169">
        <f>(H51/$H$181)/_xlfn.XLOOKUP('Scoring Summary'!$D$21,'Response Guidelines'!$D$91:$D$190,'Response Guidelines'!$C$91:$C$190,"",0,1)</f>
        <v>2.5757575757575757E-2</v>
      </c>
      <c r="J51" s="75"/>
      <c r="K51" s="74">
        <f>I51</f>
        <v>2.5757575757575757E-2</v>
      </c>
      <c r="L51" s="193"/>
      <c r="M51" s="194"/>
    </row>
    <row r="52" spans="1:13" s="61" customFormat="1" ht="10" x14ac:dyDescent="0.35">
      <c r="A52" s="154"/>
      <c r="B52" s="155"/>
      <c r="C52" s="156"/>
      <c r="D52" s="158"/>
      <c r="E52" s="161"/>
      <c r="F52" s="272"/>
      <c r="G52" s="275"/>
      <c r="H52" s="168"/>
      <c r="I52" s="170"/>
      <c r="J52" s="71"/>
      <c r="K52" s="70">
        <v>1.2E-2</v>
      </c>
      <c r="L52" s="188"/>
      <c r="M52" s="156"/>
    </row>
    <row r="53" spans="1:13" s="61" customFormat="1" ht="10" x14ac:dyDescent="0.35">
      <c r="A53" s="154"/>
      <c r="B53" s="155"/>
      <c r="C53" s="156"/>
      <c r="D53" s="158"/>
      <c r="E53" s="161"/>
      <c r="F53" s="272"/>
      <c r="G53" s="275"/>
      <c r="H53" s="168"/>
      <c r="I53" s="170"/>
      <c r="J53" s="77"/>
      <c r="K53" s="70">
        <v>0.01</v>
      </c>
      <c r="L53" s="188"/>
      <c r="M53" s="156"/>
    </row>
    <row r="54" spans="1:13" s="61" customFormat="1" ht="10" x14ac:dyDescent="0.35">
      <c r="A54" s="154"/>
      <c r="B54" s="155"/>
      <c r="C54" s="156"/>
      <c r="D54" s="158"/>
      <c r="E54" s="161"/>
      <c r="F54" s="272"/>
      <c r="G54" s="275"/>
      <c r="H54" s="168"/>
      <c r="I54" s="170"/>
      <c r="J54" s="77"/>
      <c r="K54" s="70">
        <v>5.0000000000000001E-3</v>
      </c>
      <c r="L54" s="188"/>
      <c r="M54" s="156"/>
    </row>
    <row r="55" spans="1:13" s="61" customFormat="1" ht="10" x14ac:dyDescent="0.35">
      <c r="A55" s="154"/>
      <c r="B55" s="155"/>
      <c r="C55" s="156"/>
      <c r="D55" s="159"/>
      <c r="E55" s="162"/>
      <c r="F55" s="277"/>
      <c r="G55" s="278"/>
      <c r="H55" s="168"/>
      <c r="I55" s="170"/>
      <c r="J55" s="71"/>
      <c r="K55" s="70">
        <v>0</v>
      </c>
      <c r="L55" s="188"/>
      <c r="M55" s="156"/>
    </row>
    <row r="56" spans="1:13" s="61" customFormat="1" ht="10.15" customHeight="1" x14ac:dyDescent="0.35">
      <c r="A56" s="154">
        <v>9</v>
      </c>
      <c r="B56" s="219"/>
      <c r="C56" s="221"/>
      <c r="D56" s="227"/>
      <c r="E56" s="248"/>
      <c r="F56" s="252"/>
      <c r="G56" s="274" t="s">
        <v>37</v>
      </c>
      <c r="H56" s="167">
        <f>IF(G56='Response Guidelines'!$D$80,'Response Guidelines'!$C$80, IF(G56='Response Guidelines'!$D$81,'Response Guidelines'!$C$81,IF(G56='Response Guidelines'!$D$82,'Response Guidelines'!$C$82,IF(G56='Response Guidelines'!$D$83,'Response Guidelines'!$C$83,IF(G56='Response Guidelines'!$D$84,'Response Guidelines'!$C$84,IF(G56='Response Guidelines'!$D$85,'Response Guidelines'!$C$85,IF(G56='Response Guidelines'!$D$86,'Response Guidelines'!$C$86,"No Rating")))))))</f>
        <v>6</v>
      </c>
      <c r="I56" s="169">
        <f>(H56/$H$181)/_xlfn.XLOOKUP('Scoring Summary'!$D$21,'Response Guidelines'!$D$91:$D$190,'Response Guidelines'!$C$91:$C$190,"",0,1)</f>
        <v>2.5757575757575757E-2</v>
      </c>
      <c r="J56" s="71"/>
      <c r="K56" s="74">
        <f>I56</f>
        <v>2.5757575757575757E-2</v>
      </c>
      <c r="L56" s="188"/>
      <c r="M56" s="221"/>
    </row>
    <row r="57" spans="1:13" s="61" customFormat="1" ht="12.75" customHeight="1" x14ac:dyDescent="0.35">
      <c r="A57" s="154"/>
      <c r="B57" s="219"/>
      <c r="C57" s="221"/>
      <c r="D57" s="228"/>
      <c r="E57" s="241"/>
      <c r="F57" s="238"/>
      <c r="G57" s="275"/>
      <c r="H57" s="168"/>
      <c r="I57" s="170"/>
      <c r="J57" s="71"/>
      <c r="K57" s="70"/>
      <c r="L57" s="188"/>
      <c r="M57" s="221"/>
    </row>
    <row r="58" spans="1:13" s="61" customFormat="1" ht="12.75" customHeight="1" x14ac:dyDescent="0.35">
      <c r="A58" s="226"/>
      <c r="B58" s="254"/>
      <c r="C58" s="225"/>
      <c r="D58" s="228"/>
      <c r="E58" s="241"/>
      <c r="F58" s="238"/>
      <c r="G58" s="275"/>
      <c r="H58" s="168"/>
      <c r="I58" s="170"/>
      <c r="J58" s="76"/>
      <c r="K58" s="70"/>
      <c r="L58" s="260"/>
      <c r="M58" s="225"/>
    </row>
    <row r="59" spans="1:13" s="61" customFormat="1" ht="12.75" customHeight="1" x14ac:dyDescent="0.35">
      <c r="A59" s="226"/>
      <c r="B59" s="254"/>
      <c r="C59" s="225"/>
      <c r="D59" s="228"/>
      <c r="E59" s="241"/>
      <c r="F59" s="238"/>
      <c r="G59" s="275"/>
      <c r="H59" s="168"/>
      <c r="I59" s="170"/>
      <c r="J59" s="73"/>
      <c r="K59" s="70"/>
      <c r="L59" s="260"/>
      <c r="M59" s="225"/>
    </row>
    <row r="60" spans="1:13" s="61" customFormat="1" ht="11.15" customHeight="1" x14ac:dyDescent="0.35">
      <c r="A60" s="226"/>
      <c r="B60" s="219"/>
      <c r="C60" s="221"/>
      <c r="D60" s="229"/>
      <c r="E60" s="249"/>
      <c r="F60" s="253"/>
      <c r="G60" s="278"/>
      <c r="H60" s="168"/>
      <c r="I60" s="170"/>
      <c r="J60" s="71"/>
      <c r="K60" s="70">
        <v>0</v>
      </c>
      <c r="L60" s="188"/>
      <c r="M60" s="221"/>
    </row>
    <row r="61" spans="1:13" s="61" customFormat="1" ht="18.649999999999999" customHeight="1" x14ac:dyDescent="0.35">
      <c r="A61" s="232">
        <v>10</v>
      </c>
      <c r="B61" s="218"/>
      <c r="C61" s="230"/>
      <c r="D61" s="231"/>
      <c r="E61" s="241"/>
      <c r="F61" s="238"/>
      <c r="G61" s="274" t="s">
        <v>37</v>
      </c>
      <c r="H61" s="167">
        <f>IF(G61='Response Guidelines'!$D$80,'Response Guidelines'!$C$80, IF(G61='Response Guidelines'!$D$81,'Response Guidelines'!$C$81,IF(G61='Response Guidelines'!$D$82,'Response Guidelines'!$C$82,IF(G61='Response Guidelines'!$D$83,'Response Guidelines'!$C$83,IF(G61='Response Guidelines'!$D$84,'Response Guidelines'!$C$84,IF(G61='Response Guidelines'!$D$85,'Response Guidelines'!$C$85,IF(G61='Response Guidelines'!$D$86,'Response Guidelines'!$C$86,"No Rating")))))))</f>
        <v>6</v>
      </c>
      <c r="I61" s="169">
        <f>(H61/$H$181)/_xlfn.XLOOKUP('Scoring Summary'!$D$21,'Response Guidelines'!$D$91:$D$190,'Response Guidelines'!$C$91:$C$190,"",0,1)</f>
        <v>2.5757575757575757E-2</v>
      </c>
      <c r="J61" s="75"/>
      <c r="K61" s="74">
        <f>I61</f>
        <v>2.5757575757575757E-2</v>
      </c>
      <c r="L61" s="193"/>
      <c r="M61" s="230"/>
    </row>
    <row r="62" spans="1:13" s="61" customFormat="1" ht="18.649999999999999" customHeight="1" x14ac:dyDescent="0.35">
      <c r="A62" s="233"/>
      <c r="B62" s="219"/>
      <c r="C62" s="221"/>
      <c r="D62" s="228"/>
      <c r="E62" s="241"/>
      <c r="F62" s="238"/>
      <c r="G62" s="275"/>
      <c r="H62" s="168"/>
      <c r="I62" s="170"/>
      <c r="J62" s="71"/>
      <c r="K62" s="70">
        <v>5.0000000000000001E-3</v>
      </c>
      <c r="L62" s="188"/>
      <c r="M62" s="221"/>
    </row>
    <row r="63" spans="1:13" s="61" customFormat="1" ht="18.649999999999999" customHeight="1" x14ac:dyDescent="0.35">
      <c r="A63" s="233"/>
      <c r="B63" s="219"/>
      <c r="C63" s="221"/>
      <c r="D63" s="228"/>
      <c r="E63" s="241"/>
      <c r="F63" s="238"/>
      <c r="G63" s="275"/>
      <c r="H63" s="168"/>
      <c r="I63" s="170"/>
      <c r="J63" s="71"/>
      <c r="K63" s="70">
        <v>4.0000000000000001E-3</v>
      </c>
      <c r="L63" s="188"/>
      <c r="M63" s="221"/>
    </row>
    <row r="64" spans="1:13" s="61" customFormat="1" ht="18.649999999999999" customHeight="1" x14ac:dyDescent="0.35">
      <c r="A64" s="233"/>
      <c r="B64" s="219"/>
      <c r="C64" s="221"/>
      <c r="D64" s="228"/>
      <c r="E64" s="241"/>
      <c r="F64" s="238"/>
      <c r="G64" s="275"/>
      <c r="H64" s="168"/>
      <c r="I64" s="170"/>
      <c r="J64" s="71"/>
      <c r="K64" s="70">
        <v>3.0000000000000001E-3</v>
      </c>
      <c r="L64" s="188"/>
      <c r="M64" s="221"/>
    </row>
    <row r="65" spans="1:13" s="61" customFormat="1" ht="18.649999999999999" customHeight="1" x14ac:dyDescent="0.35">
      <c r="A65" s="234"/>
      <c r="B65" s="219"/>
      <c r="C65" s="221"/>
      <c r="D65" s="229"/>
      <c r="E65" s="249"/>
      <c r="F65" s="253"/>
      <c r="G65" s="278"/>
      <c r="H65" s="168"/>
      <c r="I65" s="170"/>
      <c r="J65" s="71"/>
      <c r="K65" s="70">
        <v>0</v>
      </c>
      <c r="L65" s="188"/>
      <c r="M65" s="221"/>
    </row>
    <row r="66" spans="1:13" s="61" customFormat="1" ht="11.15" customHeight="1" x14ac:dyDescent="0.35">
      <c r="A66" s="154">
        <v>11</v>
      </c>
      <c r="B66" s="219"/>
      <c r="C66" s="243"/>
      <c r="D66" s="246"/>
      <c r="E66" s="248"/>
      <c r="F66" s="252"/>
      <c r="G66" s="274" t="s">
        <v>37</v>
      </c>
      <c r="H66" s="167">
        <f>IF(G66='Response Guidelines'!$D$80,'Response Guidelines'!$C$80, IF(G66='Response Guidelines'!$D$81,'Response Guidelines'!$C$81,IF(G66='Response Guidelines'!$D$82,'Response Guidelines'!$C$82,IF(G66='Response Guidelines'!$D$83,'Response Guidelines'!$C$83,IF(G66='Response Guidelines'!$D$84,'Response Guidelines'!$C$84,IF(G66='Response Guidelines'!$D$85,'Response Guidelines'!$C$85,IF(G66='Response Guidelines'!$D$86,'Response Guidelines'!$C$86,"No Rating")))))))</f>
        <v>6</v>
      </c>
      <c r="I66" s="169">
        <f>(H66/$H$181)/_xlfn.XLOOKUP('Scoring Summary'!$D$21,'Response Guidelines'!$D$91:$D$190,'Response Guidelines'!$C$91:$C$190,"",0,1)</f>
        <v>2.5757575757575757E-2</v>
      </c>
      <c r="J66" s="71"/>
      <c r="K66" s="74">
        <f>I66</f>
        <v>2.5757575757575757E-2</v>
      </c>
      <c r="L66" s="188"/>
      <c r="M66" s="221"/>
    </row>
    <row r="67" spans="1:13" s="61" customFormat="1" ht="11.15" customHeight="1" x14ac:dyDescent="0.35">
      <c r="A67" s="154"/>
      <c r="B67" s="219"/>
      <c r="C67" s="244"/>
      <c r="D67" s="240"/>
      <c r="E67" s="241"/>
      <c r="F67" s="238"/>
      <c r="G67" s="275"/>
      <c r="H67" s="168"/>
      <c r="I67" s="170"/>
      <c r="J67" s="71"/>
      <c r="K67" s="70">
        <v>1.2E-2</v>
      </c>
      <c r="L67" s="188"/>
      <c r="M67" s="221"/>
    </row>
    <row r="68" spans="1:13" s="61" customFormat="1" ht="11.15" customHeight="1" x14ac:dyDescent="0.35">
      <c r="A68" s="226"/>
      <c r="B68" s="254"/>
      <c r="C68" s="244"/>
      <c r="D68" s="240"/>
      <c r="E68" s="241"/>
      <c r="F68" s="238"/>
      <c r="G68" s="275"/>
      <c r="H68" s="168"/>
      <c r="I68" s="170"/>
      <c r="J68" s="73"/>
      <c r="K68" s="70">
        <v>0.01</v>
      </c>
      <c r="L68" s="260"/>
      <c r="M68" s="225"/>
    </row>
    <row r="69" spans="1:13" s="61" customFormat="1" ht="11.15" customHeight="1" x14ac:dyDescent="0.35">
      <c r="A69" s="226"/>
      <c r="B69" s="254"/>
      <c r="C69" s="244"/>
      <c r="D69" s="240"/>
      <c r="E69" s="241"/>
      <c r="F69" s="238"/>
      <c r="G69" s="275"/>
      <c r="H69" s="168"/>
      <c r="I69" s="170"/>
      <c r="J69" s="73"/>
      <c r="K69" s="70">
        <v>5.0000000000000001E-3</v>
      </c>
      <c r="L69" s="260"/>
      <c r="M69" s="225"/>
    </row>
    <row r="70" spans="1:13" s="61" customFormat="1" ht="11.15" customHeight="1" x14ac:dyDescent="0.35">
      <c r="A70" s="154"/>
      <c r="B70" s="219"/>
      <c r="C70" s="245"/>
      <c r="D70" s="247"/>
      <c r="E70" s="249"/>
      <c r="F70" s="253"/>
      <c r="G70" s="278"/>
      <c r="H70" s="168"/>
      <c r="I70" s="170"/>
      <c r="J70" s="71"/>
      <c r="K70" s="70">
        <v>0</v>
      </c>
      <c r="L70" s="188"/>
      <c r="M70" s="221"/>
    </row>
    <row r="71" spans="1:13" s="61" customFormat="1" ht="16.149999999999999" customHeight="1" x14ac:dyDescent="0.35">
      <c r="A71" s="261">
        <v>12</v>
      </c>
      <c r="B71" s="218"/>
      <c r="C71" s="238"/>
      <c r="D71" s="239"/>
      <c r="E71" s="241"/>
      <c r="F71" s="238"/>
      <c r="G71" s="274" t="s">
        <v>37</v>
      </c>
      <c r="H71" s="167">
        <f>IF(G71='Response Guidelines'!$D$80,'Response Guidelines'!$C$80, IF(G71='Response Guidelines'!$D$81,'Response Guidelines'!$C$81,IF(G71='Response Guidelines'!$D$82,'Response Guidelines'!$C$82,IF(G71='Response Guidelines'!$D$83,'Response Guidelines'!$C$83,IF(G71='Response Guidelines'!$D$84,'Response Guidelines'!$C$84,IF(G71='Response Guidelines'!$D$85,'Response Guidelines'!$C$85,IF(G71='Response Guidelines'!$D$86,'Response Guidelines'!$C$86,"No Rating")))))))</f>
        <v>6</v>
      </c>
      <c r="I71" s="169">
        <f>(H71/$H$181)/_xlfn.XLOOKUP('Scoring Summary'!$D$21,'Response Guidelines'!$D$91:$D$190,'Response Guidelines'!$C$91:$C$190,"",0,1)</f>
        <v>2.5757575757575757E-2</v>
      </c>
      <c r="J71" s="75"/>
      <c r="K71" s="74">
        <f>I71</f>
        <v>2.5757575757575757E-2</v>
      </c>
      <c r="L71" s="193"/>
      <c r="M71" s="230"/>
    </row>
    <row r="72" spans="1:13" s="61" customFormat="1" ht="16.149999999999999" customHeight="1" x14ac:dyDescent="0.35">
      <c r="A72" s="154"/>
      <c r="B72" s="219"/>
      <c r="C72" s="238"/>
      <c r="D72" s="240"/>
      <c r="E72" s="241"/>
      <c r="F72" s="238"/>
      <c r="G72" s="275"/>
      <c r="H72" s="168"/>
      <c r="I72" s="170"/>
      <c r="J72" s="71"/>
      <c r="K72" s="70">
        <v>5.0000000000000001E-3</v>
      </c>
      <c r="L72" s="188"/>
      <c r="M72" s="221"/>
    </row>
    <row r="73" spans="1:13" s="61" customFormat="1" ht="16.149999999999999" customHeight="1" x14ac:dyDescent="0.35">
      <c r="A73" s="154"/>
      <c r="B73" s="219"/>
      <c r="C73" s="238"/>
      <c r="D73" s="240"/>
      <c r="E73" s="241"/>
      <c r="F73" s="238"/>
      <c r="G73" s="275"/>
      <c r="H73" s="168"/>
      <c r="I73" s="170"/>
      <c r="J73" s="75"/>
      <c r="K73" s="70">
        <v>4.0000000000000001E-3</v>
      </c>
      <c r="L73" s="188"/>
      <c r="M73" s="221"/>
    </row>
    <row r="74" spans="1:13" s="61" customFormat="1" ht="16.149999999999999" customHeight="1" x14ac:dyDescent="0.35">
      <c r="A74" s="154"/>
      <c r="B74" s="219"/>
      <c r="C74" s="238"/>
      <c r="D74" s="240"/>
      <c r="E74" s="241"/>
      <c r="F74" s="238"/>
      <c r="G74" s="275"/>
      <c r="H74" s="168"/>
      <c r="I74" s="170"/>
      <c r="J74" s="73"/>
      <c r="K74" s="70">
        <v>3.0000000000000001E-3</v>
      </c>
      <c r="L74" s="188"/>
      <c r="M74" s="221"/>
    </row>
    <row r="75" spans="1:13" s="61" customFormat="1" ht="16.149999999999999" customHeight="1" x14ac:dyDescent="0.35">
      <c r="A75" s="154"/>
      <c r="B75" s="219"/>
      <c r="C75" s="238"/>
      <c r="D75" s="240"/>
      <c r="E75" s="241"/>
      <c r="F75" s="238"/>
      <c r="G75" s="278"/>
      <c r="H75" s="168"/>
      <c r="I75" s="170"/>
      <c r="J75" s="71"/>
      <c r="K75" s="70">
        <v>0</v>
      </c>
      <c r="L75" s="188"/>
      <c r="M75" s="221"/>
    </row>
    <row r="76" spans="1:13" s="61" customFormat="1" ht="11.15" customHeight="1" x14ac:dyDescent="0.35">
      <c r="A76" s="154">
        <v>13</v>
      </c>
      <c r="B76" s="219"/>
      <c r="C76" s="243"/>
      <c r="D76" s="246"/>
      <c r="E76" s="248"/>
      <c r="F76" s="252"/>
      <c r="G76" s="274" t="s">
        <v>37</v>
      </c>
      <c r="H76" s="167">
        <f>IF(G76='Response Guidelines'!$D$80,'Response Guidelines'!$C$80, IF(G76='Response Guidelines'!$D$81,'Response Guidelines'!$C$81,IF(G76='Response Guidelines'!$D$82,'Response Guidelines'!$C$82,IF(G76='Response Guidelines'!$D$83,'Response Guidelines'!$C$83,IF(G76='Response Guidelines'!$D$84,'Response Guidelines'!$C$84,IF(G76='Response Guidelines'!$D$85,'Response Guidelines'!$C$85,IF(G76='Response Guidelines'!$D$86,'Response Guidelines'!$C$86,"No Rating")))))))</f>
        <v>6</v>
      </c>
      <c r="I76" s="169">
        <f>(H76/$H$181)/_xlfn.XLOOKUP('Scoring Summary'!$D$21,'Response Guidelines'!$D$91:$D$190,'Response Guidelines'!$C$91:$C$190,"",0,1)</f>
        <v>2.5757575757575757E-2</v>
      </c>
      <c r="J76" s="71"/>
      <c r="K76" s="70">
        <f>I76</f>
        <v>2.5757575757575757E-2</v>
      </c>
      <c r="L76" s="188"/>
      <c r="M76" s="221"/>
    </row>
    <row r="77" spans="1:13" s="61" customFormat="1" ht="11.15" customHeight="1" x14ac:dyDescent="0.35">
      <c r="A77" s="154"/>
      <c r="B77" s="219"/>
      <c r="C77" s="244"/>
      <c r="D77" s="240"/>
      <c r="E77" s="241"/>
      <c r="F77" s="238"/>
      <c r="G77" s="275"/>
      <c r="H77" s="168"/>
      <c r="I77" s="170"/>
      <c r="J77" s="71"/>
      <c r="K77" s="70"/>
      <c r="L77" s="188"/>
      <c r="M77" s="221"/>
    </row>
    <row r="78" spans="1:13" s="61" customFormat="1" ht="11.15" customHeight="1" x14ac:dyDescent="0.35">
      <c r="A78" s="226"/>
      <c r="B78" s="254"/>
      <c r="C78" s="244"/>
      <c r="D78" s="240"/>
      <c r="E78" s="241"/>
      <c r="F78" s="238"/>
      <c r="G78" s="275"/>
      <c r="H78" s="168"/>
      <c r="I78" s="170"/>
      <c r="J78" s="73"/>
      <c r="K78" s="72"/>
      <c r="L78" s="260"/>
      <c r="M78" s="225"/>
    </row>
    <row r="79" spans="1:13" s="61" customFormat="1" ht="11.15" customHeight="1" x14ac:dyDescent="0.35">
      <c r="A79" s="226"/>
      <c r="B79" s="254"/>
      <c r="C79" s="244"/>
      <c r="D79" s="240"/>
      <c r="E79" s="241"/>
      <c r="F79" s="238"/>
      <c r="G79" s="275"/>
      <c r="H79" s="168"/>
      <c r="I79" s="170"/>
      <c r="J79" s="73"/>
      <c r="K79" s="72"/>
      <c r="L79" s="260"/>
      <c r="M79" s="225"/>
    </row>
    <row r="80" spans="1:13" s="61" customFormat="1" ht="11.15" customHeight="1" x14ac:dyDescent="0.35">
      <c r="A80" s="154"/>
      <c r="B80" s="219"/>
      <c r="C80" s="245"/>
      <c r="D80" s="247"/>
      <c r="E80" s="249"/>
      <c r="F80" s="253"/>
      <c r="G80" s="278"/>
      <c r="H80" s="168"/>
      <c r="I80" s="170"/>
      <c r="J80" s="71"/>
      <c r="K80" s="70">
        <v>0</v>
      </c>
      <c r="L80" s="188"/>
      <c r="M80" s="221"/>
    </row>
    <row r="81" spans="1:13" s="61" customFormat="1" ht="16.149999999999999" customHeight="1" x14ac:dyDescent="0.35">
      <c r="A81" s="261">
        <v>14</v>
      </c>
      <c r="B81" s="218"/>
      <c r="C81" s="238"/>
      <c r="D81" s="239"/>
      <c r="E81" s="241"/>
      <c r="F81" s="238"/>
      <c r="G81" s="274" t="s">
        <v>37</v>
      </c>
      <c r="H81" s="167">
        <f>IF(G81='Response Guidelines'!$D$80,'Response Guidelines'!$C$80, IF(G81='Response Guidelines'!$D$81,'Response Guidelines'!$C$81,IF(G81='Response Guidelines'!$D$82,'Response Guidelines'!$C$82,IF(G81='Response Guidelines'!$D$83,'Response Guidelines'!$C$83,IF(G81='Response Guidelines'!$D$84,'Response Guidelines'!$C$84,IF(G81='Response Guidelines'!$D$85,'Response Guidelines'!$C$85,IF(G81='Response Guidelines'!$D$86,'Response Guidelines'!$C$86,"No Rating")))))))</f>
        <v>6</v>
      </c>
      <c r="I81" s="169">
        <f>(H81/$H$181)/_xlfn.XLOOKUP('Scoring Summary'!$D$21,'Response Guidelines'!$D$91:$D$190,'Response Guidelines'!$C$91:$C$190,"",0,1)</f>
        <v>2.5757575757575757E-2</v>
      </c>
      <c r="J81" s="75"/>
      <c r="K81" s="74">
        <f>I81</f>
        <v>2.5757575757575757E-2</v>
      </c>
      <c r="L81" s="193"/>
      <c r="M81" s="230"/>
    </row>
    <row r="82" spans="1:13" s="61" customFormat="1" ht="16.149999999999999" customHeight="1" x14ac:dyDescent="0.35">
      <c r="A82" s="154"/>
      <c r="B82" s="219"/>
      <c r="C82" s="238"/>
      <c r="D82" s="240"/>
      <c r="E82" s="241"/>
      <c r="F82" s="238"/>
      <c r="G82" s="275"/>
      <c r="H82" s="168"/>
      <c r="I82" s="170"/>
      <c r="J82" s="71"/>
      <c r="K82" s="70">
        <v>5.0000000000000001E-3</v>
      </c>
      <c r="L82" s="188"/>
      <c r="M82" s="221"/>
    </row>
    <row r="83" spans="1:13" s="61" customFormat="1" ht="16.149999999999999" customHeight="1" x14ac:dyDescent="0.35">
      <c r="A83" s="154"/>
      <c r="B83" s="219"/>
      <c r="C83" s="238"/>
      <c r="D83" s="240"/>
      <c r="E83" s="241"/>
      <c r="F83" s="238"/>
      <c r="G83" s="275"/>
      <c r="H83" s="168"/>
      <c r="I83" s="170"/>
      <c r="J83" s="75"/>
      <c r="K83" s="70">
        <v>4.0000000000000001E-3</v>
      </c>
      <c r="L83" s="188"/>
      <c r="M83" s="221"/>
    </row>
    <row r="84" spans="1:13" s="61" customFormat="1" ht="16.149999999999999" customHeight="1" x14ac:dyDescent="0.35">
      <c r="A84" s="154"/>
      <c r="B84" s="219"/>
      <c r="C84" s="238"/>
      <c r="D84" s="240"/>
      <c r="E84" s="241"/>
      <c r="F84" s="238"/>
      <c r="G84" s="275"/>
      <c r="H84" s="168"/>
      <c r="I84" s="170"/>
      <c r="J84" s="73"/>
      <c r="K84" s="70">
        <v>3.0000000000000001E-3</v>
      </c>
      <c r="L84" s="188"/>
      <c r="M84" s="221"/>
    </row>
    <row r="85" spans="1:13" s="61" customFormat="1" ht="16.149999999999999" customHeight="1" x14ac:dyDescent="0.35">
      <c r="A85" s="154"/>
      <c r="B85" s="219"/>
      <c r="C85" s="238"/>
      <c r="D85" s="240"/>
      <c r="E85" s="241"/>
      <c r="F85" s="238"/>
      <c r="G85" s="278"/>
      <c r="H85" s="168"/>
      <c r="I85" s="170"/>
      <c r="J85" s="71"/>
      <c r="K85" s="70">
        <v>0</v>
      </c>
      <c r="L85" s="188"/>
      <c r="M85" s="221"/>
    </row>
    <row r="86" spans="1:13" s="61" customFormat="1" ht="11.15" customHeight="1" x14ac:dyDescent="0.35">
      <c r="A86" s="154">
        <v>15</v>
      </c>
      <c r="B86" s="219"/>
      <c r="C86" s="252"/>
      <c r="D86" s="246"/>
      <c r="E86" s="248"/>
      <c r="F86" s="252"/>
      <c r="G86" s="274" t="s">
        <v>37</v>
      </c>
      <c r="H86" s="167">
        <f>IF(G86='Response Guidelines'!$D$80,'Response Guidelines'!$C$80, IF(G86='Response Guidelines'!$D$81,'Response Guidelines'!$C$81,IF(G86='Response Guidelines'!$D$82,'Response Guidelines'!$C$82,IF(G86='Response Guidelines'!$D$83,'Response Guidelines'!$C$83,IF(G86='Response Guidelines'!$D$84,'Response Guidelines'!$C$84,IF(G86='Response Guidelines'!$D$85,'Response Guidelines'!$C$85,IF(G86='Response Guidelines'!$D$86,'Response Guidelines'!$C$86,"No Rating")))))))</f>
        <v>6</v>
      </c>
      <c r="I86" s="169">
        <f>(H86/$H$181)/_xlfn.XLOOKUP('Scoring Summary'!$D$21,'Response Guidelines'!$D$91:$D$190,'Response Guidelines'!$C$91:$C$190,"",0,1)</f>
        <v>2.5757575757575757E-2</v>
      </c>
      <c r="J86" s="71"/>
      <c r="K86" s="70">
        <v>0.14000000000000001</v>
      </c>
      <c r="L86" s="260"/>
      <c r="M86" s="221"/>
    </row>
    <row r="87" spans="1:13" s="61" customFormat="1" ht="11.15" customHeight="1" x14ac:dyDescent="0.35">
      <c r="A87" s="154"/>
      <c r="B87" s="219"/>
      <c r="C87" s="238"/>
      <c r="D87" s="240"/>
      <c r="E87" s="241"/>
      <c r="F87" s="238"/>
      <c r="G87" s="275"/>
      <c r="H87" s="168"/>
      <c r="I87" s="170"/>
      <c r="J87" s="71"/>
      <c r="K87" s="70"/>
      <c r="L87" s="265"/>
      <c r="M87" s="221"/>
    </row>
    <row r="88" spans="1:13" s="61" customFormat="1" ht="11.15" customHeight="1" x14ac:dyDescent="0.35">
      <c r="A88" s="154"/>
      <c r="B88" s="219"/>
      <c r="C88" s="238"/>
      <c r="D88" s="240"/>
      <c r="E88" s="241"/>
      <c r="F88" s="238"/>
      <c r="G88" s="275"/>
      <c r="H88" s="168"/>
      <c r="I88" s="170"/>
      <c r="J88" s="71"/>
      <c r="K88" s="70"/>
      <c r="L88" s="265"/>
      <c r="M88" s="221"/>
    </row>
    <row r="89" spans="1:13" s="61" customFormat="1" ht="11.15" customHeight="1" x14ac:dyDescent="0.35">
      <c r="A89" s="154"/>
      <c r="B89" s="219"/>
      <c r="C89" s="238"/>
      <c r="D89" s="240"/>
      <c r="E89" s="241"/>
      <c r="F89" s="238"/>
      <c r="G89" s="275"/>
      <c r="H89" s="168"/>
      <c r="I89" s="170"/>
      <c r="J89" s="71"/>
      <c r="K89" s="70"/>
      <c r="L89" s="265"/>
      <c r="M89" s="221"/>
    </row>
    <row r="90" spans="1:13" s="61" customFormat="1" ht="11.15" customHeight="1" x14ac:dyDescent="0.35">
      <c r="A90" s="154"/>
      <c r="B90" s="219"/>
      <c r="C90" s="253"/>
      <c r="D90" s="247"/>
      <c r="E90" s="249"/>
      <c r="F90" s="253"/>
      <c r="G90" s="278"/>
      <c r="H90" s="168"/>
      <c r="I90" s="170"/>
      <c r="J90" s="71"/>
      <c r="K90" s="70">
        <v>0</v>
      </c>
      <c r="L90" s="193"/>
      <c r="M90" s="221"/>
    </row>
    <row r="91" spans="1:13" s="61" customFormat="1" ht="10" x14ac:dyDescent="0.35">
      <c r="A91" s="261">
        <v>16</v>
      </c>
      <c r="B91" s="258"/>
      <c r="C91" s="194"/>
      <c r="D91" s="158"/>
      <c r="E91" s="161"/>
      <c r="F91" s="272"/>
      <c r="G91" s="274" t="s">
        <v>37</v>
      </c>
      <c r="H91" s="167">
        <f>IF(G91='Response Guidelines'!$D$80,'Response Guidelines'!$C$80, IF(G91='Response Guidelines'!$D$81,'Response Guidelines'!$C$81,IF(G91='Response Guidelines'!$D$82,'Response Guidelines'!$C$82,IF(G91='Response Guidelines'!$D$83,'Response Guidelines'!$C$83,IF(G91='Response Guidelines'!$D$84,'Response Guidelines'!$C$84,IF(G91='Response Guidelines'!$D$85,'Response Guidelines'!$C$85,IF(G91='Response Guidelines'!$D$86,'Response Guidelines'!$C$86,"No Rating")))))))</f>
        <v>6</v>
      </c>
      <c r="I91" s="169">
        <f>(H91/$H$181)/_xlfn.XLOOKUP('Scoring Summary'!$D$21,'Response Guidelines'!$D$91:$D$190,'Response Guidelines'!$C$91:$C$190,"",0,1)</f>
        <v>2.5757575757575757E-2</v>
      </c>
      <c r="J91" s="75"/>
      <c r="K91" s="74">
        <f>I91</f>
        <v>2.5757575757575757E-2</v>
      </c>
      <c r="L91" s="193"/>
      <c r="M91" s="194"/>
    </row>
    <row r="92" spans="1:13" s="61" customFormat="1" ht="10" x14ac:dyDescent="0.35">
      <c r="A92" s="154"/>
      <c r="B92" s="155"/>
      <c r="C92" s="156"/>
      <c r="D92" s="158"/>
      <c r="E92" s="161"/>
      <c r="F92" s="272"/>
      <c r="G92" s="275"/>
      <c r="H92" s="168"/>
      <c r="I92" s="170"/>
      <c r="J92" s="71"/>
      <c r="K92" s="70">
        <v>1.2E-2</v>
      </c>
      <c r="L92" s="188"/>
      <c r="M92" s="156"/>
    </row>
    <row r="93" spans="1:13" s="61" customFormat="1" ht="10" x14ac:dyDescent="0.35">
      <c r="A93" s="154"/>
      <c r="B93" s="155"/>
      <c r="C93" s="156"/>
      <c r="D93" s="158"/>
      <c r="E93" s="161"/>
      <c r="F93" s="272"/>
      <c r="G93" s="275"/>
      <c r="H93" s="168"/>
      <c r="I93" s="170"/>
      <c r="J93" s="77"/>
      <c r="K93" s="70">
        <v>0.01</v>
      </c>
      <c r="L93" s="188"/>
      <c r="M93" s="156"/>
    </row>
    <row r="94" spans="1:13" s="61" customFormat="1" ht="10" x14ac:dyDescent="0.35">
      <c r="A94" s="154"/>
      <c r="B94" s="155"/>
      <c r="C94" s="156"/>
      <c r="D94" s="158"/>
      <c r="E94" s="161"/>
      <c r="F94" s="272"/>
      <c r="G94" s="275"/>
      <c r="H94" s="168"/>
      <c r="I94" s="170"/>
      <c r="J94" s="77"/>
      <c r="K94" s="70">
        <v>5.0000000000000001E-3</v>
      </c>
      <c r="L94" s="188"/>
      <c r="M94" s="156"/>
    </row>
    <row r="95" spans="1:13" s="61" customFormat="1" ht="10" x14ac:dyDescent="0.35">
      <c r="A95" s="154"/>
      <c r="B95" s="155"/>
      <c r="C95" s="156"/>
      <c r="D95" s="159"/>
      <c r="E95" s="162"/>
      <c r="F95" s="277"/>
      <c r="G95" s="278"/>
      <c r="H95" s="168"/>
      <c r="I95" s="170"/>
      <c r="J95" s="71"/>
      <c r="K95" s="70">
        <v>0</v>
      </c>
      <c r="L95" s="188"/>
      <c r="M95" s="156"/>
    </row>
    <row r="96" spans="1:13" s="61" customFormat="1" ht="10.15" customHeight="1" x14ac:dyDescent="0.35">
      <c r="A96" s="154">
        <v>17</v>
      </c>
      <c r="B96" s="219"/>
      <c r="C96" s="221"/>
      <c r="D96" s="227"/>
      <c r="E96" s="248"/>
      <c r="F96" s="252"/>
      <c r="G96" s="274" t="s">
        <v>37</v>
      </c>
      <c r="H96" s="167">
        <f>IF(G96='Response Guidelines'!$D$80,'Response Guidelines'!$C$80, IF(G96='Response Guidelines'!$D$81,'Response Guidelines'!$C$81,IF(G96='Response Guidelines'!$D$82,'Response Guidelines'!$C$82,IF(G96='Response Guidelines'!$D$83,'Response Guidelines'!$C$83,IF(G96='Response Guidelines'!$D$84,'Response Guidelines'!$C$84,IF(G96='Response Guidelines'!$D$85,'Response Guidelines'!$C$85,IF(G96='Response Guidelines'!$D$86,'Response Guidelines'!$C$86,"No Rating")))))))</f>
        <v>6</v>
      </c>
      <c r="I96" s="169">
        <f>(H96/$H$181)/_xlfn.XLOOKUP('Scoring Summary'!$D$21,'Response Guidelines'!$D$91:$D$190,'Response Guidelines'!$C$91:$C$190,"",0,1)</f>
        <v>2.5757575757575757E-2</v>
      </c>
      <c r="J96" s="71"/>
      <c r="K96" s="70">
        <f>I96</f>
        <v>2.5757575757575757E-2</v>
      </c>
      <c r="L96" s="188"/>
      <c r="M96" s="221"/>
    </row>
    <row r="97" spans="1:13" s="61" customFormat="1" ht="12.75" customHeight="1" x14ac:dyDescent="0.35">
      <c r="A97" s="154"/>
      <c r="B97" s="219"/>
      <c r="C97" s="221"/>
      <c r="D97" s="228"/>
      <c r="E97" s="241"/>
      <c r="F97" s="238"/>
      <c r="G97" s="275"/>
      <c r="H97" s="168"/>
      <c r="I97" s="170"/>
      <c r="J97" s="71"/>
      <c r="K97" s="70"/>
      <c r="L97" s="188"/>
      <c r="M97" s="221"/>
    </row>
    <row r="98" spans="1:13" s="61" customFormat="1" ht="12.75" customHeight="1" x14ac:dyDescent="0.35">
      <c r="A98" s="226"/>
      <c r="B98" s="254"/>
      <c r="C98" s="225"/>
      <c r="D98" s="228"/>
      <c r="E98" s="241"/>
      <c r="F98" s="238"/>
      <c r="G98" s="275"/>
      <c r="H98" s="168"/>
      <c r="I98" s="170"/>
      <c r="J98" s="76"/>
      <c r="K98" s="72">
        <v>3.0000000000000001E-3</v>
      </c>
      <c r="L98" s="260"/>
      <c r="M98" s="225"/>
    </row>
    <row r="99" spans="1:13" s="61" customFormat="1" ht="12.75" customHeight="1" x14ac:dyDescent="0.35">
      <c r="A99" s="226"/>
      <c r="B99" s="254"/>
      <c r="C99" s="225"/>
      <c r="D99" s="228"/>
      <c r="E99" s="241"/>
      <c r="F99" s="238"/>
      <c r="G99" s="275"/>
      <c r="H99" s="168"/>
      <c r="I99" s="170"/>
      <c r="J99" s="73"/>
      <c r="K99" s="72"/>
      <c r="L99" s="260"/>
      <c r="M99" s="225"/>
    </row>
    <row r="100" spans="1:13" s="61" customFormat="1" ht="11.15" customHeight="1" x14ac:dyDescent="0.35">
      <c r="A100" s="226"/>
      <c r="B100" s="219"/>
      <c r="C100" s="221"/>
      <c r="D100" s="229"/>
      <c r="E100" s="249"/>
      <c r="F100" s="253"/>
      <c r="G100" s="278"/>
      <c r="H100" s="168"/>
      <c r="I100" s="170"/>
      <c r="J100" s="71"/>
      <c r="K100" s="70">
        <v>0</v>
      </c>
      <c r="L100" s="188"/>
      <c r="M100" s="221"/>
    </row>
    <row r="101" spans="1:13" s="61" customFormat="1" ht="18.649999999999999" customHeight="1" x14ac:dyDescent="0.35">
      <c r="A101" s="232">
        <v>18</v>
      </c>
      <c r="B101" s="218"/>
      <c r="C101" s="230"/>
      <c r="D101" s="231"/>
      <c r="E101" s="241"/>
      <c r="F101" s="238"/>
      <c r="G101" s="274" t="s">
        <v>37</v>
      </c>
      <c r="H101" s="167">
        <f>IF(G101='Response Guidelines'!$D$80,'Response Guidelines'!$C$80, IF(G101='Response Guidelines'!$D$81,'Response Guidelines'!$C$81,IF(G101='Response Guidelines'!$D$82,'Response Guidelines'!$C$82,IF(G101='Response Guidelines'!$D$83,'Response Guidelines'!$C$83,IF(G101='Response Guidelines'!$D$84,'Response Guidelines'!$C$84,IF(G101='Response Guidelines'!$D$85,'Response Guidelines'!$C$85,IF(G101='Response Guidelines'!$D$86,'Response Guidelines'!$C$86,"No Rating")))))))</f>
        <v>6</v>
      </c>
      <c r="I101" s="169">
        <f>(H101/$H$181)/_xlfn.XLOOKUP('Scoring Summary'!$D$21,'Response Guidelines'!$D$91:$D$190,'Response Guidelines'!$C$91:$C$190,"",0,1)</f>
        <v>2.5757575757575757E-2</v>
      </c>
      <c r="J101" s="75"/>
      <c r="K101" s="74">
        <f>I101</f>
        <v>2.5757575757575757E-2</v>
      </c>
      <c r="L101" s="193"/>
      <c r="M101" s="230"/>
    </row>
    <row r="102" spans="1:13" s="61" customFormat="1" ht="18.649999999999999" customHeight="1" x14ac:dyDescent="0.35">
      <c r="A102" s="233"/>
      <c r="B102" s="219"/>
      <c r="C102" s="221"/>
      <c r="D102" s="228"/>
      <c r="E102" s="241"/>
      <c r="F102" s="238"/>
      <c r="G102" s="275"/>
      <c r="H102" s="168"/>
      <c r="I102" s="170"/>
      <c r="J102" s="71"/>
      <c r="K102" s="70">
        <v>5.0000000000000001E-3</v>
      </c>
      <c r="L102" s="188"/>
      <c r="M102" s="221"/>
    </row>
    <row r="103" spans="1:13" s="61" customFormat="1" ht="18.649999999999999" customHeight="1" x14ac:dyDescent="0.35">
      <c r="A103" s="233"/>
      <c r="B103" s="219"/>
      <c r="C103" s="221"/>
      <c r="D103" s="228"/>
      <c r="E103" s="241"/>
      <c r="F103" s="238"/>
      <c r="G103" s="275"/>
      <c r="H103" s="168"/>
      <c r="I103" s="170"/>
      <c r="J103" s="71"/>
      <c r="K103" s="70">
        <v>4.0000000000000001E-3</v>
      </c>
      <c r="L103" s="188"/>
      <c r="M103" s="221"/>
    </row>
    <row r="104" spans="1:13" s="61" customFormat="1" ht="18.649999999999999" customHeight="1" x14ac:dyDescent="0.35">
      <c r="A104" s="233"/>
      <c r="B104" s="219"/>
      <c r="C104" s="221"/>
      <c r="D104" s="228"/>
      <c r="E104" s="241"/>
      <c r="F104" s="238"/>
      <c r="G104" s="275"/>
      <c r="H104" s="168"/>
      <c r="I104" s="170"/>
      <c r="J104" s="71"/>
      <c r="K104" s="70">
        <v>3.0000000000000001E-3</v>
      </c>
      <c r="L104" s="188"/>
      <c r="M104" s="221"/>
    </row>
    <row r="105" spans="1:13" s="61" customFormat="1" ht="18.649999999999999" customHeight="1" x14ac:dyDescent="0.35">
      <c r="A105" s="234"/>
      <c r="B105" s="219"/>
      <c r="C105" s="221"/>
      <c r="D105" s="229"/>
      <c r="E105" s="249"/>
      <c r="F105" s="253"/>
      <c r="G105" s="278"/>
      <c r="H105" s="168"/>
      <c r="I105" s="170"/>
      <c r="J105" s="71"/>
      <c r="K105" s="70">
        <v>0</v>
      </c>
      <c r="L105" s="188"/>
      <c r="M105" s="221"/>
    </row>
    <row r="106" spans="1:13" s="61" customFormat="1" ht="11.15" customHeight="1" x14ac:dyDescent="0.35">
      <c r="A106" s="154">
        <v>19</v>
      </c>
      <c r="B106" s="219"/>
      <c r="C106" s="243"/>
      <c r="D106" s="246"/>
      <c r="E106" s="248"/>
      <c r="F106" s="252"/>
      <c r="G106" s="274" t="s">
        <v>37</v>
      </c>
      <c r="H106" s="167">
        <f>IF(G106='Response Guidelines'!$D$80,'Response Guidelines'!$C$80, IF(G106='Response Guidelines'!$D$81,'Response Guidelines'!$C$81,IF(G106='Response Guidelines'!$D$82,'Response Guidelines'!$C$82,IF(G106='Response Guidelines'!$D$83,'Response Guidelines'!$C$83,IF(G106='Response Guidelines'!$D$84,'Response Guidelines'!$C$84,IF(G106='Response Guidelines'!$D$85,'Response Guidelines'!$C$85,IF(G106='Response Guidelines'!$D$86,'Response Guidelines'!$C$86,"No Rating")))))))</f>
        <v>6</v>
      </c>
      <c r="I106" s="169">
        <f>(H106/$H$181)/_xlfn.XLOOKUP('Scoring Summary'!$D$21,'Response Guidelines'!$D$91:$D$190,'Response Guidelines'!$C$91:$C$190,"",0,1)</f>
        <v>2.5757575757575757E-2</v>
      </c>
      <c r="J106" s="71"/>
      <c r="K106" s="70">
        <f>I106</f>
        <v>2.5757575757575757E-2</v>
      </c>
      <c r="L106" s="188"/>
      <c r="M106" s="221"/>
    </row>
    <row r="107" spans="1:13" s="61" customFormat="1" ht="11.15" customHeight="1" x14ac:dyDescent="0.35">
      <c r="A107" s="154"/>
      <c r="B107" s="219"/>
      <c r="C107" s="244"/>
      <c r="D107" s="240"/>
      <c r="E107" s="241"/>
      <c r="F107" s="238"/>
      <c r="G107" s="275"/>
      <c r="H107" s="168"/>
      <c r="I107" s="170"/>
      <c r="J107" s="71"/>
      <c r="K107" s="70"/>
      <c r="L107" s="188"/>
      <c r="M107" s="221"/>
    </row>
    <row r="108" spans="1:13" s="61" customFormat="1" ht="11.15" customHeight="1" x14ac:dyDescent="0.35">
      <c r="A108" s="226"/>
      <c r="B108" s="254"/>
      <c r="C108" s="244"/>
      <c r="D108" s="240"/>
      <c r="E108" s="241"/>
      <c r="F108" s="238"/>
      <c r="G108" s="275"/>
      <c r="H108" s="168"/>
      <c r="I108" s="170"/>
      <c r="J108" s="73"/>
      <c r="K108" s="72"/>
      <c r="L108" s="260"/>
      <c r="M108" s="225"/>
    </row>
    <row r="109" spans="1:13" s="61" customFormat="1" ht="11.15" customHeight="1" x14ac:dyDescent="0.35">
      <c r="A109" s="226"/>
      <c r="B109" s="254"/>
      <c r="C109" s="244"/>
      <c r="D109" s="240"/>
      <c r="E109" s="241"/>
      <c r="F109" s="238"/>
      <c r="G109" s="275"/>
      <c r="H109" s="168"/>
      <c r="I109" s="170"/>
      <c r="J109" s="73"/>
      <c r="K109" s="72"/>
      <c r="L109" s="260"/>
      <c r="M109" s="225"/>
    </row>
    <row r="110" spans="1:13" s="61" customFormat="1" ht="11.15" customHeight="1" x14ac:dyDescent="0.35">
      <c r="A110" s="154"/>
      <c r="B110" s="219"/>
      <c r="C110" s="245"/>
      <c r="D110" s="247"/>
      <c r="E110" s="249"/>
      <c r="F110" s="253"/>
      <c r="G110" s="278"/>
      <c r="H110" s="168"/>
      <c r="I110" s="170"/>
      <c r="J110" s="71"/>
      <c r="K110" s="70">
        <v>0</v>
      </c>
      <c r="L110" s="188"/>
      <c r="M110" s="221"/>
    </row>
    <row r="111" spans="1:13" s="61" customFormat="1" ht="10.15" customHeight="1" x14ac:dyDescent="0.35">
      <c r="A111" s="154">
        <v>20</v>
      </c>
      <c r="B111" s="219"/>
      <c r="C111" s="221"/>
      <c r="D111" s="227"/>
      <c r="E111" s="248"/>
      <c r="F111" s="252"/>
      <c r="G111" s="274" t="s">
        <v>37</v>
      </c>
      <c r="H111" s="167">
        <f>IF(G111='Response Guidelines'!$D$80,'Response Guidelines'!$C$80, IF(G111='Response Guidelines'!$D$81,'Response Guidelines'!$C$81,IF(G111='Response Guidelines'!$D$82,'Response Guidelines'!$C$82,IF(G111='Response Guidelines'!$D$83,'Response Guidelines'!$C$83,IF(G111='Response Guidelines'!$D$84,'Response Guidelines'!$C$84,IF(G111='Response Guidelines'!$D$85,'Response Guidelines'!$C$85,IF(G111='Response Guidelines'!$D$86,'Response Guidelines'!$C$86,"No Rating")))))))</f>
        <v>6</v>
      </c>
      <c r="I111" s="169">
        <f>(H111/$H$181)/_xlfn.XLOOKUP('Scoring Summary'!$D$21,'Response Guidelines'!$D$91:$D$190,'Response Guidelines'!$C$91:$C$190,"",0,1)</f>
        <v>2.5757575757575757E-2</v>
      </c>
      <c r="J111" s="71"/>
      <c r="K111" s="70">
        <f>I111</f>
        <v>2.5757575757575757E-2</v>
      </c>
      <c r="L111" s="188"/>
      <c r="M111" s="221"/>
    </row>
    <row r="112" spans="1:13" s="61" customFormat="1" ht="12.75" customHeight="1" x14ac:dyDescent="0.35">
      <c r="A112" s="154"/>
      <c r="B112" s="219"/>
      <c r="C112" s="221"/>
      <c r="D112" s="228"/>
      <c r="E112" s="241"/>
      <c r="F112" s="238"/>
      <c r="G112" s="275"/>
      <c r="H112" s="168"/>
      <c r="I112" s="170"/>
      <c r="J112" s="71"/>
      <c r="K112" s="70"/>
      <c r="L112" s="188"/>
      <c r="M112" s="221"/>
    </row>
    <row r="113" spans="1:13" s="61" customFormat="1" ht="12.75" customHeight="1" x14ac:dyDescent="0.35">
      <c r="A113" s="226"/>
      <c r="B113" s="254"/>
      <c r="C113" s="225"/>
      <c r="D113" s="228"/>
      <c r="E113" s="241"/>
      <c r="F113" s="238"/>
      <c r="G113" s="275"/>
      <c r="H113" s="168"/>
      <c r="I113" s="170"/>
      <c r="J113" s="76"/>
      <c r="K113" s="72">
        <v>3.0000000000000001E-3</v>
      </c>
      <c r="L113" s="260"/>
      <c r="M113" s="225"/>
    </row>
    <row r="114" spans="1:13" s="61" customFormat="1" ht="12.75" customHeight="1" x14ac:dyDescent="0.35">
      <c r="A114" s="226"/>
      <c r="B114" s="254"/>
      <c r="C114" s="225"/>
      <c r="D114" s="228"/>
      <c r="E114" s="241"/>
      <c r="F114" s="238"/>
      <c r="G114" s="275"/>
      <c r="H114" s="168"/>
      <c r="I114" s="170"/>
      <c r="J114" s="73"/>
      <c r="K114" s="72"/>
      <c r="L114" s="260"/>
      <c r="M114" s="225"/>
    </row>
    <row r="115" spans="1:13" s="61" customFormat="1" ht="11.15" customHeight="1" x14ac:dyDescent="0.35">
      <c r="A115" s="226"/>
      <c r="B115" s="219"/>
      <c r="C115" s="221"/>
      <c r="D115" s="229"/>
      <c r="E115" s="249"/>
      <c r="F115" s="253"/>
      <c r="G115" s="278"/>
      <c r="H115" s="168"/>
      <c r="I115" s="170"/>
      <c r="J115" s="71"/>
      <c r="K115" s="70">
        <v>0.05</v>
      </c>
      <c r="L115" s="188"/>
      <c r="M115" s="221"/>
    </row>
    <row r="116" spans="1:13" s="61" customFormat="1" ht="18.649999999999999" customHeight="1" x14ac:dyDescent="0.35">
      <c r="A116" s="232">
        <v>21</v>
      </c>
      <c r="B116" s="218"/>
      <c r="C116" s="230"/>
      <c r="D116" s="231"/>
      <c r="E116" s="241"/>
      <c r="F116" s="238"/>
      <c r="G116" s="274" t="s">
        <v>37</v>
      </c>
      <c r="H116" s="167">
        <f>IF(G116='Response Guidelines'!$D$80,'Response Guidelines'!$C$80, IF(G116='Response Guidelines'!$D$81,'Response Guidelines'!$C$81,IF(G116='Response Guidelines'!$D$82,'Response Guidelines'!$C$82,IF(G116='Response Guidelines'!$D$83,'Response Guidelines'!$C$83,IF(G116='Response Guidelines'!$D$84,'Response Guidelines'!$C$84,IF(G116='Response Guidelines'!$D$85,'Response Guidelines'!$C$85,IF(G116='Response Guidelines'!$D$86,'Response Guidelines'!$C$86,"No Rating")))))))</f>
        <v>6</v>
      </c>
      <c r="I116" s="169">
        <f>(H116/$H$181)/_xlfn.XLOOKUP('Scoring Summary'!$D$21,'Response Guidelines'!$D$91:$D$190,'Response Guidelines'!$C$91:$C$190,"",0,1)</f>
        <v>2.5757575757575757E-2</v>
      </c>
      <c r="J116" s="75"/>
      <c r="K116" s="74">
        <f>I116</f>
        <v>2.5757575757575757E-2</v>
      </c>
      <c r="L116" s="193"/>
      <c r="M116" s="230"/>
    </row>
    <row r="117" spans="1:13" s="61" customFormat="1" ht="18.649999999999999" customHeight="1" x14ac:dyDescent="0.35">
      <c r="A117" s="233"/>
      <c r="B117" s="219"/>
      <c r="C117" s="221"/>
      <c r="D117" s="228"/>
      <c r="E117" s="241"/>
      <c r="F117" s="238"/>
      <c r="G117" s="275"/>
      <c r="H117" s="168"/>
      <c r="I117" s="170"/>
      <c r="J117" s="71"/>
      <c r="K117" s="70">
        <v>5.0000000000000001E-3</v>
      </c>
      <c r="L117" s="188"/>
      <c r="M117" s="221"/>
    </row>
    <row r="118" spans="1:13" s="61" customFormat="1" ht="18.649999999999999" customHeight="1" x14ac:dyDescent="0.35">
      <c r="A118" s="233"/>
      <c r="B118" s="219"/>
      <c r="C118" s="221"/>
      <c r="D118" s="228"/>
      <c r="E118" s="241"/>
      <c r="F118" s="238"/>
      <c r="G118" s="275"/>
      <c r="H118" s="168"/>
      <c r="I118" s="170"/>
      <c r="J118" s="71"/>
      <c r="K118" s="70">
        <v>4.0000000000000001E-3</v>
      </c>
      <c r="L118" s="188"/>
      <c r="M118" s="221"/>
    </row>
    <row r="119" spans="1:13" s="61" customFormat="1" ht="18.649999999999999" customHeight="1" x14ac:dyDescent="0.35">
      <c r="A119" s="233"/>
      <c r="B119" s="219"/>
      <c r="C119" s="221"/>
      <c r="D119" s="228"/>
      <c r="E119" s="241"/>
      <c r="F119" s="238"/>
      <c r="G119" s="275"/>
      <c r="H119" s="168"/>
      <c r="I119" s="170"/>
      <c r="J119" s="71"/>
      <c r="K119" s="70">
        <v>3.0000000000000001E-3</v>
      </c>
      <c r="L119" s="188"/>
      <c r="M119" s="221"/>
    </row>
    <row r="120" spans="1:13" s="61" customFormat="1" ht="18.649999999999999" customHeight="1" x14ac:dyDescent="0.35">
      <c r="A120" s="234"/>
      <c r="B120" s="219"/>
      <c r="C120" s="221"/>
      <c r="D120" s="229"/>
      <c r="E120" s="249"/>
      <c r="F120" s="253"/>
      <c r="G120" s="278"/>
      <c r="H120" s="168"/>
      <c r="I120" s="170"/>
      <c r="J120" s="71"/>
      <c r="K120" s="70">
        <v>0</v>
      </c>
      <c r="L120" s="188"/>
      <c r="M120" s="221"/>
    </row>
    <row r="121" spans="1:13" s="61" customFormat="1" ht="11.15" customHeight="1" x14ac:dyDescent="0.35">
      <c r="A121" s="154">
        <v>23</v>
      </c>
      <c r="B121" s="219"/>
      <c r="C121" s="243"/>
      <c r="D121" s="246"/>
      <c r="E121" s="248"/>
      <c r="F121" s="252"/>
      <c r="G121" s="274" t="s">
        <v>37</v>
      </c>
      <c r="H121" s="167">
        <f>IF(G121='Response Guidelines'!$D$80,'Response Guidelines'!$C$80, IF(G121='Response Guidelines'!$D$81,'Response Guidelines'!$C$81,IF(G121='Response Guidelines'!$D$82,'Response Guidelines'!$C$82,IF(G121='Response Guidelines'!$D$83,'Response Guidelines'!$C$83,IF(G121='Response Guidelines'!$D$84,'Response Guidelines'!$C$84,IF(G121='Response Guidelines'!$D$85,'Response Guidelines'!$C$85,IF(G121='Response Guidelines'!$D$86,'Response Guidelines'!$C$86,"No Rating")))))))</f>
        <v>6</v>
      </c>
      <c r="I121" s="169">
        <f>(H121/$H$181)/_xlfn.XLOOKUP('Scoring Summary'!$D$21,'Response Guidelines'!$D$91:$D$190,'Response Guidelines'!$C$91:$C$190,"",0,1)</f>
        <v>2.5757575757575757E-2</v>
      </c>
      <c r="J121" s="71"/>
      <c r="K121" s="70">
        <f>I121</f>
        <v>2.5757575757575757E-2</v>
      </c>
      <c r="L121" s="188"/>
      <c r="M121" s="221"/>
    </row>
    <row r="122" spans="1:13" s="61" customFormat="1" ht="11.15" customHeight="1" x14ac:dyDescent="0.35">
      <c r="A122" s="154"/>
      <c r="B122" s="219"/>
      <c r="C122" s="244"/>
      <c r="D122" s="240"/>
      <c r="E122" s="241"/>
      <c r="F122" s="238"/>
      <c r="G122" s="275"/>
      <c r="H122" s="168"/>
      <c r="I122" s="170"/>
      <c r="J122" s="71"/>
      <c r="K122" s="70"/>
      <c r="L122" s="188"/>
      <c r="M122" s="221"/>
    </row>
    <row r="123" spans="1:13" s="61" customFormat="1" ht="11.15" customHeight="1" x14ac:dyDescent="0.35">
      <c r="A123" s="226"/>
      <c r="B123" s="254"/>
      <c r="C123" s="244"/>
      <c r="D123" s="240"/>
      <c r="E123" s="241"/>
      <c r="F123" s="238"/>
      <c r="G123" s="275"/>
      <c r="H123" s="168"/>
      <c r="I123" s="170"/>
      <c r="J123" s="73"/>
      <c r="K123" s="72"/>
      <c r="L123" s="260"/>
      <c r="M123" s="225"/>
    </row>
    <row r="124" spans="1:13" s="61" customFormat="1" ht="11.15" customHeight="1" x14ac:dyDescent="0.35">
      <c r="A124" s="226"/>
      <c r="B124" s="254"/>
      <c r="C124" s="244"/>
      <c r="D124" s="240"/>
      <c r="E124" s="241"/>
      <c r="F124" s="238"/>
      <c r="G124" s="275"/>
      <c r="H124" s="168"/>
      <c r="I124" s="170"/>
      <c r="J124" s="73"/>
      <c r="K124" s="72"/>
      <c r="L124" s="260"/>
      <c r="M124" s="225"/>
    </row>
    <row r="125" spans="1:13" s="61" customFormat="1" ht="11.15" customHeight="1" x14ac:dyDescent="0.35">
      <c r="A125" s="154"/>
      <c r="B125" s="219"/>
      <c r="C125" s="245"/>
      <c r="D125" s="247"/>
      <c r="E125" s="249"/>
      <c r="F125" s="253"/>
      <c r="G125" s="278"/>
      <c r="H125" s="168"/>
      <c r="I125" s="170"/>
      <c r="J125" s="71"/>
      <c r="K125" s="70">
        <v>0</v>
      </c>
      <c r="L125" s="188"/>
      <c r="M125" s="221"/>
    </row>
    <row r="126" spans="1:13" s="61" customFormat="1" ht="11.15" customHeight="1" x14ac:dyDescent="0.35">
      <c r="A126" s="154">
        <v>24</v>
      </c>
      <c r="B126" s="219"/>
      <c r="C126" s="252"/>
      <c r="D126" s="227"/>
      <c r="E126" s="248"/>
      <c r="F126" s="252"/>
      <c r="G126" s="274" t="s">
        <v>37</v>
      </c>
      <c r="H126" s="167">
        <f>IF(G126='Response Guidelines'!$D$80,'Response Guidelines'!$C$80, IF(G126='Response Guidelines'!$D$81,'Response Guidelines'!$C$81,IF(G126='Response Guidelines'!$D$82,'Response Guidelines'!$C$82,IF(G126='Response Guidelines'!$D$83,'Response Guidelines'!$C$83,IF(G126='Response Guidelines'!$D$84,'Response Guidelines'!$C$84,IF(G126='Response Guidelines'!$D$85,'Response Guidelines'!$C$85,IF(G126='Response Guidelines'!$D$86,'Response Guidelines'!$C$86,"No Rating")))))))</f>
        <v>6</v>
      </c>
      <c r="I126" s="169">
        <f>(H126/$H$181)/_xlfn.XLOOKUP('Scoring Summary'!$D$21,'Response Guidelines'!$D$91:$D$190,'Response Guidelines'!$C$91:$C$190,"",0,1)</f>
        <v>2.5757575757575757E-2</v>
      </c>
      <c r="J126" s="71"/>
      <c r="K126" s="70">
        <f>I126</f>
        <v>2.5757575757575757E-2</v>
      </c>
      <c r="L126" s="260"/>
      <c r="M126" s="221"/>
    </row>
    <row r="127" spans="1:13" s="61" customFormat="1" ht="11.15" customHeight="1" x14ac:dyDescent="0.35">
      <c r="A127" s="154"/>
      <c r="B127" s="219"/>
      <c r="C127" s="238"/>
      <c r="D127" s="228"/>
      <c r="E127" s="241"/>
      <c r="F127" s="238"/>
      <c r="G127" s="275"/>
      <c r="H127" s="168"/>
      <c r="I127" s="170"/>
      <c r="J127" s="71"/>
      <c r="K127" s="70"/>
      <c r="L127" s="265"/>
      <c r="M127" s="221"/>
    </row>
    <row r="128" spans="1:13" s="61" customFormat="1" ht="11.15" customHeight="1" x14ac:dyDescent="0.35">
      <c r="A128" s="154"/>
      <c r="B128" s="219"/>
      <c r="C128" s="238"/>
      <c r="D128" s="228"/>
      <c r="E128" s="241"/>
      <c r="F128" s="238"/>
      <c r="G128" s="275"/>
      <c r="H128" s="168"/>
      <c r="I128" s="170"/>
      <c r="J128" s="71"/>
      <c r="K128" s="70"/>
      <c r="L128" s="265"/>
      <c r="M128" s="221"/>
    </row>
    <row r="129" spans="1:13" s="61" customFormat="1" ht="11.15" customHeight="1" x14ac:dyDescent="0.35">
      <c r="A129" s="154"/>
      <c r="B129" s="219"/>
      <c r="C129" s="238"/>
      <c r="D129" s="228"/>
      <c r="E129" s="241"/>
      <c r="F129" s="238"/>
      <c r="G129" s="275"/>
      <c r="H129" s="168"/>
      <c r="I129" s="170"/>
      <c r="J129" s="71"/>
      <c r="K129" s="70"/>
      <c r="L129" s="265"/>
      <c r="M129" s="221"/>
    </row>
    <row r="130" spans="1:13" s="61" customFormat="1" ht="11.15" customHeight="1" x14ac:dyDescent="0.35">
      <c r="A130" s="154"/>
      <c r="B130" s="219"/>
      <c r="C130" s="253"/>
      <c r="D130" s="229"/>
      <c r="E130" s="249"/>
      <c r="F130" s="253"/>
      <c r="G130" s="278"/>
      <c r="H130" s="168"/>
      <c r="I130" s="170"/>
      <c r="J130" s="71"/>
      <c r="K130" s="70">
        <v>0</v>
      </c>
      <c r="L130" s="193"/>
      <c r="M130" s="221"/>
    </row>
    <row r="131" spans="1:13" s="61" customFormat="1" ht="10" x14ac:dyDescent="0.35">
      <c r="A131" s="261">
        <v>25</v>
      </c>
      <c r="B131" s="258"/>
      <c r="C131" s="194"/>
      <c r="D131" s="158"/>
      <c r="E131" s="161"/>
      <c r="F131" s="272"/>
      <c r="G131" s="274" t="s">
        <v>37</v>
      </c>
      <c r="H131" s="167">
        <f>IF(G131='Response Guidelines'!$D$80,'Response Guidelines'!$C$80, IF(G131='Response Guidelines'!$D$81,'Response Guidelines'!$C$81,IF(G131='Response Guidelines'!$D$82,'Response Guidelines'!$C$82,IF(G131='Response Guidelines'!$D$83,'Response Guidelines'!$C$83,IF(G131='Response Guidelines'!$D$84,'Response Guidelines'!$C$84,IF(G131='Response Guidelines'!$D$85,'Response Guidelines'!$C$85,IF(G131='Response Guidelines'!$D$86,'Response Guidelines'!$C$86,"No Rating")))))))</f>
        <v>6</v>
      </c>
      <c r="I131" s="169">
        <f>(H131/$H$181)/_xlfn.XLOOKUP('Scoring Summary'!$D$21,'Response Guidelines'!$D$91:$D$190,'Response Guidelines'!$C$91:$C$190,"",0,1)</f>
        <v>2.5757575757575757E-2</v>
      </c>
      <c r="J131" s="75"/>
      <c r="K131" s="74">
        <f>I131</f>
        <v>2.5757575757575757E-2</v>
      </c>
      <c r="L131" s="193"/>
      <c r="M131" s="194"/>
    </row>
    <row r="132" spans="1:13" s="61" customFormat="1" ht="10" x14ac:dyDescent="0.35">
      <c r="A132" s="154"/>
      <c r="B132" s="155"/>
      <c r="C132" s="156"/>
      <c r="D132" s="158"/>
      <c r="E132" s="161"/>
      <c r="F132" s="272"/>
      <c r="G132" s="275"/>
      <c r="H132" s="168"/>
      <c r="I132" s="170"/>
      <c r="J132" s="71"/>
      <c r="K132" s="70">
        <v>1.2E-2</v>
      </c>
      <c r="L132" s="188"/>
      <c r="M132" s="156"/>
    </row>
    <row r="133" spans="1:13" s="61" customFormat="1" ht="10" x14ac:dyDescent="0.35">
      <c r="A133" s="154"/>
      <c r="B133" s="155"/>
      <c r="C133" s="156"/>
      <c r="D133" s="158"/>
      <c r="E133" s="161"/>
      <c r="F133" s="272"/>
      <c r="G133" s="275"/>
      <c r="H133" s="168"/>
      <c r="I133" s="170"/>
      <c r="J133" s="77"/>
      <c r="K133" s="70">
        <v>0.01</v>
      </c>
      <c r="L133" s="188"/>
      <c r="M133" s="156"/>
    </row>
    <row r="134" spans="1:13" s="61" customFormat="1" ht="10" x14ac:dyDescent="0.35">
      <c r="A134" s="154"/>
      <c r="B134" s="155"/>
      <c r="C134" s="156"/>
      <c r="D134" s="158"/>
      <c r="E134" s="161"/>
      <c r="F134" s="272"/>
      <c r="G134" s="275"/>
      <c r="H134" s="168"/>
      <c r="I134" s="170"/>
      <c r="J134" s="77"/>
      <c r="K134" s="70">
        <v>5.0000000000000001E-3</v>
      </c>
      <c r="L134" s="188"/>
      <c r="M134" s="156"/>
    </row>
    <row r="135" spans="1:13" s="61" customFormat="1" ht="10" x14ac:dyDescent="0.35">
      <c r="A135" s="154"/>
      <c r="B135" s="155"/>
      <c r="C135" s="156"/>
      <c r="D135" s="159"/>
      <c r="E135" s="162"/>
      <c r="F135" s="277"/>
      <c r="G135" s="278"/>
      <c r="H135" s="168"/>
      <c r="I135" s="170"/>
      <c r="J135" s="71"/>
      <c r="K135" s="70">
        <v>0</v>
      </c>
      <c r="L135" s="188"/>
      <c r="M135" s="156"/>
    </row>
    <row r="136" spans="1:13" s="61" customFormat="1" ht="10.15" customHeight="1" x14ac:dyDescent="0.35">
      <c r="A136" s="154">
        <v>26</v>
      </c>
      <c r="B136" s="219"/>
      <c r="C136" s="221"/>
      <c r="D136" s="227"/>
      <c r="E136" s="248"/>
      <c r="F136" s="252"/>
      <c r="G136" s="274" t="s">
        <v>37</v>
      </c>
      <c r="H136" s="167">
        <f>IF(G136='Response Guidelines'!$D$80,'Response Guidelines'!$C$80, IF(G136='Response Guidelines'!$D$81,'Response Guidelines'!$C$81,IF(G136='Response Guidelines'!$D$82,'Response Guidelines'!$C$82,IF(G136='Response Guidelines'!$D$83,'Response Guidelines'!$C$83,IF(G136='Response Guidelines'!$D$84,'Response Guidelines'!$C$84,IF(G136='Response Guidelines'!$D$85,'Response Guidelines'!$C$85,IF(G136='Response Guidelines'!$D$86,'Response Guidelines'!$C$86,"No Rating")))))))</f>
        <v>6</v>
      </c>
      <c r="I136" s="169">
        <f>(H136/$H$181)/_xlfn.XLOOKUP('Scoring Summary'!$D$21,'Response Guidelines'!$D$91:$D$190,'Response Guidelines'!$C$91:$C$190,"",0,1)</f>
        <v>2.5757575757575757E-2</v>
      </c>
      <c r="J136" s="71"/>
      <c r="K136" s="70">
        <f>I136</f>
        <v>2.5757575757575757E-2</v>
      </c>
      <c r="L136" s="188"/>
      <c r="M136" s="221"/>
    </row>
    <row r="137" spans="1:13" s="61" customFormat="1" ht="12.75" customHeight="1" x14ac:dyDescent="0.35">
      <c r="A137" s="154"/>
      <c r="B137" s="219"/>
      <c r="C137" s="221"/>
      <c r="D137" s="228"/>
      <c r="E137" s="241"/>
      <c r="F137" s="238"/>
      <c r="G137" s="275"/>
      <c r="H137" s="168"/>
      <c r="I137" s="170"/>
      <c r="J137" s="71"/>
      <c r="K137" s="70"/>
      <c r="L137" s="188"/>
      <c r="M137" s="221"/>
    </row>
    <row r="138" spans="1:13" s="61" customFormat="1" ht="12.75" customHeight="1" x14ac:dyDescent="0.35">
      <c r="A138" s="226"/>
      <c r="B138" s="254"/>
      <c r="C138" s="225"/>
      <c r="D138" s="228"/>
      <c r="E138" s="241"/>
      <c r="F138" s="238"/>
      <c r="G138" s="275"/>
      <c r="H138" s="168"/>
      <c r="I138" s="170"/>
      <c r="J138" s="76"/>
      <c r="K138" s="72">
        <v>3.0000000000000001E-3</v>
      </c>
      <c r="L138" s="260"/>
      <c r="M138" s="225"/>
    </row>
    <row r="139" spans="1:13" s="61" customFormat="1" ht="12.75" customHeight="1" x14ac:dyDescent="0.35">
      <c r="A139" s="226"/>
      <c r="B139" s="254"/>
      <c r="C139" s="225"/>
      <c r="D139" s="228"/>
      <c r="E139" s="241"/>
      <c r="F139" s="238"/>
      <c r="G139" s="275"/>
      <c r="H139" s="168"/>
      <c r="I139" s="170"/>
      <c r="J139" s="73"/>
      <c r="K139" s="72"/>
      <c r="L139" s="260"/>
      <c r="M139" s="225"/>
    </row>
    <row r="140" spans="1:13" s="61" customFormat="1" ht="11.15" customHeight="1" x14ac:dyDescent="0.35">
      <c r="A140" s="226"/>
      <c r="B140" s="219"/>
      <c r="C140" s="221"/>
      <c r="D140" s="229"/>
      <c r="E140" s="249"/>
      <c r="F140" s="253"/>
      <c r="G140" s="278"/>
      <c r="H140" s="168"/>
      <c r="I140" s="170"/>
      <c r="J140" s="71"/>
      <c r="K140" s="70">
        <v>0</v>
      </c>
      <c r="L140" s="188"/>
      <c r="M140" s="221"/>
    </row>
    <row r="141" spans="1:13" s="61" customFormat="1" ht="18.649999999999999" customHeight="1" x14ac:dyDescent="0.35">
      <c r="A141" s="232">
        <v>27</v>
      </c>
      <c r="B141" s="218"/>
      <c r="C141" s="230"/>
      <c r="D141" s="231"/>
      <c r="E141" s="241"/>
      <c r="F141" s="238"/>
      <c r="G141" s="274" t="s">
        <v>37</v>
      </c>
      <c r="H141" s="167">
        <f>IF(G141='Response Guidelines'!$D$80,'Response Guidelines'!$C$80, IF(G141='Response Guidelines'!$D$81,'Response Guidelines'!$C$81,IF(G141='Response Guidelines'!$D$82,'Response Guidelines'!$C$82,IF(G141='Response Guidelines'!$D$83,'Response Guidelines'!$C$83,IF(G141='Response Guidelines'!$D$84,'Response Guidelines'!$C$84,IF(G141='Response Guidelines'!$D$85,'Response Guidelines'!$C$85,IF(G141='Response Guidelines'!$D$86,'Response Guidelines'!$C$86,"No Rating")))))))</f>
        <v>6</v>
      </c>
      <c r="I141" s="169">
        <f>(H141/$H$181)/_xlfn.XLOOKUP('Scoring Summary'!$D$21,'Response Guidelines'!$D$91:$D$190,'Response Guidelines'!$C$91:$C$190,"",0,1)</f>
        <v>2.5757575757575757E-2</v>
      </c>
      <c r="J141" s="75"/>
      <c r="K141" s="74">
        <f>I141</f>
        <v>2.5757575757575757E-2</v>
      </c>
      <c r="L141" s="193"/>
      <c r="M141" s="230"/>
    </row>
    <row r="142" spans="1:13" s="61" customFormat="1" ht="18.649999999999999" customHeight="1" x14ac:dyDescent="0.35">
      <c r="A142" s="233"/>
      <c r="B142" s="219"/>
      <c r="C142" s="221"/>
      <c r="D142" s="228"/>
      <c r="E142" s="241"/>
      <c r="F142" s="238"/>
      <c r="G142" s="275"/>
      <c r="H142" s="168"/>
      <c r="I142" s="170"/>
      <c r="J142" s="71"/>
      <c r="K142" s="70">
        <v>5.0000000000000001E-3</v>
      </c>
      <c r="L142" s="188"/>
      <c r="M142" s="221"/>
    </row>
    <row r="143" spans="1:13" s="61" customFormat="1" ht="18.649999999999999" customHeight="1" x14ac:dyDescent="0.35">
      <c r="A143" s="233"/>
      <c r="B143" s="219"/>
      <c r="C143" s="221"/>
      <c r="D143" s="228"/>
      <c r="E143" s="241"/>
      <c r="F143" s="238"/>
      <c r="G143" s="275"/>
      <c r="H143" s="168"/>
      <c r="I143" s="170"/>
      <c r="J143" s="71"/>
      <c r="K143" s="70">
        <v>4.0000000000000001E-3</v>
      </c>
      <c r="L143" s="188"/>
      <c r="M143" s="221"/>
    </row>
    <row r="144" spans="1:13" s="61" customFormat="1" ht="18.649999999999999" customHeight="1" x14ac:dyDescent="0.35">
      <c r="A144" s="233"/>
      <c r="B144" s="219"/>
      <c r="C144" s="221"/>
      <c r="D144" s="228"/>
      <c r="E144" s="241"/>
      <c r="F144" s="238"/>
      <c r="G144" s="275"/>
      <c r="H144" s="168"/>
      <c r="I144" s="170"/>
      <c r="J144" s="71"/>
      <c r="K144" s="70">
        <v>3.0000000000000001E-3</v>
      </c>
      <c r="L144" s="188"/>
      <c r="M144" s="221"/>
    </row>
    <row r="145" spans="1:14" s="61" customFormat="1" ht="18.649999999999999" customHeight="1" x14ac:dyDescent="0.35">
      <c r="A145" s="234"/>
      <c r="B145" s="219"/>
      <c r="C145" s="221"/>
      <c r="D145" s="229"/>
      <c r="E145" s="249"/>
      <c r="F145" s="253"/>
      <c r="G145" s="278"/>
      <c r="H145" s="168"/>
      <c r="I145" s="170"/>
      <c r="J145" s="71"/>
      <c r="K145" s="70">
        <v>0</v>
      </c>
      <c r="L145" s="188"/>
      <c r="M145" s="221"/>
    </row>
    <row r="146" spans="1:14" s="61" customFormat="1" ht="11.15" customHeight="1" x14ac:dyDescent="0.35">
      <c r="A146" s="154">
        <v>28</v>
      </c>
      <c r="B146" s="219"/>
      <c r="C146" s="243"/>
      <c r="D146" s="246"/>
      <c r="E146" s="248"/>
      <c r="F146" s="252"/>
      <c r="G146" s="274" t="s">
        <v>37</v>
      </c>
      <c r="H146" s="167">
        <f>IF(G146='Response Guidelines'!$D$80,'Response Guidelines'!$C$80, IF(G146='Response Guidelines'!$D$81,'Response Guidelines'!$C$81,IF(G146='Response Guidelines'!$D$82,'Response Guidelines'!$C$82,IF(G146='Response Guidelines'!$D$83,'Response Guidelines'!$C$83,IF(G146='Response Guidelines'!$D$84,'Response Guidelines'!$C$84,IF(G146='Response Guidelines'!$D$85,'Response Guidelines'!$C$85,IF(G146='Response Guidelines'!$D$86,'Response Guidelines'!$C$86,"No Rating")))))))</f>
        <v>6</v>
      </c>
      <c r="I146" s="169">
        <f>(H146/$H$181)/_xlfn.XLOOKUP('Scoring Summary'!$D$21,'Response Guidelines'!$D$91:$D$190,'Response Guidelines'!$C$91:$C$190,"",0,1)</f>
        <v>2.5757575757575757E-2</v>
      </c>
      <c r="J146" s="71"/>
      <c r="K146" s="70">
        <f>I146</f>
        <v>2.5757575757575757E-2</v>
      </c>
      <c r="L146" s="188"/>
      <c r="M146" s="221"/>
    </row>
    <row r="147" spans="1:14" s="61" customFormat="1" ht="11.15" customHeight="1" x14ac:dyDescent="0.35">
      <c r="A147" s="154"/>
      <c r="B147" s="219"/>
      <c r="C147" s="244"/>
      <c r="D147" s="240"/>
      <c r="E147" s="241"/>
      <c r="F147" s="238"/>
      <c r="G147" s="275"/>
      <c r="H147" s="168"/>
      <c r="I147" s="170"/>
      <c r="J147" s="71"/>
      <c r="K147" s="70"/>
      <c r="L147" s="188"/>
      <c r="M147" s="221"/>
    </row>
    <row r="148" spans="1:14" s="61" customFormat="1" ht="11.15" customHeight="1" x14ac:dyDescent="0.35">
      <c r="A148" s="226"/>
      <c r="B148" s="254"/>
      <c r="C148" s="244"/>
      <c r="D148" s="240"/>
      <c r="E148" s="241"/>
      <c r="F148" s="238"/>
      <c r="G148" s="275"/>
      <c r="H148" s="168"/>
      <c r="I148" s="170"/>
      <c r="J148" s="73"/>
      <c r="K148" s="72"/>
      <c r="L148" s="260"/>
      <c r="M148" s="225"/>
    </row>
    <row r="149" spans="1:14" s="61" customFormat="1" ht="11.15" customHeight="1" x14ac:dyDescent="0.35">
      <c r="A149" s="226"/>
      <c r="B149" s="254"/>
      <c r="C149" s="244"/>
      <c r="D149" s="240"/>
      <c r="E149" s="241"/>
      <c r="F149" s="238"/>
      <c r="G149" s="275"/>
      <c r="H149" s="168"/>
      <c r="I149" s="170"/>
      <c r="J149" s="73"/>
      <c r="K149" s="72"/>
      <c r="L149" s="260"/>
      <c r="M149" s="225"/>
    </row>
    <row r="150" spans="1:14" s="61" customFormat="1" ht="11.15" customHeight="1" x14ac:dyDescent="0.35">
      <c r="A150" s="154"/>
      <c r="B150" s="219"/>
      <c r="C150" s="245"/>
      <c r="D150" s="247"/>
      <c r="E150" s="249"/>
      <c r="F150" s="253"/>
      <c r="G150" s="278"/>
      <c r="H150" s="168"/>
      <c r="I150" s="170"/>
      <c r="J150" s="71"/>
      <c r="K150" s="70">
        <v>0</v>
      </c>
      <c r="L150" s="188"/>
      <c r="M150" s="221"/>
    </row>
    <row r="151" spans="1:14" s="61" customFormat="1" ht="11.15" customHeight="1" x14ac:dyDescent="0.35">
      <c r="A151" s="154">
        <v>29</v>
      </c>
      <c r="B151" s="219"/>
      <c r="C151" s="243"/>
      <c r="D151" s="246"/>
      <c r="E151" s="248"/>
      <c r="F151" s="252"/>
      <c r="G151" s="274" t="s">
        <v>37</v>
      </c>
      <c r="H151" s="167">
        <f>IF(G151='Response Guidelines'!$D$80,'Response Guidelines'!$C$80, IF(G151='Response Guidelines'!$D$81,'Response Guidelines'!$C$81,IF(G151='Response Guidelines'!$D$82,'Response Guidelines'!$C$82,IF(G151='Response Guidelines'!$D$83,'Response Guidelines'!$C$83,IF(G151='Response Guidelines'!$D$84,'Response Guidelines'!$C$84,IF(G151='Response Guidelines'!$D$85,'Response Guidelines'!$C$85,IF(G151='Response Guidelines'!$D$86,'Response Guidelines'!$C$86,"No Rating")))))))</f>
        <v>6</v>
      </c>
      <c r="I151" s="169">
        <f>(H151/$H$181)/_xlfn.XLOOKUP('Scoring Summary'!$D$21,'Response Guidelines'!$D$91:$D$190,'Response Guidelines'!$C$91:$C$190,"",0,1)</f>
        <v>2.5757575757575757E-2</v>
      </c>
      <c r="J151" s="71"/>
      <c r="K151" s="70">
        <f>I151</f>
        <v>2.5757575757575757E-2</v>
      </c>
      <c r="L151" s="188"/>
      <c r="M151" s="221"/>
    </row>
    <row r="152" spans="1:14" s="61" customFormat="1" ht="11.15" customHeight="1" x14ac:dyDescent="0.35">
      <c r="A152" s="154"/>
      <c r="B152" s="219"/>
      <c r="C152" s="244"/>
      <c r="D152" s="240"/>
      <c r="E152" s="241"/>
      <c r="F152" s="238"/>
      <c r="G152" s="275"/>
      <c r="H152" s="168"/>
      <c r="I152" s="170"/>
      <c r="J152" s="71"/>
      <c r="K152" s="70"/>
      <c r="L152" s="188"/>
      <c r="M152" s="221"/>
    </row>
    <row r="153" spans="1:14" s="61" customFormat="1" ht="11.15" customHeight="1" x14ac:dyDescent="0.35">
      <c r="A153" s="226"/>
      <c r="B153" s="254"/>
      <c r="C153" s="244"/>
      <c r="D153" s="240"/>
      <c r="E153" s="241"/>
      <c r="F153" s="238"/>
      <c r="G153" s="275"/>
      <c r="H153" s="168"/>
      <c r="I153" s="170"/>
      <c r="J153" s="73"/>
      <c r="K153" s="72"/>
      <c r="L153" s="260"/>
      <c r="M153" s="225"/>
    </row>
    <row r="154" spans="1:14" s="61" customFormat="1" ht="11.15" customHeight="1" x14ac:dyDescent="0.35">
      <c r="A154" s="226"/>
      <c r="B154" s="254"/>
      <c r="C154" s="244"/>
      <c r="D154" s="240"/>
      <c r="E154" s="241"/>
      <c r="F154" s="238"/>
      <c r="G154" s="275"/>
      <c r="H154" s="168"/>
      <c r="I154" s="170"/>
      <c r="J154" s="73"/>
      <c r="K154" s="72"/>
      <c r="L154" s="260"/>
      <c r="M154" s="225"/>
    </row>
    <row r="155" spans="1:14" s="61" customFormat="1" ht="11.15" customHeight="1" x14ac:dyDescent="0.35">
      <c r="A155" s="154"/>
      <c r="B155" s="219"/>
      <c r="C155" s="245"/>
      <c r="D155" s="247"/>
      <c r="E155" s="249"/>
      <c r="F155" s="253"/>
      <c r="G155" s="278"/>
      <c r="H155" s="168"/>
      <c r="I155" s="170"/>
      <c r="J155" s="71"/>
      <c r="K155" s="70">
        <v>0</v>
      </c>
      <c r="L155" s="188"/>
      <c r="M155" s="221"/>
    </row>
    <row r="156" spans="1:14" s="61" customFormat="1" ht="11.15" customHeight="1" x14ac:dyDescent="0.35">
      <c r="A156" s="280">
        <v>30</v>
      </c>
      <c r="B156" s="219"/>
      <c r="C156" s="252"/>
      <c r="D156" s="227"/>
      <c r="E156" s="248"/>
      <c r="F156" s="252"/>
      <c r="G156" s="274" t="s">
        <v>37</v>
      </c>
      <c r="H156" s="167">
        <f>IF(G156='Response Guidelines'!$D$80,'Response Guidelines'!$C$80, IF(G156='Response Guidelines'!$D$81,'Response Guidelines'!$C$81,IF(G156='Response Guidelines'!$D$82,'Response Guidelines'!$C$82,IF(G156='Response Guidelines'!$D$83,'Response Guidelines'!$C$83,IF(G156='Response Guidelines'!$D$84,'Response Guidelines'!$C$84,IF(G156='Response Guidelines'!$D$85,'Response Guidelines'!$C$85,IF(G156='Response Guidelines'!$D$86,'Response Guidelines'!$C$86,"No Rating")))))))</f>
        <v>6</v>
      </c>
      <c r="I156" s="169">
        <f>(H156/$H$181)/_xlfn.XLOOKUP('Scoring Summary'!$D$21,'Response Guidelines'!$D$91:$D$190,'Response Guidelines'!$C$91:$C$190,"",0,1)</f>
        <v>2.5757575757575757E-2</v>
      </c>
      <c r="J156" s="71"/>
      <c r="K156" s="70">
        <f>I156</f>
        <v>2.5757575757575757E-2</v>
      </c>
      <c r="L156" s="260"/>
      <c r="M156" s="283"/>
      <c r="N156" s="97"/>
    </row>
    <row r="157" spans="1:14" s="61" customFormat="1" ht="11.15" customHeight="1" x14ac:dyDescent="0.35">
      <c r="A157" s="280"/>
      <c r="B157" s="219"/>
      <c r="C157" s="238"/>
      <c r="D157" s="228"/>
      <c r="E157" s="241"/>
      <c r="F157" s="238"/>
      <c r="G157" s="275"/>
      <c r="H157" s="168"/>
      <c r="I157" s="170"/>
      <c r="J157" s="71"/>
      <c r="K157" s="70"/>
      <c r="L157" s="265"/>
      <c r="M157" s="283"/>
      <c r="N157" s="97"/>
    </row>
    <row r="158" spans="1:14" s="61" customFormat="1" ht="11.15" customHeight="1" x14ac:dyDescent="0.35">
      <c r="A158" s="280"/>
      <c r="B158" s="219"/>
      <c r="C158" s="238"/>
      <c r="D158" s="228"/>
      <c r="E158" s="241"/>
      <c r="F158" s="238"/>
      <c r="G158" s="275"/>
      <c r="H158" s="168"/>
      <c r="I158" s="170"/>
      <c r="J158" s="71"/>
      <c r="K158" s="70"/>
      <c r="L158" s="265"/>
      <c r="M158" s="283"/>
      <c r="N158" s="97"/>
    </row>
    <row r="159" spans="1:14" s="61" customFormat="1" ht="11.15" customHeight="1" x14ac:dyDescent="0.35">
      <c r="A159" s="280"/>
      <c r="B159" s="219"/>
      <c r="C159" s="238"/>
      <c r="D159" s="228"/>
      <c r="E159" s="241"/>
      <c r="F159" s="238"/>
      <c r="G159" s="275"/>
      <c r="H159" s="168"/>
      <c r="I159" s="170"/>
      <c r="J159" s="71"/>
      <c r="K159" s="70"/>
      <c r="L159" s="265"/>
      <c r="M159" s="283"/>
      <c r="N159" s="97"/>
    </row>
    <row r="160" spans="1:14" s="61" customFormat="1" ht="11.15" customHeight="1" x14ac:dyDescent="0.35">
      <c r="A160" s="280"/>
      <c r="B160" s="219"/>
      <c r="C160" s="253"/>
      <c r="D160" s="229"/>
      <c r="E160" s="249"/>
      <c r="F160" s="253"/>
      <c r="G160" s="278"/>
      <c r="H160" s="168"/>
      <c r="I160" s="170"/>
      <c r="J160" s="71"/>
      <c r="K160" s="70">
        <v>0</v>
      </c>
      <c r="L160" s="193"/>
      <c r="M160" s="283"/>
      <c r="N160" s="97"/>
    </row>
    <row r="161" spans="1:14" s="61" customFormat="1" ht="10" x14ac:dyDescent="0.35">
      <c r="A161" s="279">
        <v>31</v>
      </c>
      <c r="B161" s="258"/>
      <c r="C161" s="194"/>
      <c r="D161" s="158"/>
      <c r="E161" s="161"/>
      <c r="F161" s="272"/>
      <c r="G161" s="274" t="s">
        <v>37</v>
      </c>
      <c r="H161" s="167">
        <f>IF(G161='Response Guidelines'!$D$80,'Response Guidelines'!$C$80, IF(G161='Response Guidelines'!$D$81,'Response Guidelines'!$C$81,IF(G161='Response Guidelines'!$D$82,'Response Guidelines'!$C$82,IF(G161='Response Guidelines'!$D$83,'Response Guidelines'!$C$83,IF(G161='Response Guidelines'!$D$84,'Response Guidelines'!$C$84,IF(G161='Response Guidelines'!$D$85,'Response Guidelines'!$C$85,IF(G161='Response Guidelines'!$D$86,'Response Guidelines'!$C$86,"No Rating")))))))</f>
        <v>6</v>
      </c>
      <c r="I161" s="169">
        <f>(H161/$H$181)/_xlfn.XLOOKUP('Scoring Summary'!$D$21,'Response Guidelines'!$D$91:$D$190,'Response Guidelines'!$C$91:$C$190,"",0,1)</f>
        <v>2.5757575757575757E-2</v>
      </c>
      <c r="J161" s="75"/>
      <c r="K161" s="74">
        <f>I161</f>
        <v>2.5757575757575757E-2</v>
      </c>
      <c r="L161" s="193"/>
      <c r="M161" s="281"/>
      <c r="N161" s="97"/>
    </row>
    <row r="162" spans="1:14" s="61" customFormat="1" ht="10" x14ac:dyDescent="0.35">
      <c r="A162" s="280"/>
      <c r="B162" s="155"/>
      <c r="C162" s="156"/>
      <c r="D162" s="158"/>
      <c r="E162" s="161"/>
      <c r="F162" s="272"/>
      <c r="G162" s="275"/>
      <c r="H162" s="168"/>
      <c r="I162" s="170"/>
      <c r="J162" s="71"/>
      <c r="K162" s="70">
        <v>1.2E-2</v>
      </c>
      <c r="L162" s="188"/>
      <c r="M162" s="282"/>
      <c r="N162" s="97"/>
    </row>
    <row r="163" spans="1:14" s="61" customFormat="1" ht="10" x14ac:dyDescent="0.35">
      <c r="A163" s="280"/>
      <c r="B163" s="155"/>
      <c r="C163" s="156"/>
      <c r="D163" s="158"/>
      <c r="E163" s="161"/>
      <c r="F163" s="272"/>
      <c r="G163" s="275"/>
      <c r="H163" s="168"/>
      <c r="I163" s="170"/>
      <c r="J163" s="77"/>
      <c r="K163" s="70">
        <v>0.01</v>
      </c>
      <c r="L163" s="188"/>
      <c r="M163" s="282"/>
      <c r="N163" s="97"/>
    </row>
    <row r="164" spans="1:14" s="61" customFormat="1" ht="10" x14ac:dyDescent="0.35">
      <c r="A164" s="280"/>
      <c r="B164" s="155"/>
      <c r="C164" s="156"/>
      <c r="D164" s="158"/>
      <c r="E164" s="161"/>
      <c r="F164" s="272"/>
      <c r="G164" s="275"/>
      <c r="H164" s="168"/>
      <c r="I164" s="170"/>
      <c r="J164" s="77"/>
      <c r="K164" s="70">
        <v>5.0000000000000001E-3</v>
      </c>
      <c r="L164" s="188"/>
      <c r="M164" s="282"/>
      <c r="N164" s="97"/>
    </row>
    <row r="165" spans="1:14" s="61" customFormat="1" ht="10" x14ac:dyDescent="0.35">
      <c r="A165" s="280"/>
      <c r="B165" s="155"/>
      <c r="C165" s="156"/>
      <c r="D165" s="159"/>
      <c r="E165" s="162"/>
      <c r="F165" s="277"/>
      <c r="G165" s="278"/>
      <c r="H165" s="168"/>
      <c r="I165" s="170"/>
      <c r="J165" s="71"/>
      <c r="K165" s="70">
        <v>0</v>
      </c>
      <c r="L165" s="188"/>
      <c r="M165" s="282"/>
      <c r="N165" s="97"/>
    </row>
    <row r="166" spans="1:14" s="61" customFormat="1" ht="10.15" customHeight="1" x14ac:dyDescent="0.35">
      <c r="A166" s="154">
        <v>32</v>
      </c>
      <c r="B166" s="219"/>
      <c r="C166" s="221"/>
      <c r="D166" s="227"/>
      <c r="E166" s="248"/>
      <c r="F166" s="252"/>
      <c r="G166" s="274" t="s">
        <v>37</v>
      </c>
      <c r="H166" s="167">
        <f>IF(G166='Response Guidelines'!$D$80,'Response Guidelines'!$C$80, IF(G166='Response Guidelines'!$D$81,'Response Guidelines'!$C$81,IF(G166='Response Guidelines'!$D$82,'Response Guidelines'!$C$82,IF(G166='Response Guidelines'!$D$83,'Response Guidelines'!$C$83,IF(G166='Response Guidelines'!$D$84,'Response Guidelines'!$C$84,IF(G166='Response Guidelines'!$D$85,'Response Guidelines'!$C$85,IF(G166='Response Guidelines'!$D$86,'Response Guidelines'!$C$86,"No Rating")))))))</f>
        <v>6</v>
      </c>
      <c r="I166" s="169">
        <f>(H166/$H$181)/_xlfn.XLOOKUP('Scoring Summary'!$D$21,'Response Guidelines'!$D$91:$D$190,'Response Guidelines'!$C$91:$C$190,"",0,1)</f>
        <v>2.5757575757575757E-2</v>
      </c>
      <c r="J166" s="71"/>
      <c r="K166" s="70">
        <f>I166</f>
        <v>2.5757575757575757E-2</v>
      </c>
      <c r="L166" s="188"/>
      <c r="M166" s="221"/>
    </row>
    <row r="167" spans="1:14" s="61" customFormat="1" ht="12.75" customHeight="1" x14ac:dyDescent="0.35">
      <c r="A167" s="154"/>
      <c r="B167" s="219"/>
      <c r="C167" s="221"/>
      <c r="D167" s="228"/>
      <c r="E167" s="241"/>
      <c r="F167" s="238"/>
      <c r="G167" s="275"/>
      <c r="H167" s="168"/>
      <c r="I167" s="170"/>
      <c r="J167" s="71"/>
      <c r="K167" s="70"/>
      <c r="L167" s="188"/>
      <c r="M167" s="221"/>
    </row>
    <row r="168" spans="1:14" s="61" customFormat="1" ht="12.75" customHeight="1" x14ac:dyDescent="0.35">
      <c r="A168" s="226"/>
      <c r="B168" s="254"/>
      <c r="C168" s="225"/>
      <c r="D168" s="228"/>
      <c r="E168" s="241"/>
      <c r="F168" s="238"/>
      <c r="G168" s="275"/>
      <c r="H168" s="168"/>
      <c r="I168" s="170"/>
      <c r="J168" s="76"/>
      <c r="K168" s="72">
        <v>3.0000000000000001E-3</v>
      </c>
      <c r="L168" s="260"/>
      <c r="M168" s="225"/>
    </row>
    <row r="169" spans="1:14" s="61" customFormat="1" ht="12.75" customHeight="1" x14ac:dyDescent="0.35">
      <c r="A169" s="226"/>
      <c r="B169" s="254"/>
      <c r="C169" s="225"/>
      <c r="D169" s="228"/>
      <c r="E169" s="241"/>
      <c r="F169" s="238"/>
      <c r="G169" s="275"/>
      <c r="H169" s="168"/>
      <c r="I169" s="170"/>
      <c r="J169" s="73"/>
      <c r="K169" s="72"/>
      <c r="L169" s="260"/>
      <c r="M169" s="225"/>
    </row>
    <row r="170" spans="1:14" s="61" customFormat="1" ht="11.15" customHeight="1" x14ac:dyDescent="0.35">
      <c r="A170" s="226"/>
      <c r="B170" s="219"/>
      <c r="C170" s="221"/>
      <c r="D170" s="229"/>
      <c r="E170" s="249"/>
      <c r="F170" s="253"/>
      <c r="G170" s="278"/>
      <c r="H170" s="168"/>
      <c r="I170" s="170"/>
      <c r="J170" s="71"/>
      <c r="K170" s="70">
        <v>0.05</v>
      </c>
      <c r="L170" s="188"/>
      <c r="M170" s="221"/>
    </row>
    <row r="171" spans="1:14" s="61" customFormat="1" ht="10.15" customHeight="1" x14ac:dyDescent="0.35">
      <c r="A171" s="154">
        <v>33</v>
      </c>
      <c r="B171" s="219"/>
      <c r="C171" s="221"/>
      <c r="D171" s="227"/>
      <c r="E171" s="248"/>
      <c r="F171" s="252"/>
      <c r="G171" s="274" t="s">
        <v>37</v>
      </c>
      <c r="H171" s="167">
        <f>IF(G171='Response Guidelines'!$D$80,'Response Guidelines'!$C$80, IF(G171='Response Guidelines'!$D$81,'Response Guidelines'!$C$81,IF(G171='Response Guidelines'!$D$82,'Response Guidelines'!$C$82,IF(G171='Response Guidelines'!$D$83,'Response Guidelines'!$C$83,IF(G171='Response Guidelines'!$D$84,'Response Guidelines'!$C$84,IF(G171='Response Guidelines'!$D$85,'Response Guidelines'!$C$85,IF(G171='Response Guidelines'!$D$86,'Response Guidelines'!$C$86,"No Rating")))))))</f>
        <v>6</v>
      </c>
      <c r="I171" s="169">
        <f>(H171/$H$181)/_xlfn.XLOOKUP('Scoring Summary'!$D$21,'Response Guidelines'!$D$91:$D$190,'Response Guidelines'!$C$91:$C$190,"",0,1)</f>
        <v>2.5757575757575757E-2</v>
      </c>
      <c r="J171" s="71"/>
      <c r="K171" s="70">
        <f>I171</f>
        <v>2.5757575757575757E-2</v>
      </c>
      <c r="L171" s="188"/>
      <c r="M171" s="221"/>
    </row>
    <row r="172" spans="1:14" s="61" customFormat="1" ht="12.75" customHeight="1" x14ac:dyDescent="0.35">
      <c r="A172" s="154"/>
      <c r="B172" s="219"/>
      <c r="C172" s="221"/>
      <c r="D172" s="228"/>
      <c r="E172" s="241"/>
      <c r="F172" s="238"/>
      <c r="G172" s="275"/>
      <c r="H172" s="168"/>
      <c r="I172" s="170"/>
      <c r="J172" s="71"/>
      <c r="L172" s="188"/>
      <c r="M172" s="221"/>
    </row>
    <row r="173" spans="1:14" s="61" customFormat="1" ht="12.75" customHeight="1" x14ac:dyDescent="0.35">
      <c r="A173" s="226"/>
      <c r="B173" s="254"/>
      <c r="C173" s="225"/>
      <c r="D173" s="228"/>
      <c r="E173" s="241"/>
      <c r="F173" s="238"/>
      <c r="G173" s="275"/>
      <c r="H173" s="168"/>
      <c r="I173" s="170"/>
      <c r="J173" s="76"/>
      <c r="K173" s="70">
        <v>3.0000000000000001E-3</v>
      </c>
      <c r="L173" s="260"/>
      <c r="M173" s="225"/>
    </row>
    <row r="174" spans="1:14" s="61" customFormat="1" ht="12.75" customHeight="1" x14ac:dyDescent="0.35">
      <c r="A174" s="226"/>
      <c r="B174" s="254"/>
      <c r="C174" s="225"/>
      <c r="D174" s="228"/>
      <c r="E174" s="241"/>
      <c r="F174" s="238"/>
      <c r="G174" s="275"/>
      <c r="H174" s="168"/>
      <c r="I174" s="170"/>
      <c r="J174" s="73"/>
      <c r="K174" s="72"/>
      <c r="L174" s="260"/>
      <c r="M174" s="225"/>
    </row>
    <row r="175" spans="1:14" s="61" customFormat="1" ht="11.15" customHeight="1" x14ac:dyDescent="0.35">
      <c r="A175" s="226"/>
      <c r="B175" s="219"/>
      <c r="C175" s="221"/>
      <c r="D175" s="229"/>
      <c r="E175" s="249"/>
      <c r="F175" s="253"/>
      <c r="G175" s="278"/>
      <c r="H175" s="168"/>
      <c r="I175" s="170"/>
      <c r="J175" s="71"/>
      <c r="K175" s="70">
        <v>0</v>
      </c>
      <c r="L175" s="188"/>
      <c r="M175" s="221"/>
    </row>
    <row r="176" spans="1:14" s="61" customFormat="1" ht="18.649999999999999" customHeight="1" x14ac:dyDescent="0.35">
      <c r="A176" s="232">
        <v>34</v>
      </c>
      <c r="B176" s="219"/>
      <c r="C176" s="221"/>
      <c r="D176" s="270"/>
      <c r="E176" s="248"/>
      <c r="F176" s="252"/>
      <c r="G176" s="274" t="s">
        <v>37</v>
      </c>
      <c r="H176" s="167">
        <f>IF(G176='Response Guidelines'!$D$80,'Response Guidelines'!$C$80, IF(G176='Response Guidelines'!$D$81,'Response Guidelines'!$C$81,IF(G176='Response Guidelines'!$D$82,'Response Guidelines'!$C$82,IF(G176='Response Guidelines'!$D$83,'Response Guidelines'!$C$83,IF(G176='Response Guidelines'!$D$84,'Response Guidelines'!$C$84,IF(G176='Response Guidelines'!$D$85,'Response Guidelines'!$C$85,IF(G176='Response Guidelines'!$D$86,'Response Guidelines'!$C$86,"No Rating")))))))</f>
        <v>6</v>
      </c>
      <c r="I176" s="170">
        <f>(H176/$H$181)/_xlfn.XLOOKUP('Scoring Summary'!$D$21,'Response Guidelines'!$D$91:$D$190,'Response Guidelines'!$C$91:$C$190,"",0,1)</f>
        <v>2.5757575757575757E-2</v>
      </c>
      <c r="J176" s="75"/>
      <c r="K176" s="74">
        <f>I176</f>
        <v>2.5757575757575757E-2</v>
      </c>
      <c r="L176" s="188"/>
      <c r="M176" s="221"/>
    </row>
    <row r="177" spans="1:13" s="61" customFormat="1" ht="18.649999999999999" customHeight="1" x14ac:dyDescent="0.35">
      <c r="A177" s="233"/>
      <c r="B177" s="219"/>
      <c r="C177" s="221"/>
      <c r="D177" s="228"/>
      <c r="E177" s="241"/>
      <c r="F177" s="238"/>
      <c r="G177" s="275"/>
      <c r="H177" s="168"/>
      <c r="I177" s="170"/>
      <c r="J177" s="71"/>
      <c r="K177" s="70">
        <v>5.0000000000000001E-3</v>
      </c>
      <c r="L177" s="188"/>
      <c r="M177" s="221"/>
    </row>
    <row r="178" spans="1:13" s="61" customFormat="1" ht="18.649999999999999" customHeight="1" x14ac:dyDescent="0.35">
      <c r="A178" s="233"/>
      <c r="B178" s="219"/>
      <c r="C178" s="221"/>
      <c r="D178" s="228"/>
      <c r="E178" s="241"/>
      <c r="F178" s="238"/>
      <c r="G178" s="275"/>
      <c r="H178" s="168"/>
      <c r="I178" s="170"/>
      <c r="J178" s="71"/>
      <c r="K178" s="70">
        <v>4.0000000000000001E-3</v>
      </c>
      <c r="L178" s="188"/>
      <c r="M178" s="221"/>
    </row>
    <row r="179" spans="1:13" s="61" customFormat="1" ht="18.649999999999999" customHeight="1" x14ac:dyDescent="0.35">
      <c r="A179" s="233"/>
      <c r="B179" s="219"/>
      <c r="C179" s="221"/>
      <c r="D179" s="228"/>
      <c r="E179" s="241"/>
      <c r="F179" s="238"/>
      <c r="G179" s="275"/>
      <c r="H179" s="168"/>
      <c r="I179" s="170"/>
      <c r="J179" s="71"/>
      <c r="K179" s="70">
        <v>3.0000000000000001E-3</v>
      </c>
      <c r="L179" s="188"/>
      <c r="M179" s="221"/>
    </row>
    <row r="180" spans="1:13" s="61" customFormat="1" ht="18.649999999999999" customHeight="1" thickBot="1" x14ac:dyDescent="0.4">
      <c r="A180" s="286"/>
      <c r="B180" s="287"/>
      <c r="C180" s="235"/>
      <c r="D180" s="288"/>
      <c r="E180" s="289"/>
      <c r="F180" s="290"/>
      <c r="G180" s="284"/>
      <c r="H180" s="168"/>
      <c r="I180" s="291"/>
      <c r="J180" s="69"/>
      <c r="K180" s="68">
        <v>0</v>
      </c>
      <c r="L180" s="285"/>
      <c r="M180" s="235"/>
    </row>
    <row r="181" spans="1:13" s="61" customFormat="1" ht="16.149999999999999" customHeight="1" thickBot="1" x14ac:dyDescent="0.4">
      <c r="A181" s="67"/>
      <c r="B181" s="66" t="s">
        <v>43</v>
      </c>
      <c r="C181" s="66"/>
      <c r="D181" s="66"/>
      <c r="E181" s="66"/>
      <c r="F181" s="66"/>
      <c r="G181" s="66"/>
      <c r="H181" s="105">
        <f>SUM(H16:H180)</f>
        <v>198</v>
      </c>
      <c r="I181" s="64">
        <f>SUM(I16:I180)</f>
        <v>0.85</v>
      </c>
      <c r="J181" s="186" t="s">
        <v>44</v>
      </c>
      <c r="K181" s="187"/>
      <c r="L181" s="104">
        <f>SUM(L16:L180)</f>
        <v>0</v>
      </c>
      <c r="M181" s="62"/>
    </row>
  </sheetData>
  <mergeCells count="368">
    <mergeCell ref="G176:G180"/>
    <mergeCell ref="H176:H180"/>
    <mergeCell ref="I176:I180"/>
    <mergeCell ref="L176:L180"/>
    <mergeCell ref="M176:M180"/>
    <mergeCell ref="J181:K181"/>
    <mergeCell ref="A176:A180"/>
    <mergeCell ref="B176:B180"/>
    <mergeCell ref="C176:C180"/>
    <mergeCell ref="D176:D180"/>
    <mergeCell ref="E176:E180"/>
    <mergeCell ref="F176:F180"/>
    <mergeCell ref="F171:F175"/>
    <mergeCell ref="G171:G175"/>
    <mergeCell ref="H171:H175"/>
    <mergeCell ref="I171:I175"/>
    <mergeCell ref="L171:L175"/>
    <mergeCell ref="M171:M175"/>
    <mergeCell ref="G166:G170"/>
    <mergeCell ref="H166:H170"/>
    <mergeCell ref="I166:I170"/>
    <mergeCell ref="L166:L170"/>
    <mergeCell ref="M166:M170"/>
    <mergeCell ref="F166:F170"/>
    <mergeCell ref="A171:A175"/>
    <mergeCell ref="B171:B175"/>
    <mergeCell ref="C171:C175"/>
    <mergeCell ref="D171:D175"/>
    <mergeCell ref="E171:E175"/>
    <mergeCell ref="A166:A170"/>
    <mergeCell ref="B166:B170"/>
    <mergeCell ref="C166:C170"/>
    <mergeCell ref="D166:D170"/>
    <mergeCell ref="E166:E170"/>
    <mergeCell ref="F161:F165"/>
    <mergeCell ref="G161:G165"/>
    <mergeCell ref="H161:H165"/>
    <mergeCell ref="I161:I165"/>
    <mergeCell ref="L161:L165"/>
    <mergeCell ref="M161:M165"/>
    <mergeCell ref="G156:G160"/>
    <mergeCell ref="H156:H160"/>
    <mergeCell ref="I156:I160"/>
    <mergeCell ref="L156:L160"/>
    <mergeCell ref="M156:M160"/>
    <mergeCell ref="F156:F160"/>
    <mergeCell ref="A161:A165"/>
    <mergeCell ref="B161:B165"/>
    <mergeCell ref="C161:C165"/>
    <mergeCell ref="D161:D165"/>
    <mergeCell ref="E161:E165"/>
    <mergeCell ref="A156:A160"/>
    <mergeCell ref="B156:B160"/>
    <mergeCell ref="C156:C160"/>
    <mergeCell ref="D156:D160"/>
    <mergeCell ref="E156:E160"/>
    <mergeCell ref="F151:F155"/>
    <mergeCell ref="G151:G155"/>
    <mergeCell ref="H151:H155"/>
    <mergeCell ref="I151:I155"/>
    <mergeCell ref="L151:L155"/>
    <mergeCell ref="M151:M155"/>
    <mergeCell ref="G146:G150"/>
    <mergeCell ref="H146:H150"/>
    <mergeCell ref="I146:I150"/>
    <mergeCell ref="L146:L150"/>
    <mergeCell ref="M146:M150"/>
    <mergeCell ref="F146:F150"/>
    <mergeCell ref="A151:A155"/>
    <mergeCell ref="B151:B155"/>
    <mergeCell ref="C151:C155"/>
    <mergeCell ref="D151:D155"/>
    <mergeCell ref="E151:E155"/>
    <mergeCell ref="A146:A150"/>
    <mergeCell ref="B146:B150"/>
    <mergeCell ref="C146:C150"/>
    <mergeCell ref="D146:D150"/>
    <mergeCell ref="E146:E150"/>
    <mergeCell ref="F141:F145"/>
    <mergeCell ref="G141:G145"/>
    <mergeCell ref="H141:H145"/>
    <mergeCell ref="I141:I145"/>
    <mergeCell ref="L141:L145"/>
    <mergeCell ref="M141:M145"/>
    <mergeCell ref="G136:G140"/>
    <mergeCell ref="H136:H140"/>
    <mergeCell ref="I136:I140"/>
    <mergeCell ref="L136:L140"/>
    <mergeCell ref="M136:M140"/>
    <mergeCell ref="F136:F140"/>
    <mergeCell ref="A141:A145"/>
    <mergeCell ref="B141:B145"/>
    <mergeCell ref="C141:C145"/>
    <mergeCell ref="D141:D145"/>
    <mergeCell ref="E141:E145"/>
    <mergeCell ref="A136:A140"/>
    <mergeCell ref="B136:B140"/>
    <mergeCell ref="C136:C140"/>
    <mergeCell ref="D136:D140"/>
    <mergeCell ref="E136:E140"/>
    <mergeCell ref="F131:F135"/>
    <mergeCell ref="G131:G135"/>
    <mergeCell ref="H131:H135"/>
    <mergeCell ref="I131:I135"/>
    <mergeCell ref="L131:L135"/>
    <mergeCell ref="M131:M135"/>
    <mergeCell ref="G126:G130"/>
    <mergeCell ref="H126:H130"/>
    <mergeCell ref="I126:I130"/>
    <mergeCell ref="L126:L130"/>
    <mergeCell ref="M126:M130"/>
    <mergeCell ref="F126:F130"/>
    <mergeCell ref="A131:A135"/>
    <mergeCell ref="B131:B135"/>
    <mergeCell ref="C131:C135"/>
    <mergeCell ref="D131:D135"/>
    <mergeCell ref="E131:E135"/>
    <mergeCell ref="A126:A130"/>
    <mergeCell ref="B126:B130"/>
    <mergeCell ref="C126:C130"/>
    <mergeCell ref="D126:D130"/>
    <mergeCell ref="E126:E130"/>
    <mergeCell ref="F121:F125"/>
    <mergeCell ref="G121:G125"/>
    <mergeCell ref="H121:H125"/>
    <mergeCell ref="I121:I125"/>
    <mergeCell ref="L121:L125"/>
    <mergeCell ref="M121:M125"/>
    <mergeCell ref="G116:G120"/>
    <mergeCell ref="H116:H120"/>
    <mergeCell ref="I116:I120"/>
    <mergeCell ref="L116:L120"/>
    <mergeCell ref="M116:M120"/>
    <mergeCell ref="F116:F120"/>
    <mergeCell ref="A121:A125"/>
    <mergeCell ref="B121:B125"/>
    <mergeCell ref="C121:C125"/>
    <mergeCell ref="D121:D125"/>
    <mergeCell ref="E121:E125"/>
    <mergeCell ref="A116:A120"/>
    <mergeCell ref="B116:B120"/>
    <mergeCell ref="C116:C120"/>
    <mergeCell ref="D116:D120"/>
    <mergeCell ref="E116:E120"/>
    <mergeCell ref="F111:F115"/>
    <mergeCell ref="G111:G115"/>
    <mergeCell ref="H111:H115"/>
    <mergeCell ref="I111:I115"/>
    <mergeCell ref="L111:L115"/>
    <mergeCell ref="M111:M115"/>
    <mergeCell ref="G106:G110"/>
    <mergeCell ref="H106:H110"/>
    <mergeCell ref="I106:I110"/>
    <mergeCell ref="L106:L110"/>
    <mergeCell ref="M106:M110"/>
    <mergeCell ref="F106:F110"/>
    <mergeCell ref="A111:A115"/>
    <mergeCell ref="B111:B115"/>
    <mergeCell ref="C111:C115"/>
    <mergeCell ref="D111:D115"/>
    <mergeCell ref="E111:E115"/>
    <mergeCell ref="A106:A110"/>
    <mergeCell ref="B106:B110"/>
    <mergeCell ref="C106:C110"/>
    <mergeCell ref="D106:D110"/>
    <mergeCell ref="E106:E110"/>
    <mergeCell ref="F101:F105"/>
    <mergeCell ref="G101:G105"/>
    <mergeCell ref="H101:H105"/>
    <mergeCell ref="I101:I105"/>
    <mergeCell ref="L101:L105"/>
    <mergeCell ref="M101:M105"/>
    <mergeCell ref="G96:G100"/>
    <mergeCell ref="H96:H100"/>
    <mergeCell ref="I96:I100"/>
    <mergeCell ref="L96:L100"/>
    <mergeCell ref="M96:M100"/>
    <mergeCell ref="F96:F100"/>
    <mergeCell ref="A101:A105"/>
    <mergeCell ref="B101:B105"/>
    <mergeCell ref="C101:C105"/>
    <mergeCell ref="D101:D105"/>
    <mergeCell ref="E101:E105"/>
    <mergeCell ref="A96:A100"/>
    <mergeCell ref="B96:B100"/>
    <mergeCell ref="C96:C100"/>
    <mergeCell ref="D96:D100"/>
    <mergeCell ref="E96:E100"/>
    <mergeCell ref="F91:F95"/>
    <mergeCell ref="G91:G95"/>
    <mergeCell ref="H91:H95"/>
    <mergeCell ref="I91:I95"/>
    <mergeCell ref="L91:L95"/>
    <mergeCell ref="M91:M95"/>
    <mergeCell ref="G86:G90"/>
    <mergeCell ref="H86:H90"/>
    <mergeCell ref="I86:I90"/>
    <mergeCell ref="L86:L90"/>
    <mergeCell ref="M86:M90"/>
    <mergeCell ref="F86:F90"/>
    <mergeCell ref="A91:A95"/>
    <mergeCell ref="B91:B95"/>
    <mergeCell ref="C91:C95"/>
    <mergeCell ref="D91:D95"/>
    <mergeCell ref="E91:E95"/>
    <mergeCell ref="A86:A90"/>
    <mergeCell ref="B86:B90"/>
    <mergeCell ref="C86:C90"/>
    <mergeCell ref="D86:D90"/>
    <mergeCell ref="E86:E90"/>
    <mergeCell ref="F81:F85"/>
    <mergeCell ref="G81:G85"/>
    <mergeCell ref="H81:H85"/>
    <mergeCell ref="I81:I85"/>
    <mergeCell ref="L81:L85"/>
    <mergeCell ref="M81:M85"/>
    <mergeCell ref="G76:G80"/>
    <mergeCell ref="H76:H80"/>
    <mergeCell ref="I76:I80"/>
    <mergeCell ref="L76:L80"/>
    <mergeCell ref="M76:M80"/>
    <mergeCell ref="F76:F80"/>
    <mergeCell ref="A81:A85"/>
    <mergeCell ref="B81:B85"/>
    <mergeCell ref="C81:C85"/>
    <mergeCell ref="D81:D85"/>
    <mergeCell ref="E81:E85"/>
    <mergeCell ref="A76:A80"/>
    <mergeCell ref="B76:B80"/>
    <mergeCell ref="C76:C80"/>
    <mergeCell ref="D76:D80"/>
    <mergeCell ref="E76:E80"/>
    <mergeCell ref="F71:F75"/>
    <mergeCell ref="G71:G75"/>
    <mergeCell ref="H71:H75"/>
    <mergeCell ref="I71:I75"/>
    <mergeCell ref="L71:L75"/>
    <mergeCell ref="M71:M75"/>
    <mergeCell ref="G66:G70"/>
    <mergeCell ref="H66:H70"/>
    <mergeCell ref="I66:I70"/>
    <mergeCell ref="L66:L70"/>
    <mergeCell ref="M66:M70"/>
    <mergeCell ref="F66:F70"/>
    <mergeCell ref="A71:A75"/>
    <mergeCell ref="B71:B75"/>
    <mergeCell ref="C71:C75"/>
    <mergeCell ref="D71:D75"/>
    <mergeCell ref="E71:E75"/>
    <mergeCell ref="A66:A70"/>
    <mergeCell ref="B66:B70"/>
    <mergeCell ref="C66:C70"/>
    <mergeCell ref="D66:D70"/>
    <mergeCell ref="E66:E70"/>
    <mergeCell ref="F61:F65"/>
    <mergeCell ref="G61:G65"/>
    <mergeCell ref="H61:H65"/>
    <mergeCell ref="I61:I65"/>
    <mergeCell ref="L61:L65"/>
    <mergeCell ref="M61:M65"/>
    <mergeCell ref="G56:G60"/>
    <mergeCell ref="H56:H60"/>
    <mergeCell ref="I56:I60"/>
    <mergeCell ref="L56:L60"/>
    <mergeCell ref="M56:M60"/>
    <mergeCell ref="F56:F60"/>
    <mergeCell ref="A61:A65"/>
    <mergeCell ref="B61:B65"/>
    <mergeCell ref="C61:C65"/>
    <mergeCell ref="D61:D65"/>
    <mergeCell ref="E61:E65"/>
    <mergeCell ref="A56:A60"/>
    <mergeCell ref="B56:B60"/>
    <mergeCell ref="C56:C60"/>
    <mergeCell ref="D56:D60"/>
    <mergeCell ref="E56:E60"/>
    <mergeCell ref="F51:F55"/>
    <mergeCell ref="G51:G55"/>
    <mergeCell ref="H51:H55"/>
    <mergeCell ref="I51:I55"/>
    <mergeCell ref="L51:L55"/>
    <mergeCell ref="M51:M55"/>
    <mergeCell ref="G46:G50"/>
    <mergeCell ref="H46:H50"/>
    <mergeCell ref="I46:I50"/>
    <mergeCell ref="L46:L50"/>
    <mergeCell ref="M46:M50"/>
    <mergeCell ref="F46:F50"/>
    <mergeCell ref="A51:A55"/>
    <mergeCell ref="B51:B55"/>
    <mergeCell ref="C51:C55"/>
    <mergeCell ref="D51:D55"/>
    <mergeCell ref="E51:E55"/>
    <mergeCell ref="A46:A50"/>
    <mergeCell ref="B46:B50"/>
    <mergeCell ref="C46:C50"/>
    <mergeCell ref="D46:D50"/>
    <mergeCell ref="E46:E50"/>
    <mergeCell ref="F41:F45"/>
    <mergeCell ref="G41:G45"/>
    <mergeCell ref="H41:H45"/>
    <mergeCell ref="I41:I45"/>
    <mergeCell ref="L41:L45"/>
    <mergeCell ref="M41:M45"/>
    <mergeCell ref="G36:G40"/>
    <mergeCell ref="H36:H40"/>
    <mergeCell ref="I36:I40"/>
    <mergeCell ref="L36:L40"/>
    <mergeCell ref="M36:M40"/>
    <mergeCell ref="F36:F40"/>
    <mergeCell ref="A41:A45"/>
    <mergeCell ref="B41:B45"/>
    <mergeCell ref="C41:C45"/>
    <mergeCell ref="D41:D45"/>
    <mergeCell ref="E41:E45"/>
    <mergeCell ref="A36:A40"/>
    <mergeCell ref="B36:B40"/>
    <mergeCell ref="C36:C40"/>
    <mergeCell ref="D36:D40"/>
    <mergeCell ref="E36:E40"/>
    <mergeCell ref="F31:F35"/>
    <mergeCell ref="G31:G35"/>
    <mergeCell ref="H31:H35"/>
    <mergeCell ref="I31:I35"/>
    <mergeCell ref="L31:L35"/>
    <mergeCell ref="M31:M35"/>
    <mergeCell ref="G26:G30"/>
    <mergeCell ref="H26:H30"/>
    <mergeCell ref="I26:I30"/>
    <mergeCell ref="L26:L30"/>
    <mergeCell ref="M26:M30"/>
    <mergeCell ref="F26:F30"/>
    <mergeCell ref="A31:A35"/>
    <mergeCell ref="B31:B35"/>
    <mergeCell ref="C31:C35"/>
    <mergeCell ref="D31:D35"/>
    <mergeCell ref="E31:E35"/>
    <mergeCell ref="A26:A30"/>
    <mergeCell ref="B26:B30"/>
    <mergeCell ref="C26:C30"/>
    <mergeCell ref="D26:D30"/>
    <mergeCell ref="E26:E30"/>
    <mergeCell ref="H21:H25"/>
    <mergeCell ref="I21:I25"/>
    <mergeCell ref="L21:L25"/>
    <mergeCell ref="M21:M25"/>
    <mergeCell ref="G16:G20"/>
    <mergeCell ref="H16:H20"/>
    <mergeCell ref="I16:I20"/>
    <mergeCell ref="L16:L20"/>
    <mergeCell ref="M16:M20"/>
    <mergeCell ref="A21:A25"/>
    <mergeCell ref="B21:B25"/>
    <mergeCell ref="C21:C25"/>
    <mergeCell ref="D21:D25"/>
    <mergeCell ref="E21:E25"/>
    <mergeCell ref="E2:G3"/>
    <mergeCell ref="A14:A15"/>
    <mergeCell ref="B14:C14"/>
    <mergeCell ref="D14:F14"/>
    <mergeCell ref="A16:A20"/>
    <mergeCell ref="B16:B20"/>
    <mergeCell ref="C16:C20"/>
    <mergeCell ref="D16:D20"/>
    <mergeCell ref="E16:E20"/>
    <mergeCell ref="F16:F20"/>
    <mergeCell ref="F21:F25"/>
    <mergeCell ref="G21:G25"/>
  </mergeCells>
  <dataValidations count="33">
    <dataValidation type="list" allowBlank="1" showInputMessage="1" showErrorMessage="1" sqref="D16:D20" xr:uid="{094ABAF9-24A6-42D2-B222-FDDD961815C5}">
      <formula1>$J$16:$J$20</formula1>
    </dataValidation>
    <dataValidation type="list" allowBlank="1" showInputMessage="1" showErrorMessage="1" sqref="D21:D25" xr:uid="{C87B3ACD-A0C0-48C7-9A4E-81C6F25A9827}">
      <formula1>$J$21:$J$25</formula1>
    </dataValidation>
    <dataValidation type="list" allowBlank="1" showInputMessage="1" showErrorMessage="1" sqref="D26:D30" xr:uid="{B0729A40-66B9-4E80-A718-1DFC3F5DCEDA}">
      <formula1>$J$26:$J$30</formula1>
    </dataValidation>
    <dataValidation type="list" allowBlank="1" showInputMessage="1" showErrorMessage="1" sqref="D31:D35" xr:uid="{A39A8007-E650-4B38-8531-B416A1C8A80B}">
      <formula1>$J$31:$J$35</formula1>
    </dataValidation>
    <dataValidation type="list" allowBlank="1" showInputMessage="1" showErrorMessage="1" sqref="D36:D40" xr:uid="{93D71E12-A830-449F-BC91-D057B8EC2C91}">
      <formula1>$J$36:$J$40</formula1>
    </dataValidation>
    <dataValidation type="list" allowBlank="1" showInputMessage="1" showErrorMessage="1" sqref="D41:D45" xr:uid="{828B28CE-4FBE-4FCC-9428-3E3C5AC2C84C}">
      <formula1>$J$41:$J$45</formula1>
    </dataValidation>
    <dataValidation type="list" allowBlank="1" showInputMessage="1" showErrorMessage="1" sqref="D46:D50" xr:uid="{0E789BB6-BB33-4E9B-99AC-6559BD915553}">
      <formula1>$J$46:$J$50</formula1>
    </dataValidation>
    <dataValidation type="list" allowBlank="1" showInputMessage="1" showErrorMessage="1" sqref="D51:D55" xr:uid="{709CBA30-A271-4C7C-A937-C108A7DED2A1}">
      <formula1>$J$51:$J$55</formula1>
    </dataValidation>
    <dataValidation type="list" allowBlank="1" showInputMessage="1" showErrorMessage="1" sqref="D56:D60" xr:uid="{E831B2B0-6F9B-484F-BEDF-BEDC0FAA3073}">
      <formula1>$J$56:$J$60</formula1>
    </dataValidation>
    <dataValidation type="list" allowBlank="1" showInputMessage="1" showErrorMessage="1" sqref="D61:D65" xr:uid="{799441A9-03B1-48C9-AF32-D1CB55FC6444}">
      <formula1>$J$61:$J$65</formula1>
    </dataValidation>
    <dataValidation type="list" allowBlank="1" showInputMessage="1" showErrorMessage="1" sqref="D66:D70" xr:uid="{5A723DEA-07CD-414F-8AFB-EED3E060E14C}">
      <formula1>$J$66:$J$70</formula1>
    </dataValidation>
    <dataValidation type="list" allowBlank="1" showInputMessage="1" showErrorMessage="1" sqref="D71:D75" xr:uid="{4B36482C-8396-4750-88F2-0D66B318CCA3}">
      <formula1>$J$71:$J$75</formula1>
    </dataValidation>
    <dataValidation type="list" allowBlank="1" showInputMessage="1" showErrorMessage="1" sqref="D76:D80" xr:uid="{8EFDEF7E-6D4D-4FF6-94FD-53CC2B436797}">
      <formula1>$J$76:$J$80</formula1>
    </dataValidation>
    <dataValidation type="list" allowBlank="1" showInputMessage="1" showErrorMessage="1" sqref="D81:D85" xr:uid="{39AA1F68-4856-4F61-B91A-17BFDD4E83EE}">
      <formula1>$J$81:$J$85</formula1>
    </dataValidation>
    <dataValidation type="list" allowBlank="1" showInputMessage="1" showErrorMessage="1" sqref="D86:D90" xr:uid="{59D487C9-FA3D-4CFE-982C-710DD18C19F7}">
      <formula1>$J$86:$J$90</formula1>
    </dataValidation>
    <dataValidation type="list" allowBlank="1" showInputMessage="1" showErrorMessage="1" sqref="D91:D95" xr:uid="{762C6D8B-F31E-44AA-BEC9-1BC93562CDE2}">
      <formula1>$J$91:$J$95</formula1>
    </dataValidation>
    <dataValidation type="list" allowBlank="1" showInputMessage="1" showErrorMessage="1" sqref="D96:D100" xr:uid="{72765907-A6DD-422A-9031-8DDCE369D78C}">
      <formula1>$J$96:$J$100</formula1>
    </dataValidation>
    <dataValidation type="list" allowBlank="1" showInputMessage="1" showErrorMessage="1" sqref="D101:D105" xr:uid="{CA125861-4B7D-4727-B116-46E563ED41C3}">
      <formula1>$J$101:$J$105</formula1>
    </dataValidation>
    <dataValidation type="list" allowBlank="1" showInputMessage="1" showErrorMessage="1" sqref="D106:D110" xr:uid="{F1A44925-9897-4276-AD58-A7DA3FB61269}">
      <formula1>$J$106:$J$110</formula1>
    </dataValidation>
    <dataValidation type="list" allowBlank="1" showInputMessage="1" showErrorMessage="1" sqref="D111:D115" xr:uid="{153380D8-B341-4DF5-89EC-03A7B16B4C44}">
      <formula1>$J$111:$J$115</formula1>
    </dataValidation>
    <dataValidation type="list" allowBlank="1" showInputMessage="1" showErrorMessage="1" sqref="D116:D120" xr:uid="{819146F2-4EA5-4248-B104-FBF7A8B72223}">
      <formula1>$J$116:$J$120</formula1>
    </dataValidation>
    <dataValidation type="list" allowBlank="1" showInputMessage="1" showErrorMessage="1" sqref="D121:D125" xr:uid="{E48E9634-745A-4518-ACD9-A4AE4A8916D5}">
      <formula1>$J$121:$J$125</formula1>
    </dataValidation>
    <dataValidation type="list" allowBlank="1" showInputMessage="1" showErrorMessage="1" sqref="D126:D130" xr:uid="{F627318E-8876-4149-A9E3-25DB4E753D92}">
      <formula1>$J$126:$J$130</formula1>
    </dataValidation>
    <dataValidation type="list" allowBlank="1" showInputMessage="1" showErrorMessage="1" sqref="D131:D135" xr:uid="{393888F6-5A0B-4025-AF3A-36FD7BE13C75}">
      <formula1>$J$131:$J$135</formula1>
    </dataValidation>
    <dataValidation type="list" allowBlank="1" showInputMessage="1" showErrorMessage="1" sqref="D136:D140" xr:uid="{678123C5-7BC8-455B-B5F7-20E4FB75617D}">
      <formula1>$J$136:$J$140</formula1>
    </dataValidation>
    <dataValidation type="list" allowBlank="1" showInputMessage="1" showErrorMessage="1" sqref="D141:D145" xr:uid="{82B0F43D-3B35-44F3-9199-99D24E9C24B6}">
      <formula1>$J$141:$J$145</formula1>
    </dataValidation>
    <dataValidation type="list" allowBlank="1" showInputMessage="1" showErrorMessage="1" sqref="D146:D150" xr:uid="{EB6157AF-4A87-40E9-BA86-E17008CC9947}">
      <formula1>$J$146:$J$150</formula1>
    </dataValidation>
    <dataValidation type="list" allowBlank="1" showInputMessage="1" showErrorMessage="1" sqref="D151:D155" xr:uid="{EEBCE78A-037D-4D67-9168-B9FC7D83F45D}">
      <formula1>$J$151:$J$155</formula1>
    </dataValidation>
    <dataValidation type="list" allowBlank="1" showInputMessage="1" showErrorMessage="1" sqref="D156:D160" xr:uid="{D95F71DD-0518-45E6-9E6C-9BF1E069E772}">
      <formula1>$J$156:$J$160</formula1>
    </dataValidation>
    <dataValidation type="list" allowBlank="1" showInputMessage="1" showErrorMessage="1" sqref="D161:D165" xr:uid="{F9F12DB9-6643-47C7-8EE0-FE6015CA508F}">
      <formula1>$J$161:$J$165</formula1>
    </dataValidation>
    <dataValidation type="list" allowBlank="1" showInputMessage="1" showErrorMessage="1" sqref="D166:D170" xr:uid="{35373C6E-DCD3-4C02-BA07-7D983AE03460}">
      <formula1>$J$166:$J$170</formula1>
    </dataValidation>
    <dataValidation type="list" allowBlank="1" showInputMessage="1" showErrorMessage="1" sqref="D171:D175" xr:uid="{B8D6FC68-465A-4BBB-A0D1-91610AFD4727}">
      <formula1>$J$171:$J$175</formula1>
    </dataValidation>
    <dataValidation type="list" allowBlank="1" showInputMessage="1" showErrorMessage="1" sqref="D176:D180" xr:uid="{9DE53F8E-A2D1-42B7-B4C1-50FF0D155D69}">
      <formula1>$J$176:$J$180</formula1>
    </dataValidation>
  </dataValidations>
  <pageMargins left="0.25" right="0.25" top="0.75" bottom="0.75" header="0.3" footer="0.3"/>
  <pageSetup paperSize="9" scale="5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1D64089-A614-46DE-8BDA-6D3040CB0C7E}">
          <x14:formula1>
            <xm:f>'Response Guidelines'!$D$80:$D$86</xm:f>
          </x14:formula1>
          <xm:sqref>G16:G180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9E086-5838-426F-8868-E009B620200F}">
  <sheetPr>
    <tabColor rgb="FF22A2A8"/>
    <pageSetUpPr fitToPage="1"/>
  </sheetPr>
  <dimension ref="A1:N181"/>
  <sheetViews>
    <sheetView zoomScaleNormal="100" workbookViewId="0">
      <selection activeCell="G74" sqref="G74:H74"/>
    </sheetView>
  </sheetViews>
  <sheetFormatPr defaultColWidth="9.1796875" defaultRowHeight="10.5" x14ac:dyDescent="0.25"/>
  <cols>
    <col min="1" max="1" width="3.1796875" style="19" bestFit="1" customWidth="1"/>
    <col min="2" max="2" width="37.1796875" style="18" customWidth="1"/>
    <col min="3" max="3" width="37.7265625" style="18" customWidth="1"/>
    <col min="4" max="5" width="23.1796875" style="18" customWidth="1"/>
    <col min="6" max="6" width="25.1796875" style="18" customWidth="1"/>
    <col min="7" max="7" width="11.26953125" style="18" customWidth="1"/>
    <col min="8" max="8" width="7.54296875" style="18" customWidth="1"/>
    <col min="9" max="9" width="7.1796875" style="17" customWidth="1"/>
    <col min="10" max="10" width="23.81640625" style="16" customWidth="1"/>
    <col min="11" max="11" width="5.26953125" style="15" customWidth="1"/>
    <col min="12" max="12" width="5.453125" style="13" customWidth="1"/>
    <col min="13" max="13" width="40.453125" style="14" customWidth="1"/>
    <col min="14" max="14" width="8.54296875" style="13" customWidth="1"/>
    <col min="15" max="16384" width="9.1796875" style="13"/>
  </cols>
  <sheetData>
    <row r="1" spans="1:13" x14ac:dyDescent="0.25">
      <c r="B1" s="96"/>
      <c r="C1" s="96"/>
      <c r="D1" s="96"/>
      <c r="E1" s="96"/>
      <c r="F1" s="96"/>
      <c r="G1" s="96"/>
      <c r="H1" s="96"/>
    </row>
    <row r="2" spans="1:13" ht="16.899999999999999" customHeight="1" x14ac:dyDescent="0.35">
      <c r="B2" s="11" t="s">
        <v>77</v>
      </c>
      <c r="C2" s="12" t="str">
        <f>'Scoring Summary'!C2</f>
        <v>&lt;insert before tender publication&gt;</v>
      </c>
      <c r="D2" s="58"/>
      <c r="E2" s="208" t="s">
        <v>131</v>
      </c>
      <c r="F2" s="208"/>
      <c r="G2" s="208"/>
      <c r="H2" s="58"/>
      <c r="I2" s="58"/>
      <c r="J2" s="58"/>
      <c r="K2" s="58"/>
      <c r="L2" s="58"/>
      <c r="M2" s="58"/>
    </row>
    <row r="3" spans="1:13" ht="16.899999999999999" customHeight="1" x14ac:dyDescent="0.35">
      <c r="B3" s="11" t="s">
        <v>80</v>
      </c>
      <c r="C3" s="12" t="str">
        <f>'Scoring Summary'!C3</f>
        <v>&lt;insert before tender publication&gt;</v>
      </c>
      <c r="D3" s="58"/>
      <c r="E3" s="208"/>
      <c r="F3" s="208"/>
      <c r="G3" s="208"/>
      <c r="H3" s="58"/>
      <c r="I3" s="58"/>
      <c r="J3" s="58"/>
      <c r="K3" s="58"/>
      <c r="L3" s="58"/>
      <c r="M3" s="58"/>
    </row>
    <row r="4" spans="1:13" ht="14.5" customHeight="1" x14ac:dyDescent="0.35">
      <c r="B4" s="11" t="s">
        <v>98</v>
      </c>
      <c r="C4" s="10" t="str">
        <f>'Scoring Summary'!C4</f>
        <v>&lt;Evaluator to complete&gt;</v>
      </c>
      <c r="D4" s="58"/>
      <c r="E4" s="95"/>
      <c r="F4" s="95"/>
      <c r="G4" s="95"/>
      <c r="H4" s="58"/>
      <c r="I4" s="58"/>
      <c r="J4" s="58"/>
      <c r="K4" s="58"/>
      <c r="L4" s="58"/>
      <c r="M4" s="58"/>
    </row>
    <row r="5" spans="1:13" ht="14.5" customHeight="1" x14ac:dyDescent="0.35">
      <c r="B5" s="11" t="s">
        <v>83</v>
      </c>
      <c r="C5" s="10" t="str">
        <f>'Scoring Summary'!C5</f>
        <v>&lt;Evaluator to complete&gt;</v>
      </c>
      <c r="D5" s="58"/>
      <c r="E5" s="58"/>
      <c r="F5" s="58"/>
      <c r="G5" s="58"/>
      <c r="H5" s="58"/>
      <c r="I5" s="58"/>
      <c r="J5" s="58"/>
      <c r="K5" s="58"/>
      <c r="L5" s="58"/>
      <c r="M5" s="58"/>
    </row>
    <row r="6" spans="1:13" ht="14.5" customHeight="1" x14ac:dyDescent="0.35">
      <c r="B6" s="11" t="s">
        <v>84</v>
      </c>
      <c r="C6" s="10" t="str">
        <f>'Scoring Summary'!C6</f>
        <v>&lt;Evaluator to complete&gt;</v>
      </c>
      <c r="D6" s="58"/>
      <c r="E6" s="58"/>
      <c r="F6" s="58"/>
      <c r="G6" s="58"/>
      <c r="H6" s="58"/>
      <c r="I6" s="58"/>
      <c r="J6" s="58"/>
      <c r="K6" s="58"/>
      <c r="L6" s="58"/>
      <c r="M6" s="58"/>
    </row>
    <row r="7" spans="1:13" ht="27.65" customHeight="1" x14ac:dyDescent="0.35">
      <c r="B7" s="11" t="s">
        <v>85</v>
      </c>
      <c r="C7" s="10"/>
      <c r="D7" s="58"/>
      <c r="E7" s="58"/>
      <c r="F7" s="58"/>
      <c r="G7" s="58"/>
      <c r="H7" s="58"/>
      <c r="I7" s="58"/>
      <c r="J7" s="58"/>
      <c r="K7" s="58"/>
      <c r="L7" s="58"/>
      <c r="M7" s="58"/>
    </row>
    <row r="8" spans="1:13" ht="12" customHeight="1" x14ac:dyDescent="0.25"/>
    <row r="10" spans="1:13" x14ac:dyDescent="0.25">
      <c r="B10" s="40"/>
      <c r="C10" s="40"/>
      <c r="D10" s="40"/>
      <c r="E10" s="40"/>
      <c r="F10" s="40"/>
      <c r="G10" s="40"/>
      <c r="H10" s="40"/>
    </row>
    <row r="12" spans="1:13" x14ac:dyDescent="0.25">
      <c r="B12" s="40"/>
      <c r="C12" s="40"/>
      <c r="D12" s="40"/>
      <c r="E12" s="40"/>
      <c r="F12" s="40"/>
      <c r="G12" s="40"/>
      <c r="H12" s="40"/>
    </row>
    <row r="13" spans="1:13" ht="11" thickBot="1" x14ac:dyDescent="0.3">
      <c r="B13" s="40"/>
      <c r="C13" s="40"/>
      <c r="D13" s="40"/>
      <c r="E13" s="40"/>
      <c r="F13" s="40"/>
      <c r="G13" s="40"/>
      <c r="H13" s="40"/>
    </row>
    <row r="14" spans="1:13" ht="14.5" customHeight="1" x14ac:dyDescent="0.2">
      <c r="A14" s="171" t="s">
        <v>14</v>
      </c>
      <c r="B14" s="173" t="s">
        <v>15</v>
      </c>
      <c r="C14" s="174"/>
      <c r="D14" s="175" t="s">
        <v>16</v>
      </c>
      <c r="E14" s="176"/>
      <c r="F14" s="177"/>
      <c r="G14" s="94"/>
      <c r="H14" s="94"/>
      <c r="I14" s="93" t="s">
        <v>17</v>
      </c>
      <c r="J14" s="92"/>
      <c r="K14" s="92"/>
      <c r="L14" s="92"/>
      <c r="M14" s="91"/>
    </row>
    <row r="15" spans="1:13" s="61" customFormat="1" ht="58.15" customHeight="1" thickBot="1" x14ac:dyDescent="0.4">
      <c r="A15" s="172"/>
      <c r="B15" s="90" t="s">
        <v>99</v>
      </c>
      <c r="C15" s="89" t="s">
        <v>19</v>
      </c>
      <c r="D15" s="88" t="s">
        <v>20</v>
      </c>
      <c r="E15" s="87" t="s">
        <v>21</v>
      </c>
      <c r="F15" s="86" t="s">
        <v>22</v>
      </c>
      <c r="G15" s="85" t="s">
        <v>23</v>
      </c>
      <c r="H15" s="84" t="s">
        <v>24</v>
      </c>
      <c r="I15" s="83" t="s">
        <v>25</v>
      </c>
      <c r="J15" s="82" t="s">
        <v>26</v>
      </c>
      <c r="K15" s="81" t="s">
        <v>27</v>
      </c>
      <c r="L15" s="80" t="s">
        <v>28</v>
      </c>
      <c r="M15" s="79" t="s">
        <v>29</v>
      </c>
    </row>
    <row r="16" spans="1:13" s="78" customFormat="1" ht="15" customHeight="1" x14ac:dyDescent="0.35">
      <c r="A16" s="178">
        <v>1</v>
      </c>
      <c r="B16" s="258" t="s">
        <v>127</v>
      </c>
      <c r="C16" s="276" t="s">
        <v>101</v>
      </c>
      <c r="D16" s="184"/>
      <c r="E16" s="185" t="s">
        <v>32</v>
      </c>
      <c r="F16" s="272"/>
      <c r="G16" s="292" t="s">
        <v>72</v>
      </c>
      <c r="H16" s="167">
        <f>IF(G16='Response Guidelines'!$D$80,'Response Guidelines'!$C$80, IF(G16='Response Guidelines'!$D$81,'Response Guidelines'!$C$81,IF(G16='Response Guidelines'!$D$82,'Response Guidelines'!$C$82,IF(G16='Response Guidelines'!$D$83,'Response Guidelines'!$C$83,IF(G16='Response Guidelines'!$D$84,'Response Guidelines'!$C$84,IF(G16='Response Guidelines'!$D$85,'Response Guidelines'!$C$85,IF(G16='Response Guidelines'!$D$86,'Response Guidelines'!$C$86,"No Rating")))))))</f>
        <v>4</v>
      </c>
      <c r="I16" s="169" t="e">
        <f>(H16/$H$181)/_xlfn.XLOOKUP('Scoring Summary'!$D$24,'Response Guidelines'!$D$91:$D$190,'Response Guidelines'!$C$91:$C$190,"",0,1)</f>
        <v>#VALUE!</v>
      </c>
      <c r="J16" s="75" t="s">
        <v>102</v>
      </c>
      <c r="K16" s="74" t="e">
        <f>I16</f>
        <v>#VALUE!</v>
      </c>
      <c r="L16" s="193"/>
      <c r="M16" s="194"/>
    </row>
    <row r="17" spans="1:13" s="78" customFormat="1" ht="15" customHeight="1" x14ac:dyDescent="0.35">
      <c r="A17" s="178"/>
      <c r="B17" s="155"/>
      <c r="C17" s="156"/>
      <c r="D17" s="158"/>
      <c r="E17" s="161"/>
      <c r="F17" s="272"/>
      <c r="G17" s="275"/>
      <c r="H17" s="168"/>
      <c r="I17" s="170"/>
      <c r="J17" s="71"/>
      <c r="K17" s="70"/>
      <c r="L17" s="188"/>
      <c r="M17" s="156"/>
    </row>
    <row r="18" spans="1:13" s="78" customFormat="1" ht="15" customHeight="1" x14ac:dyDescent="0.35">
      <c r="A18" s="178"/>
      <c r="B18" s="155"/>
      <c r="C18" s="156"/>
      <c r="D18" s="158"/>
      <c r="E18" s="161"/>
      <c r="F18" s="272"/>
      <c r="G18" s="275"/>
      <c r="H18" s="168"/>
      <c r="I18" s="170"/>
      <c r="J18" s="71" t="s">
        <v>103</v>
      </c>
      <c r="K18" s="70" t="e">
        <f>K16/2</f>
        <v>#VALUE!</v>
      </c>
      <c r="L18" s="188"/>
      <c r="M18" s="156"/>
    </row>
    <row r="19" spans="1:13" s="78" customFormat="1" ht="15" customHeight="1" x14ac:dyDescent="0.35">
      <c r="A19" s="178"/>
      <c r="B19" s="155"/>
      <c r="C19" s="156"/>
      <c r="D19" s="158"/>
      <c r="E19" s="161"/>
      <c r="F19" s="272"/>
      <c r="G19" s="275"/>
      <c r="H19" s="168"/>
      <c r="I19" s="170"/>
      <c r="J19" s="71"/>
      <c r="K19" s="70"/>
      <c r="L19" s="188"/>
      <c r="M19" s="156"/>
    </row>
    <row r="20" spans="1:13" s="78" customFormat="1" ht="13.15" customHeight="1" x14ac:dyDescent="0.35">
      <c r="A20" s="179"/>
      <c r="B20" s="155"/>
      <c r="C20" s="156"/>
      <c r="D20" s="159"/>
      <c r="E20" s="162"/>
      <c r="F20" s="277"/>
      <c r="G20" s="275"/>
      <c r="H20" s="168"/>
      <c r="I20" s="170"/>
      <c r="J20" s="71" t="s">
        <v>104</v>
      </c>
      <c r="K20" s="70">
        <v>0</v>
      </c>
      <c r="L20" s="188"/>
      <c r="M20" s="156"/>
    </row>
    <row r="21" spans="1:13" s="61" customFormat="1" ht="10" x14ac:dyDescent="0.35">
      <c r="A21" s="154">
        <v>2</v>
      </c>
      <c r="B21" s="155"/>
      <c r="C21" s="156"/>
      <c r="D21" s="157"/>
      <c r="E21" s="160"/>
      <c r="F21" s="273"/>
      <c r="G21" s="274" t="s">
        <v>37</v>
      </c>
      <c r="H21" s="167">
        <f>IF(G21='Response Guidelines'!$D$80,'Response Guidelines'!$C$80, IF(G21='Response Guidelines'!$D$81,'Response Guidelines'!$C$81,IF(G21='Response Guidelines'!$D$82,'Response Guidelines'!$C$82,IF(G21='Response Guidelines'!$D$83,'Response Guidelines'!$C$83,IF(G21='Response Guidelines'!$D$84,'Response Guidelines'!$C$84,IF(G21='Response Guidelines'!$D$85,'Response Guidelines'!$C$85,IF(G21='Response Guidelines'!$D$86,'Response Guidelines'!$C$86,"No Rating")))))))</f>
        <v>6</v>
      </c>
      <c r="I21" s="169" t="e">
        <f>(H21/$H$181)/_xlfn.XLOOKUP('Scoring Summary'!$D$24,'Response Guidelines'!$D$91:$D$190,'Response Guidelines'!$C$91:$C$190,"",0,1)</f>
        <v>#VALUE!</v>
      </c>
      <c r="J21" s="71" t="s">
        <v>38</v>
      </c>
      <c r="K21" s="70" t="e">
        <f>I21</f>
        <v>#VALUE!</v>
      </c>
      <c r="L21" s="188"/>
      <c r="M21" s="156"/>
    </row>
    <row r="22" spans="1:13" s="61" customFormat="1" ht="10" x14ac:dyDescent="0.35">
      <c r="A22" s="154"/>
      <c r="B22" s="155"/>
      <c r="C22" s="156"/>
      <c r="D22" s="158"/>
      <c r="E22" s="161"/>
      <c r="F22" s="272"/>
      <c r="G22" s="275"/>
      <c r="H22" s="168"/>
      <c r="I22" s="170"/>
      <c r="J22" s="71" t="s">
        <v>39</v>
      </c>
      <c r="K22" s="70">
        <v>1.2E-2</v>
      </c>
      <c r="L22" s="188"/>
      <c r="M22" s="156"/>
    </row>
    <row r="23" spans="1:13" s="61" customFormat="1" ht="10" x14ac:dyDescent="0.35">
      <c r="A23" s="154"/>
      <c r="B23" s="155"/>
      <c r="C23" s="156"/>
      <c r="D23" s="158"/>
      <c r="E23" s="161"/>
      <c r="F23" s="272"/>
      <c r="G23" s="275"/>
      <c r="H23" s="168"/>
      <c r="I23" s="170"/>
      <c r="J23" s="77" t="s">
        <v>40</v>
      </c>
      <c r="K23" s="70">
        <v>0.01</v>
      </c>
      <c r="L23" s="188"/>
      <c r="M23" s="156"/>
    </row>
    <row r="24" spans="1:13" s="61" customFormat="1" ht="10" x14ac:dyDescent="0.35">
      <c r="A24" s="154"/>
      <c r="B24" s="155"/>
      <c r="C24" s="156"/>
      <c r="D24" s="158"/>
      <c r="E24" s="161"/>
      <c r="F24" s="272"/>
      <c r="G24" s="275"/>
      <c r="H24" s="168"/>
      <c r="I24" s="170"/>
      <c r="J24" s="77" t="s">
        <v>41</v>
      </c>
      <c r="K24" s="70">
        <v>5.0000000000000001E-3</v>
      </c>
      <c r="L24" s="188"/>
      <c r="M24" s="156"/>
    </row>
    <row r="25" spans="1:13" s="61" customFormat="1" ht="10" x14ac:dyDescent="0.35">
      <c r="A25" s="154"/>
      <c r="B25" s="155"/>
      <c r="C25" s="156"/>
      <c r="D25" s="159"/>
      <c r="E25" s="162"/>
      <c r="F25" s="277"/>
      <c r="G25" s="278"/>
      <c r="H25" s="168"/>
      <c r="I25" s="170"/>
      <c r="J25" s="71" t="s">
        <v>42</v>
      </c>
      <c r="K25" s="70">
        <v>0</v>
      </c>
      <c r="L25" s="188"/>
      <c r="M25" s="156"/>
    </row>
    <row r="26" spans="1:13" s="61" customFormat="1" ht="10.15" customHeight="1" x14ac:dyDescent="0.35">
      <c r="A26" s="154">
        <v>3</v>
      </c>
      <c r="B26" s="219"/>
      <c r="C26" s="221"/>
      <c r="D26" s="227"/>
      <c r="E26" s="248"/>
      <c r="F26" s="252"/>
      <c r="G26" s="275" t="s">
        <v>33</v>
      </c>
      <c r="H26" s="167">
        <f>IF(G26='Response Guidelines'!$D$80,'Response Guidelines'!$C$80, IF(G26='Response Guidelines'!$D$81,'Response Guidelines'!$C$81,IF(G26='Response Guidelines'!$D$82,'Response Guidelines'!$C$82,IF(G26='Response Guidelines'!$D$83,'Response Guidelines'!$C$83,IF(G26='Response Guidelines'!$D$84,'Response Guidelines'!$C$84,IF(G26='Response Guidelines'!$D$85,'Response Guidelines'!$C$85,IF(G26='Response Guidelines'!$D$86,'Response Guidelines'!$C$86,"No Rating")))))))</f>
        <v>3</v>
      </c>
      <c r="I26" s="169" t="e">
        <f>(H26/$H$181)/_xlfn.XLOOKUP('Scoring Summary'!$D$24,'Response Guidelines'!$D$91:$D$190,'Response Guidelines'!$C$91:$C$190,"",0,1)</f>
        <v>#VALUE!</v>
      </c>
      <c r="J26" s="71" t="s">
        <v>105</v>
      </c>
      <c r="K26" s="70" t="e">
        <f>I26</f>
        <v>#VALUE!</v>
      </c>
      <c r="L26" s="188"/>
      <c r="M26" s="221"/>
    </row>
    <row r="27" spans="1:13" s="61" customFormat="1" ht="12.75" customHeight="1" x14ac:dyDescent="0.35">
      <c r="A27" s="154"/>
      <c r="B27" s="219"/>
      <c r="C27" s="221"/>
      <c r="D27" s="228"/>
      <c r="E27" s="241"/>
      <c r="F27" s="238"/>
      <c r="G27" s="275"/>
      <c r="H27" s="168"/>
      <c r="I27" s="170"/>
      <c r="J27" s="71"/>
      <c r="K27" s="70"/>
      <c r="L27" s="188"/>
      <c r="M27" s="221"/>
    </row>
    <row r="28" spans="1:13" s="61" customFormat="1" ht="12.75" customHeight="1" x14ac:dyDescent="0.35">
      <c r="A28" s="226"/>
      <c r="B28" s="254"/>
      <c r="C28" s="225"/>
      <c r="D28" s="228"/>
      <c r="E28" s="241"/>
      <c r="F28" s="238"/>
      <c r="G28" s="275"/>
      <c r="H28" s="168"/>
      <c r="I28" s="170"/>
      <c r="J28" s="76" t="s">
        <v>106</v>
      </c>
      <c r="K28" s="72" t="e">
        <f>K26/2</f>
        <v>#VALUE!</v>
      </c>
      <c r="L28" s="260"/>
      <c r="M28" s="225"/>
    </row>
    <row r="29" spans="1:13" s="61" customFormat="1" ht="12.75" customHeight="1" x14ac:dyDescent="0.35">
      <c r="A29" s="226"/>
      <c r="B29" s="254"/>
      <c r="C29" s="225"/>
      <c r="D29" s="228"/>
      <c r="E29" s="241"/>
      <c r="F29" s="238"/>
      <c r="G29" s="275"/>
      <c r="H29" s="168"/>
      <c r="I29" s="170"/>
      <c r="J29" s="73"/>
      <c r="K29" s="72"/>
      <c r="L29" s="260"/>
      <c r="M29" s="225"/>
    </row>
    <row r="30" spans="1:13" s="61" customFormat="1" ht="11.15" customHeight="1" x14ac:dyDescent="0.35">
      <c r="A30" s="226"/>
      <c r="B30" s="219"/>
      <c r="C30" s="221"/>
      <c r="D30" s="229"/>
      <c r="E30" s="249"/>
      <c r="F30" s="253"/>
      <c r="G30" s="278"/>
      <c r="H30" s="168"/>
      <c r="I30" s="170"/>
      <c r="J30" s="71" t="s">
        <v>107</v>
      </c>
      <c r="K30" s="70">
        <v>0</v>
      </c>
      <c r="L30" s="188"/>
      <c r="M30" s="221"/>
    </row>
    <row r="31" spans="1:13" s="61" customFormat="1" ht="18.649999999999999" customHeight="1" x14ac:dyDescent="0.35">
      <c r="A31" s="232">
        <v>4</v>
      </c>
      <c r="B31" s="218" t="s">
        <v>108</v>
      </c>
      <c r="C31" s="230" t="s">
        <v>118</v>
      </c>
      <c r="D31" s="231"/>
      <c r="E31" s="241"/>
      <c r="F31" s="238"/>
      <c r="G31" s="274" t="s">
        <v>33</v>
      </c>
      <c r="H31" s="167">
        <f>IF(G31='Response Guidelines'!$D$80,'Response Guidelines'!$C$80, IF(G31='Response Guidelines'!$D$81,'Response Guidelines'!$C$81,IF(G31='Response Guidelines'!$D$82,'Response Guidelines'!$C$82,IF(G31='Response Guidelines'!$D$83,'Response Guidelines'!$C$83,IF(G31='Response Guidelines'!$D$84,'Response Guidelines'!$C$84,IF(G31='Response Guidelines'!$D$85,'Response Guidelines'!$C$85,IF(G31='Response Guidelines'!$D$86,'Response Guidelines'!$C$86,"No Rating")))))))</f>
        <v>3</v>
      </c>
      <c r="I31" s="169" t="e">
        <f>(H31/$H$181)/_xlfn.XLOOKUP('Scoring Summary'!$D$24,'Response Guidelines'!$D$91:$D$190,'Response Guidelines'!$C$91:$C$190,"",0,1)</f>
        <v>#VALUE!</v>
      </c>
      <c r="J31" s="75" t="s">
        <v>109</v>
      </c>
      <c r="K31" s="74" t="e">
        <f>I31</f>
        <v>#VALUE!</v>
      </c>
      <c r="L31" s="193"/>
      <c r="M31" s="230"/>
    </row>
    <row r="32" spans="1:13" s="61" customFormat="1" ht="18.649999999999999" customHeight="1" x14ac:dyDescent="0.35">
      <c r="A32" s="233"/>
      <c r="B32" s="219"/>
      <c r="C32" s="221"/>
      <c r="D32" s="228"/>
      <c r="E32" s="241"/>
      <c r="F32" s="238"/>
      <c r="G32" s="275"/>
      <c r="H32" s="168"/>
      <c r="I32" s="170"/>
      <c r="J32" s="71" t="s">
        <v>110</v>
      </c>
      <c r="K32" s="70">
        <v>5.0000000000000001E-3</v>
      </c>
      <c r="L32" s="188"/>
      <c r="M32" s="221"/>
    </row>
    <row r="33" spans="1:13" s="61" customFormat="1" ht="18.649999999999999" customHeight="1" x14ac:dyDescent="0.35">
      <c r="A33" s="233"/>
      <c r="B33" s="219"/>
      <c r="C33" s="221"/>
      <c r="D33" s="228"/>
      <c r="E33" s="241"/>
      <c r="F33" s="238"/>
      <c r="G33" s="275"/>
      <c r="H33" s="168"/>
      <c r="I33" s="170"/>
      <c r="J33" s="71" t="s">
        <v>111</v>
      </c>
      <c r="K33" s="70">
        <v>4.0000000000000001E-3</v>
      </c>
      <c r="L33" s="188"/>
      <c r="M33" s="221"/>
    </row>
    <row r="34" spans="1:13" s="61" customFormat="1" ht="18.649999999999999" customHeight="1" x14ac:dyDescent="0.35">
      <c r="A34" s="233"/>
      <c r="B34" s="219"/>
      <c r="C34" s="221"/>
      <c r="D34" s="228"/>
      <c r="E34" s="241"/>
      <c r="F34" s="238"/>
      <c r="G34" s="275"/>
      <c r="H34" s="168"/>
      <c r="I34" s="170"/>
      <c r="J34" s="71" t="s">
        <v>112</v>
      </c>
      <c r="K34" s="70">
        <v>3.0000000000000001E-3</v>
      </c>
      <c r="L34" s="188"/>
      <c r="M34" s="221"/>
    </row>
    <row r="35" spans="1:13" s="61" customFormat="1" ht="18.649999999999999" customHeight="1" x14ac:dyDescent="0.35">
      <c r="A35" s="234"/>
      <c r="B35" s="219"/>
      <c r="C35" s="221"/>
      <c r="D35" s="229"/>
      <c r="E35" s="249"/>
      <c r="F35" s="253"/>
      <c r="G35" s="278"/>
      <c r="H35" s="168"/>
      <c r="I35" s="170"/>
      <c r="J35" s="71" t="s">
        <v>113</v>
      </c>
      <c r="K35" s="70">
        <v>0</v>
      </c>
      <c r="L35" s="188"/>
      <c r="M35" s="221"/>
    </row>
    <row r="36" spans="1:13" s="61" customFormat="1" ht="11.15" customHeight="1" x14ac:dyDescent="0.35">
      <c r="A36" s="154">
        <v>5</v>
      </c>
      <c r="B36" s="219"/>
      <c r="C36" s="243"/>
      <c r="D36" s="246"/>
      <c r="E36" s="248"/>
      <c r="F36" s="252"/>
      <c r="G36" s="274" t="s">
        <v>37</v>
      </c>
      <c r="H36" s="167">
        <f>IF(G36='Response Guidelines'!$D$80,'Response Guidelines'!$C$80, IF(G36='Response Guidelines'!$D$81,'Response Guidelines'!$C$81,IF(G36='Response Guidelines'!$D$82,'Response Guidelines'!$C$82,IF(G36='Response Guidelines'!$D$83,'Response Guidelines'!$C$83,IF(G36='Response Guidelines'!$D$84,'Response Guidelines'!$C$84,IF(G36='Response Guidelines'!$D$85,'Response Guidelines'!$C$85,IF(G36='Response Guidelines'!$D$86,'Response Guidelines'!$C$86,"No Rating")))))))</f>
        <v>6</v>
      </c>
      <c r="I36" s="169" t="e">
        <f>(H36/$H$181)/_xlfn.XLOOKUP('Scoring Summary'!$D$24,'Response Guidelines'!$D$91:$D$190,'Response Guidelines'!$C$91:$C$190,"",0,1)</f>
        <v>#VALUE!</v>
      </c>
      <c r="J36" s="71" t="s">
        <v>114</v>
      </c>
      <c r="K36" s="70" t="e">
        <f>I36</f>
        <v>#VALUE!</v>
      </c>
      <c r="L36" s="188"/>
      <c r="M36" s="221"/>
    </row>
    <row r="37" spans="1:13" s="61" customFormat="1" ht="11.15" customHeight="1" x14ac:dyDescent="0.35">
      <c r="A37" s="154"/>
      <c r="B37" s="219"/>
      <c r="C37" s="244"/>
      <c r="D37" s="240"/>
      <c r="E37" s="241"/>
      <c r="F37" s="238"/>
      <c r="G37" s="275"/>
      <c r="H37" s="168"/>
      <c r="I37" s="170"/>
      <c r="J37" s="71"/>
      <c r="K37" s="70"/>
      <c r="L37" s="188"/>
      <c r="M37" s="221"/>
    </row>
    <row r="38" spans="1:13" s="61" customFormat="1" ht="11.15" customHeight="1" x14ac:dyDescent="0.35">
      <c r="A38" s="226"/>
      <c r="B38" s="254"/>
      <c r="C38" s="244"/>
      <c r="D38" s="240"/>
      <c r="E38" s="241"/>
      <c r="F38" s="238"/>
      <c r="G38" s="275"/>
      <c r="H38" s="168"/>
      <c r="I38" s="170"/>
      <c r="J38" s="73"/>
      <c r="K38" s="72"/>
      <c r="L38" s="260"/>
      <c r="M38" s="225"/>
    </row>
    <row r="39" spans="1:13" s="61" customFormat="1" ht="11.15" customHeight="1" x14ac:dyDescent="0.35">
      <c r="A39" s="226"/>
      <c r="B39" s="254"/>
      <c r="C39" s="244"/>
      <c r="D39" s="240"/>
      <c r="E39" s="241"/>
      <c r="F39" s="238"/>
      <c r="G39" s="275"/>
      <c r="H39" s="168"/>
      <c r="I39" s="170"/>
      <c r="J39" s="73"/>
      <c r="K39" s="72"/>
      <c r="L39" s="260"/>
      <c r="M39" s="225"/>
    </row>
    <row r="40" spans="1:13" s="61" customFormat="1" ht="11.15" customHeight="1" x14ac:dyDescent="0.35">
      <c r="A40" s="154"/>
      <c r="B40" s="219"/>
      <c r="C40" s="245"/>
      <c r="D40" s="247"/>
      <c r="E40" s="249"/>
      <c r="F40" s="253"/>
      <c r="G40" s="278"/>
      <c r="H40" s="168"/>
      <c r="I40" s="170"/>
      <c r="J40" s="71" t="s">
        <v>115</v>
      </c>
      <c r="K40" s="70">
        <v>0</v>
      </c>
      <c r="L40" s="188"/>
      <c r="M40" s="221"/>
    </row>
    <row r="41" spans="1:13" s="61" customFormat="1" ht="16.149999999999999" customHeight="1" x14ac:dyDescent="0.35">
      <c r="A41" s="261">
        <v>6</v>
      </c>
      <c r="B41" s="218" t="s">
        <v>119</v>
      </c>
      <c r="C41" s="238" t="s">
        <v>120</v>
      </c>
      <c r="D41" s="239"/>
      <c r="E41" s="241"/>
      <c r="F41" s="238"/>
      <c r="G41" s="274" t="s">
        <v>72</v>
      </c>
      <c r="H41" s="167">
        <f>IF(G41='Response Guidelines'!$D$80,'Response Guidelines'!$C$80, IF(G41='Response Guidelines'!$D$81,'Response Guidelines'!$C$81,IF(G41='Response Guidelines'!$D$82,'Response Guidelines'!$C$82,IF(G41='Response Guidelines'!$D$83,'Response Guidelines'!$C$83,IF(G41='Response Guidelines'!$D$84,'Response Guidelines'!$C$84,IF(G41='Response Guidelines'!$D$85,'Response Guidelines'!$C$85,IF(G41='Response Guidelines'!$D$86,'Response Guidelines'!$C$86,"No Rating")))))))</f>
        <v>4</v>
      </c>
      <c r="I41" s="169" t="e">
        <f>(H41/$H$181)/_xlfn.XLOOKUP('Scoring Summary'!$D$24,'Response Guidelines'!$D$91:$D$190,'Response Guidelines'!$C$91:$C$190,"",0,1)</f>
        <v>#VALUE!</v>
      </c>
      <c r="J41" s="75" t="s">
        <v>121</v>
      </c>
      <c r="K41" s="74" t="e">
        <f>I41</f>
        <v>#VALUE!</v>
      </c>
      <c r="L41" s="193"/>
      <c r="M41" s="230"/>
    </row>
    <row r="42" spans="1:13" s="61" customFormat="1" ht="16.149999999999999" customHeight="1" x14ac:dyDescent="0.35">
      <c r="A42" s="154"/>
      <c r="B42" s="219"/>
      <c r="C42" s="238"/>
      <c r="D42" s="240"/>
      <c r="E42" s="241"/>
      <c r="F42" s="238"/>
      <c r="G42" s="275"/>
      <c r="H42" s="168"/>
      <c r="I42" s="170"/>
      <c r="J42" s="71" t="s">
        <v>122</v>
      </c>
      <c r="K42" s="70">
        <v>5.0000000000000001E-3</v>
      </c>
      <c r="L42" s="188"/>
      <c r="M42" s="221"/>
    </row>
    <row r="43" spans="1:13" s="61" customFormat="1" ht="16.149999999999999" customHeight="1" x14ac:dyDescent="0.35">
      <c r="A43" s="154"/>
      <c r="B43" s="219"/>
      <c r="C43" s="238"/>
      <c r="D43" s="240"/>
      <c r="E43" s="241"/>
      <c r="F43" s="238"/>
      <c r="G43" s="275"/>
      <c r="H43" s="168"/>
      <c r="I43" s="170"/>
      <c r="J43" s="75" t="s">
        <v>123</v>
      </c>
      <c r="K43" s="70">
        <v>4.0000000000000001E-3</v>
      </c>
      <c r="L43" s="188"/>
      <c r="M43" s="221"/>
    </row>
    <row r="44" spans="1:13" s="61" customFormat="1" ht="16.149999999999999" customHeight="1" x14ac:dyDescent="0.35">
      <c r="A44" s="154"/>
      <c r="B44" s="219"/>
      <c r="C44" s="238"/>
      <c r="D44" s="240"/>
      <c r="E44" s="241"/>
      <c r="F44" s="238"/>
      <c r="G44" s="275"/>
      <c r="H44" s="168"/>
      <c r="I44" s="170"/>
      <c r="J44" s="73" t="s">
        <v>124</v>
      </c>
      <c r="K44" s="70">
        <v>3.0000000000000001E-3</v>
      </c>
      <c r="L44" s="188"/>
      <c r="M44" s="221"/>
    </row>
    <row r="45" spans="1:13" s="61" customFormat="1" ht="16.149999999999999" customHeight="1" x14ac:dyDescent="0.35">
      <c r="A45" s="154"/>
      <c r="B45" s="219"/>
      <c r="C45" s="238"/>
      <c r="D45" s="240"/>
      <c r="E45" s="241"/>
      <c r="F45" s="238"/>
      <c r="G45" s="275"/>
      <c r="H45" s="168"/>
      <c r="I45" s="170"/>
      <c r="J45" s="71" t="s">
        <v>125</v>
      </c>
      <c r="K45" s="70">
        <v>0</v>
      </c>
      <c r="L45" s="188"/>
      <c r="M45" s="221"/>
    </row>
    <row r="46" spans="1:13" s="61" customFormat="1" ht="11.15" customHeight="1" x14ac:dyDescent="0.35">
      <c r="A46" s="154">
        <v>7</v>
      </c>
      <c r="B46" s="219"/>
      <c r="C46" s="252"/>
      <c r="D46" s="246"/>
      <c r="E46" s="248"/>
      <c r="F46" s="252"/>
      <c r="G46" s="274" t="s">
        <v>37</v>
      </c>
      <c r="H46" s="167">
        <f>IF(G46='Response Guidelines'!$D$80,'Response Guidelines'!$C$80, IF(G46='Response Guidelines'!$D$81,'Response Guidelines'!$C$81,IF(G46='Response Guidelines'!$D$82,'Response Guidelines'!$C$82,IF(G46='Response Guidelines'!$D$83,'Response Guidelines'!$C$83,IF(G46='Response Guidelines'!$D$84,'Response Guidelines'!$C$84,IF(G46='Response Guidelines'!$D$85,'Response Guidelines'!$C$85,IF(G46='Response Guidelines'!$D$86,'Response Guidelines'!$C$86,"No Rating")))))))</f>
        <v>6</v>
      </c>
      <c r="I46" s="169" t="e">
        <f>(H46/$H$181)/_xlfn.XLOOKUP('Scoring Summary'!$D$24,'Response Guidelines'!$D$91:$D$190,'Response Guidelines'!$C$91:$C$190,"",0,1)</f>
        <v>#VALUE!</v>
      </c>
      <c r="J46" s="71"/>
      <c r="K46" s="70" t="e">
        <f>I46</f>
        <v>#VALUE!</v>
      </c>
      <c r="L46" s="260"/>
      <c r="M46" s="221"/>
    </row>
    <row r="47" spans="1:13" s="61" customFormat="1" ht="11.15" customHeight="1" x14ac:dyDescent="0.35">
      <c r="A47" s="154"/>
      <c r="B47" s="219"/>
      <c r="C47" s="238"/>
      <c r="D47" s="240"/>
      <c r="E47" s="241"/>
      <c r="F47" s="238"/>
      <c r="G47" s="275"/>
      <c r="H47" s="168"/>
      <c r="I47" s="170"/>
      <c r="J47" s="71"/>
      <c r="K47" s="70"/>
      <c r="L47" s="265"/>
      <c r="M47" s="221"/>
    </row>
    <row r="48" spans="1:13" s="61" customFormat="1" ht="11.15" customHeight="1" x14ac:dyDescent="0.35">
      <c r="A48" s="154"/>
      <c r="B48" s="219"/>
      <c r="C48" s="238"/>
      <c r="D48" s="240"/>
      <c r="E48" s="241"/>
      <c r="F48" s="238"/>
      <c r="G48" s="275"/>
      <c r="H48" s="168"/>
      <c r="I48" s="170"/>
      <c r="J48" s="71"/>
      <c r="K48" s="70"/>
      <c r="L48" s="265"/>
      <c r="M48" s="221"/>
    </row>
    <row r="49" spans="1:13" s="61" customFormat="1" ht="11.15" customHeight="1" x14ac:dyDescent="0.35">
      <c r="A49" s="154"/>
      <c r="B49" s="219"/>
      <c r="C49" s="238"/>
      <c r="D49" s="240"/>
      <c r="E49" s="241"/>
      <c r="F49" s="238"/>
      <c r="G49" s="275"/>
      <c r="H49" s="168"/>
      <c r="I49" s="170"/>
      <c r="J49" s="71"/>
      <c r="K49" s="70"/>
      <c r="L49" s="265"/>
      <c r="M49" s="221"/>
    </row>
    <row r="50" spans="1:13" s="61" customFormat="1" ht="11.15" customHeight="1" x14ac:dyDescent="0.35">
      <c r="A50" s="154"/>
      <c r="B50" s="219"/>
      <c r="C50" s="253"/>
      <c r="D50" s="247"/>
      <c r="E50" s="249"/>
      <c r="F50" s="253"/>
      <c r="G50" s="278"/>
      <c r="H50" s="168"/>
      <c r="I50" s="170"/>
      <c r="J50" s="71"/>
      <c r="K50" s="70">
        <v>0</v>
      </c>
      <c r="L50" s="193"/>
      <c r="M50" s="221"/>
    </row>
    <row r="51" spans="1:13" s="61" customFormat="1" ht="10" x14ac:dyDescent="0.35">
      <c r="A51" s="261">
        <v>8</v>
      </c>
      <c r="B51" s="258"/>
      <c r="C51" s="194"/>
      <c r="D51" s="158"/>
      <c r="E51" s="161"/>
      <c r="F51" s="272"/>
      <c r="G51" s="275" t="s">
        <v>37</v>
      </c>
      <c r="H51" s="167">
        <f>IF(G51='Response Guidelines'!$D$80,'Response Guidelines'!$C$80, IF(G51='Response Guidelines'!$D$81,'Response Guidelines'!$C$81,IF(G51='Response Guidelines'!$D$82,'Response Guidelines'!$C$82,IF(G51='Response Guidelines'!$D$83,'Response Guidelines'!$C$83,IF(G51='Response Guidelines'!$D$84,'Response Guidelines'!$C$84,IF(G51='Response Guidelines'!$D$85,'Response Guidelines'!$C$85,IF(G51='Response Guidelines'!$D$86,'Response Guidelines'!$C$86,"No Rating")))))))</f>
        <v>6</v>
      </c>
      <c r="I51" s="169" t="e">
        <f>(H51/$H$181)/_xlfn.XLOOKUP('Scoring Summary'!$D$24,'Response Guidelines'!$D$91:$D$190,'Response Guidelines'!$C$91:$C$190,"",0,1)</f>
        <v>#VALUE!</v>
      </c>
      <c r="J51" s="75"/>
      <c r="K51" s="74" t="e">
        <f>I51</f>
        <v>#VALUE!</v>
      </c>
      <c r="L51" s="193"/>
      <c r="M51" s="194"/>
    </row>
    <row r="52" spans="1:13" s="61" customFormat="1" ht="10" x14ac:dyDescent="0.35">
      <c r="A52" s="154"/>
      <c r="B52" s="155"/>
      <c r="C52" s="156"/>
      <c r="D52" s="158"/>
      <c r="E52" s="161"/>
      <c r="F52" s="272"/>
      <c r="G52" s="275"/>
      <c r="H52" s="168"/>
      <c r="I52" s="170"/>
      <c r="J52" s="71"/>
      <c r="K52" s="70">
        <v>1.2E-2</v>
      </c>
      <c r="L52" s="188"/>
      <c r="M52" s="156"/>
    </row>
    <row r="53" spans="1:13" s="61" customFormat="1" ht="10" x14ac:dyDescent="0.35">
      <c r="A53" s="154"/>
      <c r="B53" s="155"/>
      <c r="C53" s="156"/>
      <c r="D53" s="158"/>
      <c r="E53" s="161"/>
      <c r="F53" s="272"/>
      <c r="G53" s="275"/>
      <c r="H53" s="168"/>
      <c r="I53" s="170"/>
      <c r="J53" s="77"/>
      <c r="K53" s="70">
        <v>0.01</v>
      </c>
      <c r="L53" s="188"/>
      <c r="M53" s="156"/>
    </row>
    <row r="54" spans="1:13" s="61" customFormat="1" ht="10" x14ac:dyDescent="0.35">
      <c r="A54" s="154"/>
      <c r="B54" s="155"/>
      <c r="C54" s="156"/>
      <c r="D54" s="158"/>
      <c r="E54" s="161"/>
      <c r="F54" s="272"/>
      <c r="G54" s="275"/>
      <c r="H54" s="168"/>
      <c r="I54" s="170"/>
      <c r="J54" s="77"/>
      <c r="K54" s="70">
        <v>5.0000000000000001E-3</v>
      </c>
      <c r="L54" s="188"/>
      <c r="M54" s="156"/>
    </row>
    <row r="55" spans="1:13" s="61" customFormat="1" ht="10" x14ac:dyDescent="0.35">
      <c r="A55" s="154"/>
      <c r="B55" s="155"/>
      <c r="C55" s="156"/>
      <c r="D55" s="159"/>
      <c r="E55" s="162"/>
      <c r="F55" s="277"/>
      <c r="G55" s="278"/>
      <c r="H55" s="168"/>
      <c r="I55" s="170"/>
      <c r="J55" s="71"/>
      <c r="K55" s="70">
        <v>0</v>
      </c>
      <c r="L55" s="188"/>
      <c r="M55" s="156"/>
    </row>
    <row r="56" spans="1:13" s="61" customFormat="1" ht="10.15" customHeight="1" x14ac:dyDescent="0.35">
      <c r="A56" s="154">
        <v>9</v>
      </c>
      <c r="B56" s="219"/>
      <c r="C56" s="221"/>
      <c r="D56" s="227"/>
      <c r="E56" s="248"/>
      <c r="F56" s="252"/>
      <c r="G56" s="275" t="s">
        <v>33</v>
      </c>
      <c r="H56" s="167">
        <f>IF(G56='Response Guidelines'!$D$80,'Response Guidelines'!$C$80, IF(G56='Response Guidelines'!$D$81,'Response Guidelines'!$C$81,IF(G56='Response Guidelines'!$D$82,'Response Guidelines'!$C$82,IF(G56='Response Guidelines'!$D$83,'Response Guidelines'!$C$83,IF(G56='Response Guidelines'!$D$84,'Response Guidelines'!$C$84,IF(G56='Response Guidelines'!$D$85,'Response Guidelines'!$C$85,IF(G56='Response Guidelines'!$D$86,'Response Guidelines'!$C$86,"No Rating")))))))</f>
        <v>3</v>
      </c>
      <c r="I56" s="169" t="e">
        <f>(H56/$H$181)/_xlfn.XLOOKUP('Scoring Summary'!$D$24,'Response Guidelines'!$D$91:$D$190,'Response Guidelines'!$C$91:$C$190,"",0,1)</f>
        <v>#VALUE!</v>
      </c>
      <c r="J56" s="71"/>
      <c r="K56" s="74" t="e">
        <f>I56</f>
        <v>#VALUE!</v>
      </c>
      <c r="L56" s="188"/>
      <c r="M56" s="221"/>
    </row>
    <row r="57" spans="1:13" s="61" customFormat="1" ht="12.75" customHeight="1" x14ac:dyDescent="0.35">
      <c r="A57" s="154"/>
      <c r="B57" s="219"/>
      <c r="C57" s="221"/>
      <c r="D57" s="228"/>
      <c r="E57" s="241"/>
      <c r="F57" s="238"/>
      <c r="G57" s="275"/>
      <c r="H57" s="168"/>
      <c r="I57" s="170"/>
      <c r="J57" s="71"/>
      <c r="K57" s="70"/>
      <c r="L57" s="188"/>
      <c r="M57" s="221"/>
    </row>
    <row r="58" spans="1:13" s="61" customFormat="1" ht="12.75" customHeight="1" x14ac:dyDescent="0.35">
      <c r="A58" s="226"/>
      <c r="B58" s="254"/>
      <c r="C58" s="225"/>
      <c r="D58" s="228"/>
      <c r="E58" s="241"/>
      <c r="F58" s="238"/>
      <c r="G58" s="275"/>
      <c r="H58" s="168"/>
      <c r="I58" s="170"/>
      <c r="J58" s="76"/>
      <c r="K58" s="70"/>
      <c r="L58" s="260"/>
      <c r="M58" s="225"/>
    </row>
    <row r="59" spans="1:13" s="61" customFormat="1" ht="12.75" customHeight="1" x14ac:dyDescent="0.35">
      <c r="A59" s="226"/>
      <c r="B59" s="254"/>
      <c r="C59" s="225"/>
      <c r="D59" s="228"/>
      <c r="E59" s="241"/>
      <c r="F59" s="238"/>
      <c r="G59" s="275"/>
      <c r="H59" s="168"/>
      <c r="I59" s="170"/>
      <c r="J59" s="73"/>
      <c r="K59" s="70"/>
      <c r="L59" s="260"/>
      <c r="M59" s="225"/>
    </row>
    <row r="60" spans="1:13" s="61" customFormat="1" ht="11.15" customHeight="1" x14ac:dyDescent="0.35">
      <c r="A60" s="226"/>
      <c r="B60" s="219"/>
      <c r="C60" s="221"/>
      <c r="D60" s="229"/>
      <c r="E60" s="249"/>
      <c r="F60" s="253"/>
      <c r="G60" s="278"/>
      <c r="H60" s="168"/>
      <c r="I60" s="170"/>
      <c r="J60" s="71"/>
      <c r="K60" s="70">
        <v>0</v>
      </c>
      <c r="L60" s="188"/>
      <c r="M60" s="221"/>
    </row>
    <row r="61" spans="1:13" s="61" customFormat="1" ht="18.649999999999999" customHeight="1" x14ac:dyDescent="0.35">
      <c r="A61" s="232">
        <v>10</v>
      </c>
      <c r="B61" s="218"/>
      <c r="C61" s="230"/>
      <c r="D61" s="231"/>
      <c r="E61" s="241"/>
      <c r="F61" s="238"/>
      <c r="G61" s="274" t="s">
        <v>33</v>
      </c>
      <c r="H61" s="167">
        <f>IF(G61='Response Guidelines'!$D$80,'Response Guidelines'!$C$80, IF(G61='Response Guidelines'!$D$81,'Response Guidelines'!$C$81,IF(G61='Response Guidelines'!$D$82,'Response Guidelines'!$C$82,IF(G61='Response Guidelines'!$D$83,'Response Guidelines'!$C$83,IF(G61='Response Guidelines'!$D$84,'Response Guidelines'!$C$84,IF(G61='Response Guidelines'!$D$85,'Response Guidelines'!$C$85,IF(G61='Response Guidelines'!$D$86,'Response Guidelines'!$C$86,"No Rating")))))))</f>
        <v>3</v>
      </c>
      <c r="I61" s="169" t="e">
        <f>(H61/$H$181)/_xlfn.XLOOKUP('Scoring Summary'!$D$24,'Response Guidelines'!$D$91:$D$190,'Response Guidelines'!$C$91:$C$190,"",0,1)</f>
        <v>#VALUE!</v>
      </c>
      <c r="J61" s="75"/>
      <c r="K61" s="74" t="e">
        <f>I61</f>
        <v>#VALUE!</v>
      </c>
      <c r="L61" s="193"/>
      <c r="M61" s="230"/>
    </row>
    <row r="62" spans="1:13" s="61" customFormat="1" ht="18.649999999999999" customHeight="1" x14ac:dyDescent="0.35">
      <c r="A62" s="233"/>
      <c r="B62" s="219"/>
      <c r="C62" s="221"/>
      <c r="D62" s="228"/>
      <c r="E62" s="241"/>
      <c r="F62" s="238"/>
      <c r="G62" s="275"/>
      <c r="H62" s="168"/>
      <c r="I62" s="170"/>
      <c r="J62" s="71"/>
      <c r="K62" s="70">
        <v>5.0000000000000001E-3</v>
      </c>
      <c r="L62" s="188"/>
      <c r="M62" s="221"/>
    </row>
    <row r="63" spans="1:13" s="61" customFormat="1" ht="18.649999999999999" customHeight="1" x14ac:dyDescent="0.35">
      <c r="A63" s="233"/>
      <c r="B63" s="219"/>
      <c r="C63" s="221"/>
      <c r="D63" s="228"/>
      <c r="E63" s="241"/>
      <c r="F63" s="238"/>
      <c r="G63" s="275"/>
      <c r="H63" s="168"/>
      <c r="I63" s="170"/>
      <c r="J63" s="71"/>
      <c r="K63" s="70">
        <v>4.0000000000000001E-3</v>
      </c>
      <c r="L63" s="188"/>
      <c r="M63" s="221"/>
    </row>
    <row r="64" spans="1:13" s="61" customFormat="1" ht="18.649999999999999" customHeight="1" x14ac:dyDescent="0.35">
      <c r="A64" s="233"/>
      <c r="B64" s="219"/>
      <c r="C64" s="221"/>
      <c r="D64" s="228"/>
      <c r="E64" s="241"/>
      <c r="F64" s="238"/>
      <c r="G64" s="275"/>
      <c r="H64" s="168"/>
      <c r="I64" s="170"/>
      <c r="J64" s="71"/>
      <c r="K64" s="70">
        <v>3.0000000000000001E-3</v>
      </c>
      <c r="L64" s="188"/>
      <c r="M64" s="221"/>
    </row>
    <row r="65" spans="1:13" s="61" customFormat="1" ht="18.649999999999999" customHeight="1" x14ac:dyDescent="0.35">
      <c r="A65" s="234"/>
      <c r="B65" s="219"/>
      <c r="C65" s="221"/>
      <c r="D65" s="229"/>
      <c r="E65" s="249"/>
      <c r="F65" s="253"/>
      <c r="G65" s="278"/>
      <c r="H65" s="168"/>
      <c r="I65" s="170"/>
      <c r="J65" s="71"/>
      <c r="K65" s="70">
        <v>0</v>
      </c>
      <c r="L65" s="188"/>
      <c r="M65" s="221"/>
    </row>
    <row r="66" spans="1:13" s="61" customFormat="1" ht="11.15" customHeight="1" x14ac:dyDescent="0.35">
      <c r="A66" s="154">
        <v>11</v>
      </c>
      <c r="B66" s="219"/>
      <c r="C66" s="243"/>
      <c r="D66" s="246"/>
      <c r="E66" s="248"/>
      <c r="F66" s="252"/>
      <c r="G66" s="274" t="s">
        <v>37</v>
      </c>
      <c r="H66" s="167">
        <f>IF(G66='Response Guidelines'!$D$80,'Response Guidelines'!$C$80, IF(G66='Response Guidelines'!$D$81,'Response Guidelines'!$C$81,IF(G66='Response Guidelines'!$D$82,'Response Guidelines'!$C$82,IF(G66='Response Guidelines'!$D$83,'Response Guidelines'!$C$83,IF(G66='Response Guidelines'!$D$84,'Response Guidelines'!$C$84,IF(G66='Response Guidelines'!$D$85,'Response Guidelines'!$C$85,IF(G66='Response Guidelines'!$D$86,'Response Guidelines'!$C$86,"No Rating")))))))</f>
        <v>6</v>
      </c>
      <c r="I66" s="169" t="e">
        <f>(H66/$H$181)/_xlfn.XLOOKUP('Scoring Summary'!$D$24,'Response Guidelines'!$D$91:$D$190,'Response Guidelines'!$C$91:$C$190,"",0,1)</f>
        <v>#VALUE!</v>
      </c>
      <c r="J66" s="71"/>
      <c r="K66" s="74" t="e">
        <f>I66</f>
        <v>#VALUE!</v>
      </c>
      <c r="L66" s="188"/>
      <c r="M66" s="221"/>
    </row>
    <row r="67" spans="1:13" s="61" customFormat="1" ht="11.15" customHeight="1" x14ac:dyDescent="0.35">
      <c r="A67" s="154"/>
      <c r="B67" s="219"/>
      <c r="C67" s="244"/>
      <c r="D67" s="240"/>
      <c r="E67" s="241"/>
      <c r="F67" s="238"/>
      <c r="G67" s="275"/>
      <c r="H67" s="168"/>
      <c r="I67" s="170"/>
      <c r="J67" s="71"/>
      <c r="K67" s="70">
        <v>1.2E-2</v>
      </c>
      <c r="L67" s="188"/>
      <c r="M67" s="221"/>
    </row>
    <row r="68" spans="1:13" s="61" customFormat="1" ht="11.15" customHeight="1" x14ac:dyDescent="0.35">
      <c r="A68" s="226"/>
      <c r="B68" s="254"/>
      <c r="C68" s="244"/>
      <c r="D68" s="240"/>
      <c r="E68" s="241"/>
      <c r="F68" s="238"/>
      <c r="G68" s="275"/>
      <c r="H68" s="168"/>
      <c r="I68" s="170"/>
      <c r="J68" s="73"/>
      <c r="K68" s="70">
        <v>0.01</v>
      </c>
      <c r="L68" s="260"/>
      <c r="M68" s="225"/>
    </row>
    <row r="69" spans="1:13" s="61" customFormat="1" ht="11.15" customHeight="1" x14ac:dyDescent="0.35">
      <c r="A69" s="226"/>
      <c r="B69" s="254"/>
      <c r="C69" s="244"/>
      <c r="D69" s="240"/>
      <c r="E69" s="241"/>
      <c r="F69" s="238"/>
      <c r="G69" s="275"/>
      <c r="H69" s="168"/>
      <c r="I69" s="170"/>
      <c r="J69" s="73"/>
      <c r="K69" s="70">
        <v>5.0000000000000001E-3</v>
      </c>
      <c r="L69" s="260"/>
      <c r="M69" s="225"/>
    </row>
    <row r="70" spans="1:13" s="61" customFormat="1" ht="11.15" customHeight="1" x14ac:dyDescent="0.35">
      <c r="A70" s="154"/>
      <c r="B70" s="219"/>
      <c r="C70" s="245"/>
      <c r="D70" s="247"/>
      <c r="E70" s="249"/>
      <c r="F70" s="253"/>
      <c r="G70" s="278"/>
      <c r="H70" s="168"/>
      <c r="I70" s="170"/>
      <c r="J70" s="71"/>
      <c r="K70" s="70">
        <v>0</v>
      </c>
      <c r="L70" s="188"/>
      <c r="M70" s="221"/>
    </row>
    <row r="71" spans="1:13" s="61" customFormat="1" ht="16.149999999999999" customHeight="1" x14ac:dyDescent="0.35">
      <c r="A71" s="261">
        <v>12</v>
      </c>
      <c r="B71" s="218"/>
      <c r="C71" s="238"/>
      <c r="D71" s="239"/>
      <c r="E71" s="241"/>
      <c r="F71" s="238"/>
      <c r="G71" s="274" t="s">
        <v>72</v>
      </c>
      <c r="H71" s="167">
        <f>IF(G71='Response Guidelines'!$D$80,'Response Guidelines'!$C$80, IF(G71='Response Guidelines'!$D$81,'Response Guidelines'!$C$81,IF(G71='Response Guidelines'!$D$82,'Response Guidelines'!$C$82,IF(G71='Response Guidelines'!$D$83,'Response Guidelines'!$C$83,IF(G71='Response Guidelines'!$D$84,'Response Guidelines'!$C$84,IF(G71='Response Guidelines'!$D$85,'Response Guidelines'!$C$85,IF(G71='Response Guidelines'!$D$86,'Response Guidelines'!$C$86,"No Rating")))))))</f>
        <v>4</v>
      </c>
      <c r="I71" s="169" t="e">
        <f>(H71/$H$181)/_xlfn.XLOOKUP('Scoring Summary'!$D$24,'Response Guidelines'!$D$91:$D$190,'Response Guidelines'!$C$91:$C$190,"",0,1)</f>
        <v>#VALUE!</v>
      </c>
      <c r="J71" s="75"/>
      <c r="K71" s="74" t="e">
        <f>I71</f>
        <v>#VALUE!</v>
      </c>
      <c r="L71" s="193"/>
      <c r="M71" s="230"/>
    </row>
    <row r="72" spans="1:13" s="61" customFormat="1" ht="16.149999999999999" customHeight="1" x14ac:dyDescent="0.35">
      <c r="A72" s="154"/>
      <c r="B72" s="219"/>
      <c r="C72" s="238"/>
      <c r="D72" s="240"/>
      <c r="E72" s="241"/>
      <c r="F72" s="238"/>
      <c r="G72" s="275"/>
      <c r="H72" s="168"/>
      <c r="I72" s="170"/>
      <c r="J72" s="71"/>
      <c r="K72" s="70">
        <v>5.0000000000000001E-3</v>
      </c>
      <c r="L72" s="188"/>
      <c r="M72" s="221"/>
    </row>
    <row r="73" spans="1:13" s="61" customFormat="1" ht="16.149999999999999" customHeight="1" x14ac:dyDescent="0.35">
      <c r="A73" s="154"/>
      <c r="B73" s="219"/>
      <c r="C73" s="238"/>
      <c r="D73" s="240"/>
      <c r="E73" s="241"/>
      <c r="F73" s="238"/>
      <c r="G73" s="275"/>
      <c r="H73" s="168"/>
      <c r="I73" s="170"/>
      <c r="J73" s="75"/>
      <c r="K73" s="70">
        <v>4.0000000000000001E-3</v>
      </c>
      <c r="L73" s="188"/>
      <c r="M73" s="221"/>
    </row>
    <row r="74" spans="1:13" s="61" customFormat="1" ht="16.149999999999999" customHeight="1" x14ac:dyDescent="0.35">
      <c r="A74" s="154"/>
      <c r="B74" s="219"/>
      <c r="C74" s="238"/>
      <c r="D74" s="240"/>
      <c r="E74" s="241"/>
      <c r="F74" s="238"/>
      <c r="G74" s="275"/>
      <c r="H74" s="168"/>
      <c r="I74" s="170"/>
      <c r="J74" s="73"/>
      <c r="K74" s="70">
        <v>3.0000000000000001E-3</v>
      </c>
      <c r="L74" s="188"/>
      <c r="M74" s="221"/>
    </row>
    <row r="75" spans="1:13" s="61" customFormat="1" ht="16.149999999999999" customHeight="1" x14ac:dyDescent="0.35">
      <c r="A75" s="154"/>
      <c r="B75" s="219"/>
      <c r="C75" s="238"/>
      <c r="D75" s="240"/>
      <c r="E75" s="241"/>
      <c r="F75" s="238"/>
      <c r="G75" s="275"/>
      <c r="H75" s="168"/>
      <c r="I75" s="170"/>
      <c r="J75" s="71"/>
      <c r="K75" s="70">
        <v>0</v>
      </c>
      <c r="L75" s="188"/>
      <c r="M75" s="221"/>
    </row>
    <row r="76" spans="1:13" s="61" customFormat="1" ht="11.15" customHeight="1" x14ac:dyDescent="0.35">
      <c r="A76" s="154">
        <v>13</v>
      </c>
      <c r="B76" s="219"/>
      <c r="C76" s="243"/>
      <c r="D76" s="246"/>
      <c r="E76" s="248"/>
      <c r="F76" s="252"/>
      <c r="G76" s="274" t="s">
        <v>37</v>
      </c>
      <c r="H76" s="167">
        <f>IF(G76='Response Guidelines'!$D$80,'Response Guidelines'!$C$80, IF(G76='Response Guidelines'!$D$81,'Response Guidelines'!$C$81,IF(G76='Response Guidelines'!$D$82,'Response Guidelines'!$C$82,IF(G76='Response Guidelines'!$D$83,'Response Guidelines'!$C$83,IF(G76='Response Guidelines'!$D$84,'Response Guidelines'!$C$84,IF(G76='Response Guidelines'!$D$85,'Response Guidelines'!$C$85,IF(G76='Response Guidelines'!$D$86,'Response Guidelines'!$C$86,"No Rating")))))))</f>
        <v>6</v>
      </c>
      <c r="I76" s="169" t="e">
        <f>(H76/$H$181)/_xlfn.XLOOKUP('Scoring Summary'!$D$24,'Response Guidelines'!$D$91:$D$190,'Response Guidelines'!$C$91:$C$190,"",0,1)</f>
        <v>#VALUE!</v>
      </c>
      <c r="J76" s="71"/>
      <c r="K76" s="70" t="e">
        <f>I76</f>
        <v>#VALUE!</v>
      </c>
      <c r="L76" s="188"/>
      <c r="M76" s="221"/>
    </row>
    <row r="77" spans="1:13" s="61" customFormat="1" ht="11.15" customHeight="1" x14ac:dyDescent="0.35">
      <c r="A77" s="154"/>
      <c r="B77" s="219"/>
      <c r="C77" s="244"/>
      <c r="D77" s="240"/>
      <c r="E77" s="241"/>
      <c r="F77" s="238"/>
      <c r="G77" s="275"/>
      <c r="H77" s="168"/>
      <c r="I77" s="170"/>
      <c r="J77" s="71"/>
      <c r="K77" s="70"/>
      <c r="L77" s="188"/>
      <c r="M77" s="221"/>
    </row>
    <row r="78" spans="1:13" s="61" customFormat="1" ht="11.15" customHeight="1" x14ac:dyDescent="0.35">
      <c r="A78" s="226"/>
      <c r="B78" s="254"/>
      <c r="C78" s="244"/>
      <c r="D78" s="240"/>
      <c r="E78" s="241"/>
      <c r="F78" s="238"/>
      <c r="G78" s="275"/>
      <c r="H78" s="168"/>
      <c r="I78" s="170"/>
      <c r="J78" s="73"/>
      <c r="K78" s="72"/>
      <c r="L78" s="260"/>
      <c r="M78" s="225"/>
    </row>
    <row r="79" spans="1:13" s="61" customFormat="1" ht="11.15" customHeight="1" x14ac:dyDescent="0.35">
      <c r="A79" s="226"/>
      <c r="B79" s="254"/>
      <c r="C79" s="244"/>
      <c r="D79" s="240"/>
      <c r="E79" s="241"/>
      <c r="F79" s="238"/>
      <c r="G79" s="275"/>
      <c r="H79" s="168"/>
      <c r="I79" s="170"/>
      <c r="J79" s="73"/>
      <c r="K79" s="72"/>
      <c r="L79" s="260"/>
      <c r="M79" s="225"/>
    </row>
    <row r="80" spans="1:13" s="61" customFormat="1" ht="11.15" customHeight="1" x14ac:dyDescent="0.35">
      <c r="A80" s="154"/>
      <c r="B80" s="219"/>
      <c r="C80" s="245"/>
      <c r="D80" s="247"/>
      <c r="E80" s="249"/>
      <c r="F80" s="253"/>
      <c r="G80" s="278"/>
      <c r="H80" s="168"/>
      <c r="I80" s="170"/>
      <c r="J80" s="71"/>
      <c r="K80" s="70">
        <v>0</v>
      </c>
      <c r="L80" s="188"/>
      <c r="M80" s="221"/>
    </row>
    <row r="81" spans="1:13" s="61" customFormat="1" ht="16.149999999999999" customHeight="1" x14ac:dyDescent="0.35">
      <c r="A81" s="261">
        <v>14</v>
      </c>
      <c r="B81" s="218"/>
      <c r="C81" s="238"/>
      <c r="D81" s="239"/>
      <c r="E81" s="241"/>
      <c r="F81" s="238"/>
      <c r="G81" s="274" t="s">
        <v>72</v>
      </c>
      <c r="H81" s="167">
        <f>IF(G81='Response Guidelines'!$D$80,'Response Guidelines'!$C$80, IF(G81='Response Guidelines'!$D$81,'Response Guidelines'!$C$81,IF(G81='Response Guidelines'!$D$82,'Response Guidelines'!$C$82,IF(G81='Response Guidelines'!$D$83,'Response Guidelines'!$C$83,IF(G81='Response Guidelines'!$D$84,'Response Guidelines'!$C$84,IF(G81='Response Guidelines'!$D$85,'Response Guidelines'!$C$85,IF(G81='Response Guidelines'!$D$86,'Response Guidelines'!$C$86,"No Rating")))))))</f>
        <v>4</v>
      </c>
      <c r="I81" s="169" t="e">
        <f>(H81/$H$181)/_xlfn.XLOOKUP('Scoring Summary'!$D$24,'Response Guidelines'!$D$91:$D$190,'Response Guidelines'!$C$91:$C$190,"",0,1)</f>
        <v>#VALUE!</v>
      </c>
      <c r="J81" s="75"/>
      <c r="K81" s="74" t="e">
        <f>I81</f>
        <v>#VALUE!</v>
      </c>
      <c r="L81" s="193"/>
      <c r="M81" s="230"/>
    </row>
    <row r="82" spans="1:13" s="61" customFormat="1" ht="16.149999999999999" customHeight="1" x14ac:dyDescent="0.35">
      <c r="A82" s="154"/>
      <c r="B82" s="219"/>
      <c r="C82" s="238"/>
      <c r="D82" s="240"/>
      <c r="E82" s="241"/>
      <c r="F82" s="238"/>
      <c r="G82" s="275"/>
      <c r="H82" s="168"/>
      <c r="I82" s="170"/>
      <c r="J82" s="71"/>
      <c r="K82" s="70">
        <v>5.0000000000000001E-3</v>
      </c>
      <c r="L82" s="188"/>
      <c r="M82" s="221"/>
    </row>
    <row r="83" spans="1:13" s="61" customFormat="1" ht="16.149999999999999" customHeight="1" x14ac:dyDescent="0.35">
      <c r="A83" s="154"/>
      <c r="B83" s="219"/>
      <c r="C83" s="238"/>
      <c r="D83" s="240"/>
      <c r="E83" s="241"/>
      <c r="F83" s="238"/>
      <c r="G83" s="275"/>
      <c r="H83" s="168"/>
      <c r="I83" s="170"/>
      <c r="J83" s="75"/>
      <c r="K83" s="70">
        <v>4.0000000000000001E-3</v>
      </c>
      <c r="L83" s="188"/>
      <c r="M83" s="221"/>
    </row>
    <row r="84" spans="1:13" s="61" customFormat="1" ht="16.149999999999999" customHeight="1" x14ac:dyDescent="0.35">
      <c r="A84" s="154"/>
      <c r="B84" s="219"/>
      <c r="C84" s="238"/>
      <c r="D84" s="240"/>
      <c r="E84" s="241"/>
      <c r="F84" s="238"/>
      <c r="G84" s="275"/>
      <c r="H84" s="168"/>
      <c r="I84" s="170"/>
      <c r="J84" s="73"/>
      <c r="K84" s="70">
        <v>3.0000000000000001E-3</v>
      </c>
      <c r="L84" s="188"/>
      <c r="M84" s="221"/>
    </row>
    <row r="85" spans="1:13" s="61" customFormat="1" ht="16.149999999999999" customHeight="1" x14ac:dyDescent="0.35">
      <c r="A85" s="154"/>
      <c r="B85" s="219"/>
      <c r="C85" s="238"/>
      <c r="D85" s="240"/>
      <c r="E85" s="241"/>
      <c r="F85" s="238"/>
      <c r="G85" s="275"/>
      <c r="H85" s="168"/>
      <c r="I85" s="170"/>
      <c r="J85" s="71"/>
      <c r="K85" s="70">
        <v>0</v>
      </c>
      <c r="L85" s="188"/>
      <c r="M85" s="221"/>
    </row>
    <row r="86" spans="1:13" s="61" customFormat="1" ht="11.15" customHeight="1" x14ac:dyDescent="0.35">
      <c r="A86" s="154">
        <v>15</v>
      </c>
      <c r="B86" s="219"/>
      <c r="C86" s="252"/>
      <c r="D86" s="246"/>
      <c r="E86" s="248"/>
      <c r="F86" s="252"/>
      <c r="G86" s="274" t="s">
        <v>37</v>
      </c>
      <c r="H86" s="167">
        <f>IF(G86='Response Guidelines'!$D$80,'Response Guidelines'!$C$80, IF(G86='Response Guidelines'!$D$81,'Response Guidelines'!$C$81,IF(G86='Response Guidelines'!$D$82,'Response Guidelines'!$C$82,IF(G86='Response Guidelines'!$D$83,'Response Guidelines'!$C$83,IF(G86='Response Guidelines'!$D$84,'Response Guidelines'!$C$84,IF(G86='Response Guidelines'!$D$85,'Response Guidelines'!$C$85,IF(G86='Response Guidelines'!$D$86,'Response Guidelines'!$C$86,"No Rating")))))))</f>
        <v>6</v>
      </c>
      <c r="I86" s="169" t="e">
        <f>(H86/$H$181)/_xlfn.XLOOKUP('Scoring Summary'!$D$24,'Response Guidelines'!$D$91:$D$190,'Response Guidelines'!$C$91:$C$190,"",0,1)</f>
        <v>#VALUE!</v>
      </c>
      <c r="J86" s="71"/>
      <c r="K86" s="70">
        <v>0.14000000000000001</v>
      </c>
      <c r="L86" s="260"/>
      <c r="M86" s="221"/>
    </row>
    <row r="87" spans="1:13" s="61" customFormat="1" ht="11.15" customHeight="1" x14ac:dyDescent="0.35">
      <c r="A87" s="154"/>
      <c r="B87" s="219"/>
      <c r="C87" s="238"/>
      <c r="D87" s="240"/>
      <c r="E87" s="241"/>
      <c r="F87" s="238"/>
      <c r="G87" s="275"/>
      <c r="H87" s="168"/>
      <c r="I87" s="170"/>
      <c r="J87" s="71"/>
      <c r="K87" s="70"/>
      <c r="L87" s="265"/>
      <c r="M87" s="221"/>
    </row>
    <row r="88" spans="1:13" s="61" customFormat="1" ht="11.15" customHeight="1" x14ac:dyDescent="0.35">
      <c r="A88" s="154"/>
      <c r="B88" s="219"/>
      <c r="C88" s="238"/>
      <c r="D88" s="240"/>
      <c r="E88" s="241"/>
      <c r="F88" s="238"/>
      <c r="G88" s="275"/>
      <c r="H88" s="168"/>
      <c r="I88" s="170"/>
      <c r="J88" s="71"/>
      <c r="K88" s="70"/>
      <c r="L88" s="265"/>
      <c r="M88" s="221"/>
    </row>
    <row r="89" spans="1:13" s="61" customFormat="1" ht="11.15" customHeight="1" x14ac:dyDescent="0.35">
      <c r="A89" s="154"/>
      <c r="B89" s="219"/>
      <c r="C89" s="238"/>
      <c r="D89" s="240"/>
      <c r="E89" s="241"/>
      <c r="F89" s="238"/>
      <c r="G89" s="275"/>
      <c r="H89" s="168"/>
      <c r="I89" s="170"/>
      <c r="J89" s="71"/>
      <c r="K89" s="70"/>
      <c r="L89" s="265"/>
      <c r="M89" s="221"/>
    </row>
    <row r="90" spans="1:13" s="61" customFormat="1" ht="11.15" customHeight="1" x14ac:dyDescent="0.35">
      <c r="A90" s="154"/>
      <c r="B90" s="219"/>
      <c r="C90" s="253"/>
      <c r="D90" s="247"/>
      <c r="E90" s="249"/>
      <c r="F90" s="253"/>
      <c r="G90" s="278"/>
      <c r="H90" s="168"/>
      <c r="I90" s="170"/>
      <c r="J90" s="71"/>
      <c r="K90" s="70">
        <v>0</v>
      </c>
      <c r="L90" s="193"/>
      <c r="M90" s="221"/>
    </row>
    <row r="91" spans="1:13" s="61" customFormat="1" ht="10" x14ac:dyDescent="0.35">
      <c r="A91" s="261">
        <v>16</v>
      </c>
      <c r="B91" s="258"/>
      <c r="C91" s="194"/>
      <c r="D91" s="158"/>
      <c r="E91" s="161"/>
      <c r="F91" s="272"/>
      <c r="G91" s="275" t="s">
        <v>37</v>
      </c>
      <c r="H91" s="167">
        <f>IF(G91='Response Guidelines'!$D$80,'Response Guidelines'!$C$80, IF(G91='Response Guidelines'!$D$81,'Response Guidelines'!$C$81,IF(G91='Response Guidelines'!$D$82,'Response Guidelines'!$C$82,IF(G91='Response Guidelines'!$D$83,'Response Guidelines'!$C$83,IF(G91='Response Guidelines'!$D$84,'Response Guidelines'!$C$84,IF(G91='Response Guidelines'!$D$85,'Response Guidelines'!$C$85,IF(G91='Response Guidelines'!$D$86,'Response Guidelines'!$C$86,"No Rating")))))))</f>
        <v>6</v>
      </c>
      <c r="I91" s="169" t="e">
        <f>(H91/$H$181)/_xlfn.XLOOKUP('Scoring Summary'!$D$24,'Response Guidelines'!$D$91:$D$190,'Response Guidelines'!$C$91:$C$190,"",0,1)</f>
        <v>#VALUE!</v>
      </c>
      <c r="J91" s="75"/>
      <c r="K91" s="74" t="e">
        <f>I91</f>
        <v>#VALUE!</v>
      </c>
      <c r="L91" s="193"/>
      <c r="M91" s="194"/>
    </row>
    <row r="92" spans="1:13" s="61" customFormat="1" ht="10" x14ac:dyDescent="0.35">
      <c r="A92" s="154"/>
      <c r="B92" s="155"/>
      <c r="C92" s="156"/>
      <c r="D92" s="158"/>
      <c r="E92" s="161"/>
      <c r="F92" s="272"/>
      <c r="G92" s="275"/>
      <c r="H92" s="168"/>
      <c r="I92" s="170"/>
      <c r="J92" s="71"/>
      <c r="K92" s="70">
        <v>1.2E-2</v>
      </c>
      <c r="L92" s="188"/>
      <c r="M92" s="156"/>
    </row>
    <row r="93" spans="1:13" s="61" customFormat="1" ht="10" x14ac:dyDescent="0.35">
      <c r="A93" s="154"/>
      <c r="B93" s="155"/>
      <c r="C93" s="156"/>
      <c r="D93" s="158"/>
      <c r="E93" s="161"/>
      <c r="F93" s="272"/>
      <c r="G93" s="275"/>
      <c r="H93" s="168"/>
      <c r="I93" s="170"/>
      <c r="J93" s="77"/>
      <c r="K93" s="70">
        <v>0.01</v>
      </c>
      <c r="L93" s="188"/>
      <c r="M93" s="156"/>
    </row>
    <row r="94" spans="1:13" s="61" customFormat="1" ht="10" x14ac:dyDescent="0.35">
      <c r="A94" s="154"/>
      <c r="B94" s="155"/>
      <c r="C94" s="156"/>
      <c r="D94" s="158"/>
      <c r="E94" s="161"/>
      <c r="F94" s="272"/>
      <c r="G94" s="275"/>
      <c r="H94" s="168"/>
      <c r="I94" s="170"/>
      <c r="J94" s="77"/>
      <c r="K94" s="70">
        <v>5.0000000000000001E-3</v>
      </c>
      <c r="L94" s="188"/>
      <c r="M94" s="156"/>
    </row>
    <row r="95" spans="1:13" s="61" customFormat="1" ht="10" x14ac:dyDescent="0.35">
      <c r="A95" s="154"/>
      <c r="B95" s="155"/>
      <c r="C95" s="156"/>
      <c r="D95" s="159"/>
      <c r="E95" s="162"/>
      <c r="F95" s="277"/>
      <c r="G95" s="278"/>
      <c r="H95" s="168"/>
      <c r="I95" s="170"/>
      <c r="J95" s="71"/>
      <c r="K95" s="70">
        <v>0</v>
      </c>
      <c r="L95" s="188"/>
      <c r="M95" s="156"/>
    </row>
    <row r="96" spans="1:13" s="61" customFormat="1" ht="10.15" customHeight="1" x14ac:dyDescent="0.35">
      <c r="A96" s="154">
        <v>17</v>
      </c>
      <c r="B96" s="219"/>
      <c r="C96" s="221"/>
      <c r="D96" s="227"/>
      <c r="E96" s="248"/>
      <c r="F96" s="252"/>
      <c r="G96" s="275" t="s">
        <v>33</v>
      </c>
      <c r="H96" s="167">
        <f>IF(G96='Response Guidelines'!$D$80,'Response Guidelines'!$C$80, IF(G96='Response Guidelines'!$D$81,'Response Guidelines'!$C$81,IF(G96='Response Guidelines'!$D$82,'Response Guidelines'!$C$82,IF(G96='Response Guidelines'!$D$83,'Response Guidelines'!$C$83,IF(G96='Response Guidelines'!$D$84,'Response Guidelines'!$C$84,IF(G96='Response Guidelines'!$D$85,'Response Guidelines'!$C$85,IF(G96='Response Guidelines'!$D$86,'Response Guidelines'!$C$86,"No Rating")))))))</f>
        <v>3</v>
      </c>
      <c r="I96" s="169" t="e">
        <f>(H96/$H$181)/_xlfn.XLOOKUP('Scoring Summary'!$D$24,'Response Guidelines'!$D$91:$D$190,'Response Guidelines'!$C$91:$C$190,"",0,1)</f>
        <v>#VALUE!</v>
      </c>
      <c r="J96" s="71"/>
      <c r="K96" s="70" t="e">
        <f>I96</f>
        <v>#VALUE!</v>
      </c>
      <c r="L96" s="188"/>
      <c r="M96" s="221"/>
    </row>
    <row r="97" spans="1:13" s="61" customFormat="1" ht="12.75" customHeight="1" x14ac:dyDescent="0.35">
      <c r="A97" s="154"/>
      <c r="B97" s="219"/>
      <c r="C97" s="221"/>
      <c r="D97" s="228"/>
      <c r="E97" s="241"/>
      <c r="F97" s="238"/>
      <c r="G97" s="275"/>
      <c r="H97" s="168"/>
      <c r="I97" s="170"/>
      <c r="J97" s="71"/>
      <c r="K97" s="70"/>
      <c r="L97" s="188"/>
      <c r="M97" s="221"/>
    </row>
    <row r="98" spans="1:13" s="61" customFormat="1" ht="12.75" customHeight="1" x14ac:dyDescent="0.35">
      <c r="A98" s="226"/>
      <c r="B98" s="254"/>
      <c r="C98" s="225"/>
      <c r="D98" s="228"/>
      <c r="E98" s="241"/>
      <c r="F98" s="238"/>
      <c r="G98" s="275"/>
      <c r="H98" s="168"/>
      <c r="I98" s="170"/>
      <c r="J98" s="76"/>
      <c r="K98" s="72">
        <v>3.0000000000000001E-3</v>
      </c>
      <c r="L98" s="260"/>
      <c r="M98" s="225"/>
    </row>
    <row r="99" spans="1:13" s="61" customFormat="1" ht="12.75" customHeight="1" x14ac:dyDescent="0.35">
      <c r="A99" s="226"/>
      <c r="B99" s="254"/>
      <c r="C99" s="225"/>
      <c r="D99" s="228"/>
      <c r="E99" s="241"/>
      <c r="F99" s="238"/>
      <c r="G99" s="275"/>
      <c r="H99" s="168"/>
      <c r="I99" s="170"/>
      <c r="J99" s="73"/>
      <c r="K99" s="72"/>
      <c r="L99" s="260"/>
      <c r="M99" s="225"/>
    </row>
    <row r="100" spans="1:13" s="61" customFormat="1" ht="11.15" customHeight="1" x14ac:dyDescent="0.35">
      <c r="A100" s="226"/>
      <c r="B100" s="219"/>
      <c r="C100" s="221"/>
      <c r="D100" s="229"/>
      <c r="E100" s="249"/>
      <c r="F100" s="253"/>
      <c r="G100" s="278"/>
      <c r="H100" s="168"/>
      <c r="I100" s="170"/>
      <c r="J100" s="71"/>
      <c r="K100" s="70">
        <v>0</v>
      </c>
      <c r="L100" s="188"/>
      <c r="M100" s="221"/>
    </row>
    <row r="101" spans="1:13" s="61" customFormat="1" ht="18.649999999999999" customHeight="1" x14ac:dyDescent="0.35">
      <c r="A101" s="232">
        <v>18</v>
      </c>
      <c r="B101" s="218"/>
      <c r="C101" s="230"/>
      <c r="D101" s="231"/>
      <c r="E101" s="241"/>
      <c r="F101" s="238"/>
      <c r="G101" s="274" t="s">
        <v>33</v>
      </c>
      <c r="H101" s="167">
        <f>IF(G101='Response Guidelines'!$D$80,'Response Guidelines'!$C$80, IF(G101='Response Guidelines'!$D$81,'Response Guidelines'!$C$81,IF(G101='Response Guidelines'!$D$82,'Response Guidelines'!$C$82,IF(G101='Response Guidelines'!$D$83,'Response Guidelines'!$C$83,IF(G101='Response Guidelines'!$D$84,'Response Guidelines'!$C$84,IF(G101='Response Guidelines'!$D$85,'Response Guidelines'!$C$85,IF(G101='Response Guidelines'!$D$86,'Response Guidelines'!$C$86,"No Rating")))))))</f>
        <v>3</v>
      </c>
      <c r="I101" s="169" t="e">
        <f>(H101/$H$181)/_xlfn.XLOOKUP('Scoring Summary'!$D$24,'Response Guidelines'!$D$91:$D$190,'Response Guidelines'!$C$91:$C$190,"",0,1)</f>
        <v>#VALUE!</v>
      </c>
      <c r="J101" s="75"/>
      <c r="K101" s="74" t="e">
        <f>I101</f>
        <v>#VALUE!</v>
      </c>
      <c r="L101" s="193"/>
      <c r="M101" s="230"/>
    </row>
    <row r="102" spans="1:13" s="61" customFormat="1" ht="18.649999999999999" customHeight="1" x14ac:dyDescent="0.35">
      <c r="A102" s="233"/>
      <c r="B102" s="219"/>
      <c r="C102" s="221"/>
      <c r="D102" s="228"/>
      <c r="E102" s="241"/>
      <c r="F102" s="238"/>
      <c r="G102" s="275"/>
      <c r="H102" s="168"/>
      <c r="I102" s="170"/>
      <c r="J102" s="71"/>
      <c r="K102" s="70">
        <v>5.0000000000000001E-3</v>
      </c>
      <c r="L102" s="188"/>
      <c r="M102" s="221"/>
    </row>
    <row r="103" spans="1:13" s="61" customFormat="1" ht="18.649999999999999" customHeight="1" x14ac:dyDescent="0.35">
      <c r="A103" s="233"/>
      <c r="B103" s="219"/>
      <c r="C103" s="221"/>
      <c r="D103" s="228"/>
      <c r="E103" s="241"/>
      <c r="F103" s="238"/>
      <c r="G103" s="275"/>
      <c r="H103" s="168"/>
      <c r="I103" s="170"/>
      <c r="J103" s="71"/>
      <c r="K103" s="70">
        <v>4.0000000000000001E-3</v>
      </c>
      <c r="L103" s="188"/>
      <c r="M103" s="221"/>
    </row>
    <row r="104" spans="1:13" s="61" customFormat="1" ht="18.649999999999999" customHeight="1" x14ac:dyDescent="0.35">
      <c r="A104" s="233"/>
      <c r="B104" s="219"/>
      <c r="C104" s="221"/>
      <c r="D104" s="228"/>
      <c r="E104" s="241"/>
      <c r="F104" s="238"/>
      <c r="G104" s="275"/>
      <c r="H104" s="168"/>
      <c r="I104" s="170"/>
      <c r="J104" s="71"/>
      <c r="K104" s="70">
        <v>3.0000000000000001E-3</v>
      </c>
      <c r="L104" s="188"/>
      <c r="M104" s="221"/>
    </row>
    <row r="105" spans="1:13" s="61" customFormat="1" ht="18.649999999999999" customHeight="1" x14ac:dyDescent="0.35">
      <c r="A105" s="234"/>
      <c r="B105" s="219"/>
      <c r="C105" s="221"/>
      <c r="D105" s="229"/>
      <c r="E105" s="249"/>
      <c r="F105" s="253"/>
      <c r="G105" s="278"/>
      <c r="H105" s="168"/>
      <c r="I105" s="170"/>
      <c r="J105" s="71"/>
      <c r="K105" s="70">
        <v>0</v>
      </c>
      <c r="L105" s="188"/>
      <c r="M105" s="221"/>
    </row>
    <row r="106" spans="1:13" s="61" customFormat="1" ht="11.15" customHeight="1" x14ac:dyDescent="0.35">
      <c r="A106" s="154">
        <v>19</v>
      </c>
      <c r="B106" s="219"/>
      <c r="C106" s="243"/>
      <c r="D106" s="246"/>
      <c r="E106" s="248"/>
      <c r="F106" s="252"/>
      <c r="G106" s="274" t="s">
        <v>37</v>
      </c>
      <c r="H106" s="167">
        <f>IF(G106='Response Guidelines'!$D$80,'Response Guidelines'!$C$80, IF(G106='Response Guidelines'!$D$81,'Response Guidelines'!$C$81,IF(G106='Response Guidelines'!$D$82,'Response Guidelines'!$C$82,IF(G106='Response Guidelines'!$D$83,'Response Guidelines'!$C$83,IF(G106='Response Guidelines'!$D$84,'Response Guidelines'!$C$84,IF(G106='Response Guidelines'!$D$85,'Response Guidelines'!$C$85,IF(G106='Response Guidelines'!$D$86,'Response Guidelines'!$C$86,"No Rating")))))))</f>
        <v>6</v>
      </c>
      <c r="I106" s="169" t="e">
        <f>(H106/$H$181)/_xlfn.XLOOKUP('Scoring Summary'!$D$24,'Response Guidelines'!$D$91:$D$190,'Response Guidelines'!$C$91:$C$190,"",0,1)</f>
        <v>#VALUE!</v>
      </c>
      <c r="J106" s="71"/>
      <c r="K106" s="70" t="e">
        <f>I106</f>
        <v>#VALUE!</v>
      </c>
      <c r="L106" s="188"/>
      <c r="M106" s="221"/>
    </row>
    <row r="107" spans="1:13" s="61" customFormat="1" ht="11.15" customHeight="1" x14ac:dyDescent="0.35">
      <c r="A107" s="154"/>
      <c r="B107" s="219"/>
      <c r="C107" s="244"/>
      <c r="D107" s="240"/>
      <c r="E107" s="241"/>
      <c r="F107" s="238"/>
      <c r="G107" s="275"/>
      <c r="H107" s="168"/>
      <c r="I107" s="170"/>
      <c r="J107" s="71"/>
      <c r="K107" s="70"/>
      <c r="L107" s="188"/>
      <c r="M107" s="221"/>
    </row>
    <row r="108" spans="1:13" s="61" customFormat="1" ht="11.15" customHeight="1" x14ac:dyDescent="0.35">
      <c r="A108" s="226"/>
      <c r="B108" s="254"/>
      <c r="C108" s="244"/>
      <c r="D108" s="240"/>
      <c r="E108" s="241"/>
      <c r="F108" s="238"/>
      <c r="G108" s="275"/>
      <c r="H108" s="168"/>
      <c r="I108" s="170"/>
      <c r="J108" s="73"/>
      <c r="K108" s="72"/>
      <c r="L108" s="260"/>
      <c r="M108" s="225"/>
    </row>
    <row r="109" spans="1:13" s="61" customFormat="1" ht="11.15" customHeight="1" x14ac:dyDescent="0.35">
      <c r="A109" s="226"/>
      <c r="B109" s="254"/>
      <c r="C109" s="244"/>
      <c r="D109" s="240"/>
      <c r="E109" s="241"/>
      <c r="F109" s="238"/>
      <c r="G109" s="275"/>
      <c r="H109" s="168"/>
      <c r="I109" s="170"/>
      <c r="J109" s="73"/>
      <c r="K109" s="72"/>
      <c r="L109" s="260"/>
      <c r="M109" s="225"/>
    </row>
    <row r="110" spans="1:13" s="61" customFormat="1" ht="11.15" customHeight="1" x14ac:dyDescent="0.35">
      <c r="A110" s="154"/>
      <c r="B110" s="219"/>
      <c r="C110" s="245"/>
      <c r="D110" s="247"/>
      <c r="E110" s="249"/>
      <c r="F110" s="253"/>
      <c r="G110" s="278"/>
      <c r="H110" s="168"/>
      <c r="I110" s="170"/>
      <c r="J110" s="71"/>
      <c r="K110" s="70">
        <v>0</v>
      </c>
      <c r="L110" s="188"/>
      <c r="M110" s="221"/>
    </row>
    <row r="111" spans="1:13" s="61" customFormat="1" ht="10.15" customHeight="1" x14ac:dyDescent="0.35">
      <c r="A111" s="154">
        <v>20</v>
      </c>
      <c r="B111" s="219"/>
      <c r="C111" s="221"/>
      <c r="D111" s="227"/>
      <c r="E111" s="248"/>
      <c r="F111" s="252"/>
      <c r="G111" s="275" t="s">
        <v>33</v>
      </c>
      <c r="H111" s="167">
        <f>IF(G111='Response Guidelines'!$D$80,'Response Guidelines'!$C$80, IF(G111='Response Guidelines'!$D$81,'Response Guidelines'!$C$81,IF(G111='Response Guidelines'!$D$82,'Response Guidelines'!$C$82,IF(G111='Response Guidelines'!$D$83,'Response Guidelines'!$C$83,IF(G111='Response Guidelines'!$D$84,'Response Guidelines'!$C$84,IF(G111='Response Guidelines'!$D$85,'Response Guidelines'!$C$85,IF(G111='Response Guidelines'!$D$86,'Response Guidelines'!$C$86,"No Rating")))))))</f>
        <v>3</v>
      </c>
      <c r="I111" s="169" t="e">
        <f>(H111/$H$181)/_xlfn.XLOOKUP('Scoring Summary'!$D$24,'Response Guidelines'!$D$91:$D$190,'Response Guidelines'!$C$91:$C$190,"",0,1)</f>
        <v>#VALUE!</v>
      </c>
      <c r="J111" s="71"/>
      <c r="K111" s="70" t="e">
        <f>I111</f>
        <v>#VALUE!</v>
      </c>
      <c r="L111" s="188"/>
      <c r="M111" s="221"/>
    </row>
    <row r="112" spans="1:13" s="61" customFormat="1" ht="12.75" customHeight="1" x14ac:dyDescent="0.35">
      <c r="A112" s="154"/>
      <c r="B112" s="219"/>
      <c r="C112" s="221"/>
      <c r="D112" s="228"/>
      <c r="E112" s="241"/>
      <c r="F112" s="238"/>
      <c r="G112" s="275"/>
      <c r="H112" s="168"/>
      <c r="I112" s="170"/>
      <c r="J112" s="71"/>
      <c r="K112" s="70"/>
      <c r="L112" s="188"/>
      <c r="M112" s="221"/>
    </row>
    <row r="113" spans="1:13" s="61" customFormat="1" ht="12.75" customHeight="1" x14ac:dyDescent="0.35">
      <c r="A113" s="226"/>
      <c r="B113" s="254"/>
      <c r="C113" s="225"/>
      <c r="D113" s="228"/>
      <c r="E113" s="241"/>
      <c r="F113" s="238"/>
      <c r="G113" s="275"/>
      <c r="H113" s="168"/>
      <c r="I113" s="170"/>
      <c r="J113" s="76"/>
      <c r="K113" s="72">
        <v>3.0000000000000001E-3</v>
      </c>
      <c r="L113" s="260"/>
      <c r="M113" s="225"/>
    </row>
    <row r="114" spans="1:13" s="61" customFormat="1" ht="12.75" customHeight="1" x14ac:dyDescent="0.35">
      <c r="A114" s="226"/>
      <c r="B114" s="254"/>
      <c r="C114" s="225"/>
      <c r="D114" s="228"/>
      <c r="E114" s="241"/>
      <c r="F114" s="238"/>
      <c r="G114" s="275"/>
      <c r="H114" s="168"/>
      <c r="I114" s="170"/>
      <c r="J114" s="73"/>
      <c r="K114" s="72"/>
      <c r="L114" s="260"/>
      <c r="M114" s="225"/>
    </row>
    <row r="115" spans="1:13" s="61" customFormat="1" ht="11.15" customHeight="1" x14ac:dyDescent="0.35">
      <c r="A115" s="226"/>
      <c r="B115" s="219"/>
      <c r="C115" s="221"/>
      <c r="D115" s="229"/>
      <c r="E115" s="249"/>
      <c r="F115" s="253"/>
      <c r="G115" s="278"/>
      <c r="H115" s="168"/>
      <c r="I115" s="170"/>
      <c r="J115" s="71"/>
      <c r="K115" s="70">
        <v>0.05</v>
      </c>
      <c r="L115" s="188"/>
      <c r="M115" s="221"/>
    </row>
    <row r="116" spans="1:13" s="61" customFormat="1" ht="18.649999999999999" customHeight="1" x14ac:dyDescent="0.35">
      <c r="A116" s="232">
        <v>21</v>
      </c>
      <c r="B116" s="218"/>
      <c r="C116" s="230"/>
      <c r="D116" s="231"/>
      <c r="E116" s="241"/>
      <c r="F116" s="238"/>
      <c r="G116" s="274" t="s">
        <v>33</v>
      </c>
      <c r="H116" s="167">
        <f>IF(G116='Response Guidelines'!$D$80,'Response Guidelines'!$C$80, IF(G116='Response Guidelines'!$D$81,'Response Guidelines'!$C$81,IF(G116='Response Guidelines'!$D$82,'Response Guidelines'!$C$82,IF(G116='Response Guidelines'!$D$83,'Response Guidelines'!$C$83,IF(G116='Response Guidelines'!$D$84,'Response Guidelines'!$C$84,IF(G116='Response Guidelines'!$D$85,'Response Guidelines'!$C$85,IF(G116='Response Guidelines'!$D$86,'Response Guidelines'!$C$86,"No Rating")))))))</f>
        <v>3</v>
      </c>
      <c r="I116" s="169" t="e">
        <f>(H116/$H$181)/_xlfn.XLOOKUP('Scoring Summary'!$D$24,'Response Guidelines'!$D$91:$D$190,'Response Guidelines'!$C$91:$C$190,"",0,1)</f>
        <v>#VALUE!</v>
      </c>
      <c r="J116" s="75"/>
      <c r="K116" s="74" t="e">
        <f>I116</f>
        <v>#VALUE!</v>
      </c>
      <c r="L116" s="193"/>
      <c r="M116" s="230"/>
    </row>
    <row r="117" spans="1:13" s="61" customFormat="1" ht="18.649999999999999" customHeight="1" x14ac:dyDescent="0.35">
      <c r="A117" s="233"/>
      <c r="B117" s="219"/>
      <c r="C117" s="221"/>
      <c r="D117" s="228"/>
      <c r="E117" s="241"/>
      <c r="F117" s="238"/>
      <c r="G117" s="275"/>
      <c r="H117" s="168"/>
      <c r="I117" s="170"/>
      <c r="J117" s="71"/>
      <c r="K117" s="70">
        <v>5.0000000000000001E-3</v>
      </c>
      <c r="L117" s="188"/>
      <c r="M117" s="221"/>
    </row>
    <row r="118" spans="1:13" s="61" customFormat="1" ht="18.649999999999999" customHeight="1" x14ac:dyDescent="0.35">
      <c r="A118" s="233"/>
      <c r="B118" s="219"/>
      <c r="C118" s="221"/>
      <c r="D118" s="228"/>
      <c r="E118" s="241"/>
      <c r="F118" s="238"/>
      <c r="G118" s="275"/>
      <c r="H118" s="168"/>
      <c r="I118" s="170"/>
      <c r="J118" s="71"/>
      <c r="K118" s="70">
        <v>4.0000000000000001E-3</v>
      </c>
      <c r="L118" s="188"/>
      <c r="M118" s="221"/>
    </row>
    <row r="119" spans="1:13" s="61" customFormat="1" ht="18.649999999999999" customHeight="1" x14ac:dyDescent="0.35">
      <c r="A119" s="233"/>
      <c r="B119" s="219"/>
      <c r="C119" s="221"/>
      <c r="D119" s="228"/>
      <c r="E119" s="241"/>
      <c r="F119" s="238"/>
      <c r="G119" s="275"/>
      <c r="H119" s="168"/>
      <c r="I119" s="170"/>
      <c r="J119" s="71"/>
      <c r="K119" s="70">
        <v>3.0000000000000001E-3</v>
      </c>
      <c r="L119" s="188"/>
      <c r="M119" s="221"/>
    </row>
    <row r="120" spans="1:13" s="61" customFormat="1" ht="18.649999999999999" customHeight="1" x14ac:dyDescent="0.35">
      <c r="A120" s="234"/>
      <c r="B120" s="219"/>
      <c r="C120" s="221"/>
      <c r="D120" s="229"/>
      <c r="E120" s="249"/>
      <c r="F120" s="253"/>
      <c r="G120" s="278"/>
      <c r="H120" s="168"/>
      <c r="I120" s="170"/>
      <c r="J120" s="71"/>
      <c r="K120" s="70">
        <v>0</v>
      </c>
      <c r="L120" s="188"/>
      <c r="M120" s="221"/>
    </row>
    <row r="121" spans="1:13" s="61" customFormat="1" ht="11.15" customHeight="1" x14ac:dyDescent="0.35">
      <c r="A121" s="154">
        <v>23</v>
      </c>
      <c r="B121" s="219"/>
      <c r="C121" s="243"/>
      <c r="D121" s="246"/>
      <c r="E121" s="248"/>
      <c r="F121" s="252"/>
      <c r="G121" s="274" t="s">
        <v>37</v>
      </c>
      <c r="H121" s="167">
        <f>IF(G121='Response Guidelines'!$D$80,'Response Guidelines'!$C$80, IF(G121='Response Guidelines'!$D$81,'Response Guidelines'!$C$81,IF(G121='Response Guidelines'!$D$82,'Response Guidelines'!$C$82,IF(G121='Response Guidelines'!$D$83,'Response Guidelines'!$C$83,IF(G121='Response Guidelines'!$D$84,'Response Guidelines'!$C$84,IF(G121='Response Guidelines'!$D$85,'Response Guidelines'!$C$85,IF(G121='Response Guidelines'!$D$86,'Response Guidelines'!$C$86,"No Rating")))))))</f>
        <v>6</v>
      </c>
      <c r="I121" s="169" t="e">
        <f>(H121/$H$181)/_xlfn.XLOOKUP('Scoring Summary'!$D$24,'Response Guidelines'!$D$91:$D$190,'Response Guidelines'!$C$91:$C$190,"",0,1)</f>
        <v>#VALUE!</v>
      </c>
      <c r="J121" s="71"/>
      <c r="K121" s="70" t="e">
        <f>I121</f>
        <v>#VALUE!</v>
      </c>
      <c r="L121" s="188"/>
      <c r="M121" s="221"/>
    </row>
    <row r="122" spans="1:13" s="61" customFormat="1" ht="11.15" customHeight="1" x14ac:dyDescent="0.35">
      <c r="A122" s="154"/>
      <c r="B122" s="219"/>
      <c r="C122" s="244"/>
      <c r="D122" s="240"/>
      <c r="E122" s="241"/>
      <c r="F122" s="238"/>
      <c r="G122" s="275"/>
      <c r="H122" s="168"/>
      <c r="I122" s="170"/>
      <c r="J122" s="71"/>
      <c r="K122" s="70"/>
      <c r="L122" s="188"/>
      <c r="M122" s="221"/>
    </row>
    <row r="123" spans="1:13" s="61" customFormat="1" ht="11.15" customHeight="1" x14ac:dyDescent="0.35">
      <c r="A123" s="226"/>
      <c r="B123" s="254"/>
      <c r="C123" s="244"/>
      <c r="D123" s="240"/>
      <c r="E123" s="241"/>
      <c r="F123" s="238"/>
      <c r="G123" s="275"/>
      <c r="H123" s="168"/>
      <c r="I123" s="170"/>
      <c r="J123" s="73"/>
      <c r="K123" s="72"/>
      <c r="L123" s="260"/>
      <c r="M123" s="225"/>
    </row>
    <row r="124" spans="1:13" s="61" customFormat="1" ht="11.15" customHeight="1" x14ac:dyDescent="0.35">
      <c r="A124" s="226"/>
      <c r="B124" s="254"/>
      <c r="C124" s="244"/>
      <c r="D124" s="240"/>
      <c r="E124" s="241"/>
      <c r="F124" s="238"/>
      <c r="G124" s="275"/>
      <c r="H124" s="168"/>
      <c r="I124" s="170"/>
      <c r="J124" s="73"/>
      <c r="K124" s="72"/>
      <c r="L124" s="260"/>
      <c r="M124" s="225"/>
    </row>
    <row r="125" spans="1:13" s="61" customFormat="1" ht="11.15" customHeight="1" x14ac:dyDescent="0.35">
      <c r="A125" s="154"/>
      <c r="B125" s="219"/>
      <c r="C125" s="245"/>
      <c r="D125" s="247"/>
      <c r="E125" s="249"/>
      <c r="F125" s="253"/>
      <c r="G125" s="278"/>
      <c r="H125" s="168"/>
      <c r="I125" s="170"/>
      <c r="J125" s="71"/>
      <c r="K125" s="70">
        <v>0</v>
      </c>
      <c r="L125" s="188"/>
      <c r="M125" s="221"/>
    </row>
    <row r="126" spans="1:13" s="61" customFormat="1" ht="11.15" customHeight="1" x14ac:dyDescent="0.35">
      <c r="A126" s="154">
        <v>24</v>
      </c>
      <c r="B126" s="219"/>
      <c r="C126" s="252"/>
      <c r="D126" s="227"/>
      <c r="E126" s="248"/>
      <c r="F126" s="252"/>
      <c r="G126" s="274" t="s">
        <v>37</v>
      </c>
      <c r="H126" s="167">
        <f>IF(G126='Response Guidelines'!$D$80,'Response Guidelines'!$C$80, IF(G126='Response Guidelines'!$D$81,'Response Guidelines'!$C$81,IF(G126='Response Guidelines'!$D$82,'Response Guidelines'!$C$82,IF(G126='Response Guidelines'!$D$83,'Response Guidelines'!$C$83,IF(G126='Response Guidelines'!$D$84,'Response Guidelines'!$C$84,IF(G126='Response Guidelines'!$D$85,'Response Guidelines'!$C$85,IF(G126='Response Guidelines'!$D$86,'Response Guidelines'!$C$86,"No Rating")))))))</f>
        <v>6</v>
      </c>
      <c r="I126" s="169" t="e">
        <f>(H126/$H$181)/_xlfn.XLOOKUP('Scoring Summary'!$D$24,'Response Guidelines'!$D$91:$D$190,'Response Guidelines'!$C$91:$C$190,"",0,1)</f>
        <v>#VALUE!</v>
      </c>
      <c r="J126" s="71"/>
      <c r="K126" s="70" t="e">
        <f>I126</f>
        <v>#VALUE!</v>
      </c>
      <c r="L126" s="260"/>
      <c r="M126" s="221"/>
    </row>
    <row r="127" spans="1:13" s="61" customFormat="1" ht="11.15" customHeight="1" x14ac:dyDescent="0.35">
      <c r="A127" s="154"/>
      <c r="B127" s="219"/>
      <c r="C127" s="238"/>
      <c r="D127" s="228"/>
      <c r="E127" s="241"/>
      <c r="F127" s="238"/>
      <c r="G127" s="275"/>
      <c r="H127" s="168"/>
      <c r="I127" s="170"/>
      <c r="J127" s="71"/>
      <c r="K127" s="70"/>
      <c r="L127" s="265"/>
      <c r="M127" s="221"/>
    </row>
    <row r="128" spans="1:13" s="61" customFormat="1" ht="11.15" customHeight="1" x14ac:dyDescent="0.35">
      <c r="A128" s="154"/>
      <c r="B128" s="219"/>
      <c r="C128" s="238"/>
      <c r="D128" s="228"/>
      <c r="E128" s="241"/>
      <c r="F128" s="238"/>
      <c r="G128" s="275"/>
      <c r="H128" s="168"/>
      <c r="I128" s="170"/>
      <c r="J128" s="71"/>
      <c r="K128" s="70"/>
      <c r="L128" s="265"/>
      <c r="M128" s="221"/>
    </row>
    <row r="129" spans="1:13" s="61" customFormat="1" ht="11.15" customHeight="1" x14ac:dyDescent="0.35">
      <c r="A129" s="154"/>
      <c r="B129" s="219"/>
      <c r="C129" s="238"/>
      <c r="D129" s="228"/>
      <c r="E129" s="241"/>
      <c r="F129" s="238"/>
      <c r="G129" s="275"/>
      <c r="H129" s="168"/>
      <c r="I129" s="170"/>
      <c r="J129" s="71"/>
      <c r="K129" s="70"/>
      <c r="L129" s="265"/>
      <c r="M129" s="221"/>
    </row>
    <row r="130" spans="1:13" s="61" customFormat="1" ht="11.15" customHeight="1" x14ac:dyDescent="0.35">
      <c r="A130" s="154"/>
      <c r="B130" s="219"/>
      <c r="C130" s="253"/>
      <c r="D130" s="229"/>
      <c r="E130" s="249"/>
      <c r="F130" s="253"/>
      <c r="G130" s="278"/>
      <c r="H130" s="168"/>
      <c r="I130" s="170"/>
      <c r="J130" s="71"/>
      <c r="K130" s="70">
        <v>0</v>
      </c>
      <c r="L130" s="193"/>
      <c r="M130" s="221"/>
    </row>
    <row r="131" spans="1:13" s="61" customFormat="1" ht="10" x14ac:dyDescent="0.35">
      <c r="A131" s="261">
        <v>25</v>
      </c>
      <c r="B131" s="258"/>
      <c r="C131" s="194"/>
      <c r="D131" s="158"/>
      <c r="E131" s="161"/>
      <c r="F131" s="272"/>
      <c r="G131" s="275" t="s">
        <v>37</v>
      </c>
      <c r="H131" s="167">
        <f>IF(G131='Response Guidelines'!$D$80,'Response Guidelines'!$C$80, IF(G131='Response Guidelines'!$D$81,'Response Guidelines'!$C$81,IF(G131='Response Guidelines'!$D$82,'Response Guidelines'!$C$82,IF(G131='Response Guidelines'!$D$83,'Response Guidelines'!$C$83,IF(G131='Response Guidelines'!$D$84,'Response Guidelines'!$C$84,IF(G131='Response Guidelines'!$D$85,'Response Guidelines'!$C$85,IF(G131='Response Guidelines'!$D$86,'Response Guidelines'!$C$86,"No Rating")))))))</f>
        <v>6</v>
      </c>
      <c r="I131" s="169" t="e">
        <f>(H131/$H$181)/_xlfn.XLOOKUP('Scoring Summary'!$D$24,'Response Guidelines'!$D$91:$D$190,'Response Guidelines'!$C$91:$C$190,"",0,1)</f>
        <v>#VALUE!</v>
      </c>
      <c r="J131" s="75"/>
      <c r="K131" s="74" t="e">
        <f>I131</f>
        <v>#VALUE!</v>
      </c>
      <c r="L131" s="193"/>
      <c r="M131" s="194"/>
    </row>
    <row r="132" spans="1:13" s="61" customFormat="1" ht="10" x14ac:dyDescent="0.35">
      <c r="A132" s="154"/>
      <c r="B132" s="155"/>
      <c r="C132" s="156"/>
      <c r="D132" s="158"/>
      <c r="E132" s="161"/>
      <c r="F132" s="272"/>
      <c r="G132" s="275"/>
      <c r="H132" s="168"/>
      <c r="I132" s="170"/>
      <c r="J132" s="71"/>
      <c r="K132" s="70">
        <v>1.2E-2</v>
      </c>
      <c r="L132" s="188"/>
      <c r="M132" s="156"/>
    </row>
    <row r="133" spans="1:13" s="61" customFormat="1" ht="10" x14ac:dyDescent="0.35">
      <c r="A133" s="154"/>
      <c r="B133" s="155"/>
      <c r="C133" s="156"/>
      <c r="D133" s="158"/>
      <c r="E133" s="161"/>
      <c r="F133" s="272"/>
      <c r="G133" s="275"/>
      <c r="H133" s="168"/>
      <c r="I133" s="170"/>
      <c r="J133" s="77"/>
      <c r="K133" s="70">
        <v>0.01</v>
      </c>
      <c r="L133" s="188"/>
      <c r="M133" s="156"/>
    </row>
    <row r="134" spans="1:13" s="61" customFormat="1" ht="10" x14ac:dyDescent="0.35">
      <c r="A134" s="154"/>
      <c r="B134" s="155"/>
      <c r="C134" s="156"/>
      <c r="D134" s="158"/>
      <c r="E134" s="161"/>
      <c r="F134" s="272"/>
      <c r="G134" s="275"/>
      <c r="H134" s="168"/>
      <c r="I134" s="170"/>
      <c r="J134" s="77"/>
      <c r="K134" s="70">
        <v>5.0000000000000001E-3</v>
      </c>
      <c r="L134" s="188"/>
      <c r="M134" s="156"/>
    </row>
    <row r="135" spans="1:13" s="61" customFormat="1" ht="10" x14ac:dyDescent="0.35">
      <c r="A135" s="154"/>
      <c r="B135" s="155"/>
      <c r="C135" s="156"/>
      <c r="D135" s="159"/>
      <c r="E135" s="162"/>
      <c r="F135" s="277"/>
      <c r="G135" s="278"/>
      <c r="H135" s="168"/>
      <c r="I135" s="170"/>
      <c r="J135" s="71"/>
      <c r="K135" s="70">
        <v>0</v>
      </c>
      <c r="L135" s="188"/>
      <c r="M135" s="156"/>
    </row>
    <row r="136" spans="1:13" s="61" customFormat="1" ht="10.15" customHeight="1" x14ac:dyDescent="0.35">
      <c r="A136" s="154">
        <v>26</v>
      </c>
      <c r="B136" s="219"/>
      <c r="C136" s="221"/>
      <c r="D136" s="227"/>
      <c r="E136" s="248"/>
      <c r="F136" s="252"/>
      <c r="G136" s="275" t="s">
        <v>33</v>
      </c>
      <c r="H136" s="167">
        <f>IF(G136='Response Guidelines'!$D$80,'Response Guidelines'!$C$80, IF(G136='Response Guidelines'!$D$81,'Response Guidelines'!$C$81,IF(G136='Response Guidelines'!$D$82,'Response Guidelines'!$C$82,IF(G136='Response Guidelines'!$D$83,'Response Guidelines'!$C$83,IF(G136='Response Guidelines'!$D$84,'Response Guidelines'!$C$84,IF(G136='Response Guidelines'!$D$85,'Response Guidelines'!$C$85,IF(G136='Response Guidelines'!$D$86,'Response Guidelines'!$C$86,"No Rating")))))))</f>
        <v>3</v>
      </c>
      <c r="I136" s="169" t="e">
        <f>(H136/$H$181)/_xlfn.XLOOKUP('Scoring Summary'!$D$24,'Response Guidelines'!$D$91:$D$190,'Response Guidelines'!$C$91:$C$190,"",0,1)</f>
        <v>#VALUE!</v>
      </c>
      <c r="J136" s="71"/>
      <c r="K136" s="70" t="e">
        <f>I136</f>
        <v>#VALUE!</v>
      </c>
      <c r="L136" s="188"/>
      <c r="M136" s="221"/>
    </row>
    <row r="137" spans="1:13" s="61" customFormat="1" ht="12.75" customHeight="1" x14ac:dyDescent="0.35">
      <c r="A137" s="154"/>
      <c r="B137" s="219"/>
      <c r="C137" s="221"/>
      <c r="D137" s="228"/>
      <c r="E137" s="241"/>
      <c r="F137" s="238"/>
      <c r="G137" s="275"/>
      <c r="H137" s="168"/>
      <c r="I137" s="170"/>
      <c r="J137" s="71"/>
      <c r="K137" s="70"/>
      <c r="L137" s="188"/>
      <c r="M137" s="221"/>
    </row>
    <row r="138" spans="1:13" s="61" customFormat="1" ht="12.75" customHeight="1" x14ac:dyDescent="0.35">
      <c r="A138" s="226"/>
      <c r="B138" s="254"/>
      <c r="C138" s="225"/>
      <c r="D138" s="228"/>
      <c r="E138" s="241"/>
      <c r="F138" s="238"/>
      <c r="G138" s="275"/>
      <c r="H138" s="168"/>
      <c r="I138" s="170"/>
      <c r="J138" s="76"/>
      <c r="K138" s="72">
        <v>3.0000000000000001E-3</v>
      </c>
      <c r="L138" s="260"/>
      <c r="M138" s="225"/>
    </row>
    <row r="139" spans="1:13" s="61" customFormat="1" ht="12.75" customHeight="1" x14ac:dyDescent="0.35">
      <c r="A139" s="226"/>
      <c r="B139" s="254"/>
      <c r="C139" s="225"/>
      <c r="D139" s="228"/>
      <c r="E139" s="241"/>
      <c r="F139" s="238"/>
      <c r="G139" s="275"/>
      <c r="H139" s="168"/>
      <c r="I139" s="170"/>
      <c r="J139" s="73"/>
      <c r="K139" s="72"/>
      <c r="L139" s="260"/>
      <c r="M139" s="225"/>
    </row>
    <row r="140" spans="1:13" s="61" customFormat="1" ht="11.15" customHeight="1" x14ac:dyDescent="0.35">
      <c r="A140" s="226"/>
      <c r="B140" s="219"/>
      <c r="C140" s="221"/>
      <c r="D140" s="229"/>
      <c r="E140" s="249"/>
      <c r="F140" s="253"/>
      <c r="G140" s="278"/>
      <c r="H140" s="168"/>
      <c r="I140" s="170"/>
      <c r="J140" s="71"/>
      <c r="K140" s="70">
        <v>0</v>
      </c>
      <c r="L140" s="188"/>
      <c r="M140" s="221"/>
    </row>
    <row r="141" spans="1:13" s="61" customFormat="1" ht="18.649999999999999" customHeight="1" x14ac:dyDescent="0.35">
      <c r="A141" s="232">
        <v>27</v>
      </c>
      <c r="B141" s="218"/>
      <c r="C141" s="230"/>
      <c r="D141" s="231"/>
      <c r="E141" s="241"/>
      <c r="F141" s="238"/>
      <c r="G141" s="274" t="s">
        <v>33</v>
      </c>
      <c r="H141" s="167">
        <f>IF(G141='Response Guidelines'!$D$80,'Response Guidelines'!$C$80, IF(G141='Response Guidelines'!$D$81,'Response Guidelines'!$C$81,IF(G141='Response Guidelines'!$D$82,'Response Guidelines'!$C$82,IF(G141='Response Guidelines'!$D$83,'Response Guidelines'!$C$83,IF(G141='Response Guidelines'!$D$84,'Response Guidelines'!$C$84,IF(G141='Response Guidelines'!$D$85,'Response Guidelines'!$C$85,IF(G141='Response Guidelines'!$D$86,'Response Guidelines'!$C$86,"No Rating")))))))</f>
        <v>3</v>
      </c>
      <c r="I141" s="169" t="e">
        <f>(H141/$H$181)/_xlfn.XLOOKUP('Scoring Summary'!$D$24,'Response Guidelines'!$D$91:$D$190,'Response Guidelines'!$C$91:$C$190,"",0,1)</f>
        <v>#VALUE!</v>
      </c>
      <c r="J141" s="75"/>
      <c r="K141" s="74" t="e">
        <f>I141</f>
        <v>#VALUE!</v>
      </c>
      <c r="L141" s="193"/>
      <c r="M141" s="230"/>
    </row>
    <row r="142" spans="1:13" s="61" customFormat="1" ht="18.649999999999999" customHeight="1" x14ac:dyDescent="0.35">
      <c r="A142" s="233"/>
      <c r="B142" s="219"/>
      <c r="C142" s="221"/>
      <c r="D142" s="228"/>
      <c r="E142" s="241"/>
      <c r="F142" s="238"/>
      <c r="G142" s="275"/>
      <c r="H142" s="168"/>
      <c r="I142" s="170"/>
      <c r="J142" s="71"/>
      <c r="K142" s="70">
        <v>5.0000000000000001E-3</v>
      </c>
      <c r="L142" s="188"/>
      <c r="M142" s="221"/>
    </row>
    <row r="143" spans="1:13" s="61" customFormat="1" ht="18.649999999999999" customHeight="1" x14ac:dyDescent="0.35">
      <c r="A143" s="233"/>
      <c r="B143" s="219"/>
      <c r="C143" s="221"/>
      <c r="D143" s="228"/>
      <c r="E143" s="241"/>
      <c r="F143" s="238"/>
      <c r="G143" s="275"/>
      <c r="H143" s="168"/>
      <c r="I143" s="170"/>
      <c r="J143" s="71"/>
      <c r="K143" s="70">
        <v>4.0000000000000001E-3</v>
      </c>
      <c r="L143" s="188"/>
      <c r="M143" s="221"/>
    </row>
    <row r="144" spans="1:13" s="61" customFormat="1" ht="18.649999999999999" customHeight="1" x14ac:dyDescent="0.35">
      <c r="A144" s="233"/>
      <c r="B144" s="219"/>
      <c r="C144" s="221"/>
      <c r="D144" s="228"/>
      <c r="E144" s="241"/>
      <c r="F144" s="238"/>
      <c r="G144" s="275"/>
      <c r="H144" s="168"/>
      <c r="I144" s="170"/>
      <c r="J144" s="71"/>
      <c r="K144" s="70">
        <v>3.0000000000000001E-3</v>
      </c>
      <c r="L144" s="188"/>
      <c r="M144" s="221"/>
    </row>
    <row r="145" spans="1:14" s="61" customFormat="1" ht="18.649999999999999" customHeight="1" x14ac:dyDescent="0.35">
      <c r="A145" s="234"/>
      <c r="B145" s="219"/>
      <c r="C145" s="221"/>
      <c r="D145" s="229"/>
      <c r="E145" s="249"/>
      <c r="F145" s="253"/>
      <c r="G145" s="278"/>
      <c r="H145" s="168"/>
      <c r="I145" s="170"/>
      <c r="J145" s="71"/>
      <c r="K145" s="70">
        <v>0</v>
      </c>
      <c r="L145" s="188"/>
      <c r="M145" s="221"/>
    </row>
    <row r="146" spans="1:14" s="61" customFormat="1" ht="11.15" customHeight="1" x14ac:dyDescent="0.35">
      <c r="A146" s="154">
        <v>28</v>
      </c>
      <c r="B146" s="219"/>
      <c r="C146" s="243"/>
      <c r="D146" s="246"/>
      <c r="E146" s="248"/>
      <c r="F146" s="252"/>
      <c r="G146" s="274" t="s">
        <v>37</v>
      </c>
      <c r="H146" s="167">
        <f>IF(G146='Response Guidelines'!$D$80,'Response Guidelines'!$C$80, IF(G146='Response Guidelines'!$D$81,'Response Guidelines'!$C$81,IF(G146='Response Guidelines'!$D$82,'Response Guidelines'!$C$82,IF(G146='Response Guidelines'!$D$83,'Response Guidelines'!$C$83,IF(G146='Response Guidelines'!$D$84,'Response Guidelines'!$C$84,IF(G146='Response Guidelines'!$D$85,'Response Guidelines'!$C$85,IF(G146='Response Guidelines'!$D$86,'Response Guidelines'!$C$86,"No Rating")))))))</f>
        <v>6</v>
      </c>
      <c r="I146" s="169" t="e">
        <f>(H146/$H$181)/_xlfn.XLOOKUP('Scoring Summary'!$D$24,'Response Guidelines'!$D$91:$D$190,'Response Guidelines'!$C$91:$C$190,"",0,1)</f>
        <v>#VALUE!</v>
      </c>
      <c r="J146" s="71"/>
      <c r="K146" s="70" t="e">
        <f>I146</f>
        <v>#VALUE!</v>
      </c>
      <c r="L146" s="188"/>
      <c r="M146" s="221"/>
    </row>
    <row r="147" spans="1:14" s="61" customFormat="1" ht="11.15" customHeight="1" x14ac:dyDescent="0.35">
      <c r="A147" s="154"/>
      <c r="B147" s="219"/>
      <c r="C147" s="244"/>
      <c r="D147" s="240"/>
      <c r="E147" s="241"/>
      <c r="F147" s="238"/>
      <c r="G147" s="275"/>
      <c r="H147" s="168"/>
      <c r="I147" s="170"/>
      <c r="J147" s="71"/>
      <c r="K147" s="70"/>
      <c r="L147" s="188"/>
      <c r="M147" s="221"/>
    </row>
    <row r="148" spans="1:14" s="61" customFormat="1" ht="11.15" customHeight="1" x14ac:dyDescent="0.35">
      <c r="A148" s="226"/>
      <c r="B148" s="254"/>
      <c r="C148" s="244"/>
      <c r="D148" s="240"/>
      <c r="E148" s="241"/>
      <c r="F148" s="238"/>
      <c r="G148" s="275"/>
      <c r="H148" s="168"/>
      <c r="I148" s="170"/>
      <c r="J148" s="73"/>
      <c r="K148" s="72"/>
      <c r="L148" s="260"/>
      <c r="M148" s="225"/>
    </row>
    <row r="149" spans="1:14" s="61" customFormat="1" ht="11.15" customHeight="1" x14ac:dyDescent="0.35">
      <c r="A149" s="226"/>
      <c r="B149" s="254"/>
      <c r="C149" s="244"/>
      <c r="D149" s="240"/>
      <c r="E149" s="241"/>
      <c r="F149" s="238"/>
      <c r="G149" s="275"/>
      <c r="H149" s="168"/>
      <c r="I149" s="170"/>
      <c r="J149" s="73"/>
      <c r="K149" s="72"/>
      <c r="L149" s="260"/>
      <c r="M149" s="225"/>
    </row>
    <row r="150" spans="1:14" s="61" customFormat="1" ht="11.15" customHeight="1" x14ac:dyDescent="0.35">
      <c r="A150" s="154"/>
      <c r="B150" s="219"/>
      <c r="C150" s="245"/>
      <c r="D150" s="247"/>
      <c r="E150" s="249"/>
      <c r="F150" s="253"/>
      <c r="G150" s="278"/>
      <c r="H150" s="168"/>
      <c r="I150" s="170"/>
      <c r="J150" s="71"/>
      <c r="K150" s="70">
        <v>0</v>
      </c>
      <c r="L150" s="188"/>
      <c r="M150" s="221"/>
    </row>
    <row r="151" spans="1:14" s="61" customFormat="1" ht="11.15" customHeight="1" x14ac:dyDescent="0.35">
      <c r="A151" s="154">
        <v>29</v>
      </c>
      <c r="B151" s="219"/>
      <c r="C151" s="243"/>
      <c r="D151" s="246"/>
      <c r="E151" s="248"/>
      <c r="F151" s="252"/>
      <c r="G151" s="274" t="s">
        <v>37</v>
      </c>
      <c r="H151" s="167">
        <f>IF(G151='Response Guidelines'!$D$80,'Response Guidelines'!$C$80, IF(G151='Response Guidelines'!$D$81,'Response Guidelines'!$C$81,IF(G151='Response Guidelines'!$D$82,'Response Guidelines'!$C$82,IF(G151='Response Guidelines'!$D$83,'Response Guidelines'!$C$83,IF(G151='Response Guidelines'!$D$84,'Response Guidelines'!$C$84,IF(G151='Response Guidelines'!$D$85,'Response Guidelines'!$C$85,IF(G151='Response Guidelines'!$D$86,'Response Guidelines'!$C$86,"No Rating")))))))</f>
        <v>6</v>
      </c>
      <c r="I151" s="169" t="e">
        <f>(H151/$H$181)/_xlfn.XLOOKUP('Scoring Summary'!$D$24,'Response Guidelines'!$D$91:$D$190,'Response Guidelines'!$C$91:$C$190,"",0,1)</f>
        <v>#VALUE!</v>
      </c>
      <c r="J151" s="71"/>
      <c r="K151" s="70" t="e">
        <f>I151</f>
        <v>#VALUE!</v>
      </c>
      <c r="L151" s="188"/>
      <c r="M151" s="221"/>
    </row>
    <row r="152" spans="1:14" s="61" customFormat="1" ht="11.15" customHeight="1" x14ac:dyDescent="0.35">
      <c r="A152" s="154"/>
      <c r="B152" s="219"/>
      <c r="C152" s="244"/>
      <c r="D152" s="240"/>
      <c r="E152" s="241"/>
      <c r="F152" s="238"/>
      <c r="G152" s="275"/>
      <c r="H152" s="168"/>
      <c r="I152" s="170"/>
      <c r="J152" s="71"/>
      <c r="K152" s="70"/>
      <c r="L152" s="188"/>
      <c r="M152" s="221"/>
    </row>
    <row r="153" spans="1:14" s="61" customFormat="1" ht="11.15" customHeight="1" x14ac:dyDescent="0.35">
      <c r="A153" s="226"/>
      <c r="B153" s="254"/>
      <c r="C153" s="244"/>
      <c r="D153" s="240"/>
      <c r="E153" s="241"/>
      <c r="F153" s="238"/>
      <c r="G153" s="275"/>
      <c r="H153" s="168"/>
      <c r="I153" s="170"/>
      <c r="J153" s="73"/>
      <c r="K153" s="72"/>
      <c r="L153" s="260"/>
      <c r="M153" s="225"/>
    </row>
    <row r="154" spans="1:14" s="61" customFormat="1" ht="11.15" customHeight="1" x14ac:dyDescent="0.35">
      <c r="A154" s="226"/>
      <c r="B154" s="254"/>
      <c r="C154" s="244"/>
      <c r="D154" s="240"/>
      <c r="E154" s="241"/>
      <c r="F154" s="238"/>
      <c r="G154" s="275"/>
      <c r="H154" s="168"/>
      <c r="I154" s="170"/>
      <c r="J154" s="73"/>
      <c r="K154" s="72"/>
      <c r="L154" s="260"/>
      <c r="M154" s="225"/>
    </row>
    <row r="155" spans="1:14" s="61" customFormat="1" ht="11.15" customHeight="1" x14ac:dyDescent="0.35">
      <c r="A155" s="154"/>
      <c r="B155" s="219"/>
      <c r="C155" s="245"/>
      <c r="D155" s="247"/>
      <c r="E155" s="249"/>
      <c r="F155" s="253"/>
      <c r="G155" s="278"/>
      <c r="H155" s="168"/>
      <c r="I155" s="170"/>
      <c r="J155" s="71"/>
      <c r="K155" s="70">
        <v>0</v>
      </c>
      <c r="L155" s="188"/>
      <c r="M155" s="221"/>
    </row>
    <row r="156" spans="1:14" s="61" customFormat="1" ht="11.15" customHeight="1" x14ac:dyDescent="0.35">
      <c r="A156" s="280">
        <v>30</v>
      </c>
      <c r="B156" s="219"/>
      <c r="C156" s="252"/>
      <c r="D156" s="227"/>
      <c r="E156" s="248"/>
      <c r="F156" s="252"/>
      <c r="G156" s="274" t="s">
        <v>37</v>
      </c>
      <c r="H156" s="167">
        <f>IF(G156='Response Guidelines'!$D$80,'Response Guidelines'!$C$80, IF(G156='Response Guidelines'!$D$81,'Response Guidelines'!$C$81,IF(G156='Response Guidelines'!$D$82,'Response Guidelines'!$C$82,IF(G156='Response Guidelines'!$D$83,'Response Guidelines'!$C$83,IF(G156='Response Guidelines'!$D$84,'Response Guidelines'!$C$84,IF(G156='Response Guidelines'!$D$85,'Response Guidelines'!$C$85,IF(G156='Response Guidelines'!$D$86,'Response Guidelines'!$C$86,"No Rating")))))))</f>
        <v>6</v>
      </c>
      <c r="I156" s="169" t="e">
        <f>(H156/$H$181)/_xlfn.XLOOKUP('Scoring Summary'!$D$24,'Response Guidelines'!$D$91:$D$190,'Response Guidelines'!$C$91:$C$190,"",0,1)</f>
        <v>#VALUE!</v>
      </c>
      <c r="J156" s="71"/>
      <c r="K156" s="70" t="e">
        <f>I156</f>
        <v>#VALUE!</v>
      </c>
      <c r="L156" s="260"/>
      <c r="M156" s="283"/>
      <c r="N156" s="97"/>
    </row>
    <row r="157" spans="1:14" s="61" customFormat="1" ht="11.15" customHeight="1" x14ac:dyDescent="0.35">
      <c r="A157" s="280"/>
      <c r="B157" s="219"/>
      <c r="C157" s="238"/>
      <c r="D157" s="228"/>
      <c r="E157" s="241"/>
      <c r="F157" s="238"/>
      <c r="G157" s="275"/>
      <c r="H157" s="168"/>
      <c r="I157" s="170"/>
      <c r="J157" s="71"/>
      <c r="K157" s="70"/>
      <c r="L157" s="265"/>
      <c r="M157" s="283"/>
      <c r="N157" s="97"/>
    </row>
    <row r="158" spans="1:14" s="61" customFormat="1" ht="11.15" customHeight="1" x14ac:dyDescent="0.35">
      <c r="A158" s="280"/>
      <c r="B158" s="219"/>
      <c r="C158" s="238"/>
      <c r="D158" s="228"/>
      <c r="E158" s="241"/>
      <c r="F158" s="238"/>
      <c r="G158" s="275"/>
      <c r="H158" s="168"/>
      <c r="I158" s="170"/>
      <c r="J158" s="71"/>
      <c r="K158" s="70"/>
      <c r="L158" s="265"/>
      <c r="M158" s="283"/>
      <c r="N158" s="97"/>
    </row>
    <row r="159" spans="1:14" s="61" customFormat="1" ht="11.15" customHeight="1" x14ac:dyDescent="0.35">
      <c r="A159" s="280"/>
      <c r="B159" s="219"/>
      <c r="C159" s="238"/>
      <c r="D159" s="228"/>
      <c r="E159" s="241"/>
      <c r="F159" s="238"/>
      <c r="G159" s="275"/>
      <c r="H159" s="168"/>
      <c r="I159" s="170"/>
      <c r="J159" s="71"/>
      <c r="K159" s="70"/>
      <c r="L159" s="265"/>
      <c r="M159" s="283"/>
      <c r="N159" s="97"/>
    </row>
    <row r="160" spans="1:14" s="61" customFormat="1" ht="11.15" customHeight="1" x14ac:dyDescent="0.35">
      <c r="A160" s="280"/>
      <c r="B160" s="219"/>
      <c r="C160" s="253"/>
      <c r="D160" s="229"/>
      <c r="E160" s="249"/>
      <c r="F160" s="253"/>
      <c r="G160" s="278"/>
      <c r="H160" s="168"/>
      <c r="I160" s="170"/>
      <c r="J160" s="71"/>
      <c r="K160" s="70">
        <v>0</v>
      </c>
      <c r="L160" s="193"/>
      <c r="M160" s="283"/>
      <c r="N160" s="97"/>
    </row>
    <row r="161" spans="1:14" s="61" customFormat="1" ht="10" x14ac:dyDescent="0.35">
      <c r="A161" s="279">
        <v>31</v>
      </c>
      <c r="B161" s="258"/>
      <c r="C161" s="194"/>
      <c r="D161" s="158"/>
      <c r="E161" s="161"/>
      <c r="F161" s="272"/>
      <c r="G161" s="274" t="s">
        <v>37</v>
      </c>
      <c r="H161" s="167">
        <f>IF(G161='Response Guidelines'!$D$80,'Response Guidelines'!$C$80, IF(G161='Response Guidelines'!$D$81,'Response Guidelines'!$C$81,IF(G161='Response Guidelines'!$D$82,'Response Guidelines'!$C$82,IF(G161='Response Guidelines'!$D$83,'Response Guidelines'!$C$83,IF(G161='Response Guidelines'!$D$84,'Response Guidelines'!$C$84,IF(G161='Response Guidelines'!$D$85,'Response Guidelines'!$C$85,IF(G161='Response Guidelines'!$D$86,'Response Guidelines'!$C$86,"No Rating")))))))</f>
        <v>6</v>
      </c>
      <c r="I161" s="169" t="e">
        <f>(H161/$H$181)/_xlfn.XLOOKUP('Scoring Summary'!$D$24,'Response Guidelines'!$D$91:$D$190,'Response Guidelines'!$C$91:$C$190,"",0,1)</f>
        <v>#VALUE!</v>
      </c>
      <c r="J161" s="75"/>
      <c r="K161" s="74" t="e">
        <f>I161</f>
        <v>#VALUE!</v>
      </c>
      <c r="L161" s="193"/>
      <c r="M161" s="281"/>
      <c r="N161" s="97"/>
    </row>
    <row r="162" spans="1:14" s="61" customFormat="1" ht="10" x14ac:dyDescent="0.35">
      <c r="A162" s="280"/>
      <c r="B162" s="155"/>
      <c r="C162" s="156"/>
      <c r="D162" s="158"/>
      <c r="E162" s="161"/>
      <c r="F162" s="272"/>
      <c r="G162" s="275"/>
      <c r="H162" s="168"/>
      <c r="I162" s="170"/>
      <c r="J162" s="71"/>
      <c r="K162" s="70">
        <v>1.2E-2</v>
      </c>
      <c r="L162" s="188"/>
      <c r="M162" s="282"/>
      <c r="N162" s="97"/>
    </row>
    <row r="163" spans="1:14" s="61" customFormat="1" ht="10" x14ac:dyDescent="0.35">
      <c r="A163" s="280"/>
      <c r="B163" s="155"/>
      <c r="C163" s="156"/>
      <c r="D163" s="158"/>
      <c r="E163" s="161"/>
      <c r="F163" s="272"/>
      <c r="G163" s="275"/>
      <c r="H163" s="168"/>
      <c r="I163" s="170"/>
      <c r="J163" s="77"/>
      <c r="K163" s="70">
        <v>0.01</v>
      </c>
      <c r="L163" s="188"/>
      <c r="M163" s="282"/>
      <c r="N163" s="97"/>
    </row>
    <row r="164" spans="1:14" s="61" customFormat="1" ht="10" x14ac:dyDescent="0.35">
      <c r="A164" s="280"/>
      <c r="B164" s="155"/>
      <c r="C164" s="156"/>
      <c r="D164" s="158"/>
      <c r="E164" s="161"/>
      <c r="F164" s="272"/>
      <c r="G164" s="275"/>
      <c r="H164" s="168"/>
      <c r="I164" s="170"/>
      <c r="J164" s="77"/>
      <c r="K164" s="70">
        <v>5.0000000000000001E-3</v>
      </c>
      <c r="L164" s="188"/>
      <c r="M164" s="282"/>
      <c r="N164" s="97"/>
    </row>
    <row r="165" spans="1:14" s="61" customFormat="1" ht="10" x14ac:dyDescent="0.35">
      <c r="A165" s="280"/>
      <c r="B165" s="155"/>
      <c r="C165" s="156"/>
      <c r="D165" s="159"/>
      <c r="E165" s="162"/>
      <c r="F165" s="277"/>
      <c r="G165" s="278"/>
      <c r="H165" s="168"/>
      <c r="I165" s="170"/>
      <c r="J165" s="71"/>
      <c r="K165" s="70">
        <v>0</v>
      </c>
      <c r="L165" s="188"/>
      <c r="M165" s="282"/>
      <c r="N165" s="97"/>
    </row>
    <row r="166" spans="1:14" s="61" customFormat="1" ht="10.15" customHeight="1" x14ac:dyDescent="0.35">
      <c r="A166" s="154">
        <v>32</v>
      </c>
      <c r="B166" s="219"/>
      <c r="C166" s="221"/>
      <c r="D166" s="227"/>
      <c r="E166" s="248"/>
      <c r="F166" s="252"/>
      <c r="G166" s="275" t="s">
        <v>33</v>
      </c>
      <c r="H166" s="167">
        <f>IF(G166='Response Guidelines'!$D$80,'Response Guidelines'!$C$80, IF(G166='Response Guidelines'!$D$81,'Response Guidelines'!$C$81,IF(G166='Response Guidelines'!$D$82,'Response Guidelines'!$C$82,IF(G166='Response Guidelines'!$D$83,'Response Guidelines'!$C$83,IF(G166='Response Guidelines'!$D$84,'Response Guidelines'!$C$84,IF(G166='Response Guidelines'!$D$85,'Response Guidelines'!$C$85,IF(G166='Response Guidelines'!$D$86,'Response Guidelines'!$C$86,"No Rating")))))))</f>
        <v>3</v>
      </c>
      <c r="I166" s="169" t="e">
        <f>(H166/$H$181)/_xlfn.XLOOKUP('Scoring Summary'!$D$24,'Response Guidelines'!$D$91:$D$190,'Response Guidelines'!$C$91:$C$190,"",0,1)</f>
        <v>#VALUE!</v>
      </c>
      <c r="J166" s="71"/>
      <c r="K166" s="70" t="e">
        <f>I166</f>
        <v>#VALUE!</v>
      </c>
      <c r="L166" s="188"/>
      <c r="M166" s="221"/>
    </row>
    <row r="167" spans="1:14" s="61" customFormat="1" ht="12.75" customHeight="1" x14ac:dyDescent="0.35">
      <c r="A167" s="154"/>
      <c r="B167" s="219"/>
      <c r="C167" s="221"/>
      <c r="D167" s="228"/>
      <c r="E167" s="241"/>
      <c r="F167" s="238"/>
      <c r="G167" s="275"/>
      <c r="H167" s="168"/>
      <c r="I167" s="170"/>
      <c r="J167" s="71"/>
      <c r="K167" s="70"/>
      <c r="L167" s="188"/>
      <c r="M167" s="221"/>
    </row>
    <row r="168" spans="1:14" s="61" customFormat="1" ht="12.75" customHeight="1" x14ac:dyDescent="0.35">
      <c r="A168" s="226"/>
      <c r="B168" s="254"/>
      <c r="C168" s="225"/>
      <c r="D168" s="228"/>
      <c r="E168" s="241"/>
      <c r="F168" s="238"/>
      <c r="G168" s="275"/>
      <c r="H168" s="168"/>
      <c r="I168" s="170"/>
      <c r="J168" s="76"/>
      <c r="K168" s="72">
        <v>3.0000000000000001E-3</v>
      </c>
      <c r="L168" s="260"/>
      <c r="M168" s="225"/>
    </row>
    <row r="169" spans="1:14" s="61" customFormat="1" ht="12.75" customHeight="1" x14ac:dyDescent="0.35">
      <c r="A169" s="226"/>
      <c r="B169" s="254"/>
      <c r="C169" s="225"/>
      <c r="D169" s="228"/>
      <c r="E169" s="241"/>
      <c r="F169" s="238"/>
      <c r="G169" s="275"/>
      <c r="H169" s="168"/>
      <c r="I169" s="170"/>
      <c r="J169" s="73"/>
      <c r="K169" s="72"/>
      <c r="L169" s="260"/>
      <c r="M169" s="225"/>
    </row>
    <row r="170" spans="1:14" s="61" customFormat="1" ht="11.15" customHeight="1" x14ac:dyDescent="0.35">
      <c r="A170" s="226"/>
      <c r="B170" s="219"/>
      <c r="C170" s="221"/>
      <c r="D170" s="229"/>
      <c r="E170" s="249"/>
      <c r="F170" s="253"/>
      <c r="G170" s="278"/>
      <c r="H170" s="168"/>
      <c r="I170" s="170"/>
      <c r="J170" s="71"/>
      <c r="K170" s="70">
        <v>0.05</v>
      </c>
      <c r="L170" s="188"/>
      <c r="M170" s="221"/>
    </row>
    <row r="171" spans="1:14" s="61" customFormat="1" ht="10.15" customHeight="1" x14ac:dyDescent="0.35">
      <c r="A171" s="154">
        <v>33</v>
      </c>
      <c r="B171" s="219"/>
      <c r="C171" s="221"/>
      <c r="D171" s="227"/>
      <c r="E171" s="248"/>
      <c r="F171" s="252"/>
      <c r="G171" s="275" t="s">
        <v>33</v>
      </c>
      <c r="H171" s="167">
        <f>IF(G171='Response Guidelines'!$D$80,'Response Guidelines'!$C$80, IF(G171='Response Guidelines'!$D$81,'Response Guidelines'!$C$81,IF(G171='Response Guidelines'!$D$82,'Response Guidelines'!$C$82,IF(G171='Response Guidelines'!$D$83,'Response Guidelines'!$C$83,IF(G171='Response Guidelines'!$D$84,'Response Guidelines'!$C$84,IF(G171='Response Guidelines'!$D$85,'Response Guidelines'!$C$85,IF(G171='Response Guidelines'!$D$86,'Response Guidelines'!$C$86,"No Rating")))))))</f>
        <v>3</v>
      </c>
      <c r="I171" s="169" t="e">
        <f>(H171/$H$181)/_xlfn.XLOOKUP('Scoring Summary'!$D$24,'Response Guidelines'!$D$91:$D$190,'Response Guidelines'!$C$91:$C$190,"",0,1)</f>
        <v>#VALUE!</v>
      </c>
      <c r="J171" s="71"/>
      <c r="K171" s="70" t="e">
        <f>I171</f>
        <v>#VALUE!</v>
      </c>
      <c r="L171" s="188"/>
      <c r="M171" s="221"/>
    </row>
    <row r="172" spans="1:14" s="61" customFormat="1" ht="12.75" customHeight="1" x14ac:dyDescent="0.35">
      <c r="A172" s="154"/>
      <c r="B172" s="219"/>
      <c r="C172" s="221"/>
      <c r="D172" s="228"/>
      <c r="E172" s="241"/>
      <c r="F172" s="238"/>
      <c r="G172" s="275"/>
      <c r="H172" s="168"/>
      <c r="I172" s="170"/>
      <c r="J172" s="71"/>
      <c r="L172" s="188"/>
      <c r="M172" s="221"/>
    </row>
    <row r="173" spans="1:14" s="61" customFormat="1" ht="12.75" customHeight="1" x14ac:dyDescent="0.35">
      <c r="A173" s="226"/>
      <c r="B173" s="254"/>
      <c r="C173" s="225"/>
      <c r="D173" s="228"/>
      <c r="E173" s="241"/>
      <c r="F173" s="238"/>
      <c r="G173" s="275"/>
      <c r="H173" s="168"/>
      <c r="I173" s="170"/>
      <c r="J173" s="76"/>
      <c r="K173" s="70">
        <v>3.0000000000000001E-3</v>
      </c>
      <c r="L173" s="260"/>
      <c r="M173" s="225"/>
    </row>
    <row r="174" spans="1:14" s="61" customFormat="1" ht="12.75" customHeight="1" x14ac:dyDescent="0.35">
      <c r="A174" s="226"/>
      <c r="B174" s="254"/>
      <c r="C174" s="225"/>
      <c r="D174" s="228"/>
      <c r="E174" s="241"/>
      <c r="F174" s="238"/>
      <c r="G174" s="275"/>
      <c r="H174" s="168"/>
      <c r="I174" s="170"/>
      <c r="J174" s="73"/>
      <c r="K174" s="72"/>
      <c r="L174" s="260"/>
      <c r="M174" s="225"/>
    </row>
    <row r="175" spans="1:14" s="61" customFormat="1" ht="11.15" customHeight="1" x14ac:dyDescent="0.35">
      <c r="A175" s="226"/>
      <c r="B175" s="219"/>
      <c r="C175" s="221"/>
      <c r="D175" s="229"/>
      <c r="E175" s="249"/>
      <c r="F175" s="253"/>
      <c r="G175" s="278"/>
      <c r="H175" s="168"/>
      <c r="I175" s="170"/>
      <c r="J175" s="71"/>
      <c r="K175" s="70">
        <v>0</v>
      </c>
      <c r="L175" s="188"/>
      <c r="M175" s="221"/>
    </row>
    <row r="176" spans="1:14" s="61" customFormat="1" ht="18.649999999999999" customHeight="1" x14ac:dyDescent="0.35">
      <c r="A176" s="232">
        <v>34</v>
      </c>
      <c r="B176" s="219"/>
      <c r="C176" s="221"/>
      <c r="D176" s="270"/>
      <c r="E176" s="248"/>
      <c r="F176" s="252"/>
      <c r="G176" s="274" t="s">
        <v>33</v>
      </c>
      <c r="H176" s="167">
        <f>IF(G176='Response Guidelines'!$D$80,'Response Guidelines'!$C$80, IF(G176='Response Guidelines'!$D$81,'Response Guidelines'!$C$81,IF(G176='Response Guidelines'!$D$82,'Response Guidelines'!$C$82,IF(G176='Response Guidelines'!$D$83,'Response Guidelines'!$C$83,IF(G176='Response Guidelines'!$D$84,'Response Guidelines'!$C$84,IF(G176='Response Guidelines'!$D$85,'Response Guidelines'!$C$85,IF(G176='Response Guidelines'!$D$86,'Response Guidelines'!$C$86,"No Rating")))))))</f>
        <v>3</v>
      </c>
      <c r="I176" s="170" t="e">
        <f>(H176/$H$181)/_xlfn.XLOOKUP('Scoring Summary'!$D$24,'Response Guidelines'!$D$91:$D$190,'Response Guidelines'!$C$91:$C$190,"",0,1)</f>
        <v>#VALUE!</v>
      </c>
      <c r="J176" s="75"/>
      <c r="K176" s="74" t="e">
        <f>I176</f>
        <v>#VALUE!</v>
      </c>
      <c r="L176" s="193"/>
      <c r="M176" s="221"/>
    </row>
    <row r="177" spans="1:13" s="61" customFormat="1" ht="18.649999999999999" customHeight="1" x14ac:dyDescent="0.35">
      <c r="A177" s="233"/>
      <c r="B177" s="219"/>
      <c r="C177" s="221"/>
      <c r="D177" s="228"/>
      <c r="E177" s="241"/>
      <c r="F177" s="238"/>
      <c r="G177" s="275"/>
      <c r="H177" s="168"/>
      <c r="I177" s="170"/>
      <c r="J177" s="71"/>
      <c r="K177" s="70">
        <v>5.0000000000000001E-3</v>
      </c>
      <c r="L177" s="188"/>
      <c r="M177" s="221"/>
    </row>
    <row r="178" spans="1:13" s="61" customFormat="1" ht="18.649999999999999" customHeight="1" x14ac:dyDescent="0.35">
      <c r="A178" s="233"/>
      <c r="B178" s="219"/>
      <c r="C178" s="221"/>
      <c r="D178" s="228"/>
      <c r="E178" s="241"/>
      <c r="F178" s="238"/>
      <c r="G178" s="275"/>
      <c r="H178" s="168"/>
      <c r="I178" s="170"/>
      <c r="J178" s="71"/>
      <c r="K178" s="70">
        <v>4.0000000000000001E-3</v>
      </c>
      <c r="L178" s="188"/>
      <c r="M178" s="221"/>
    </row>
    <row r="179" spans="1:13" s="61" customFormat="1" ht="18.649999999999999" customHeight="1" x14ac:dyDescent="0.35">
      <c r="A179" s="233"/>
      <c r="B179" s="219"/>
      <c r="C179" s="221"/>
      <c r="D179" s="228"/>
      <c r="E179" s="241"/>
      <c r="F179" s="238"/>
      <c r="G179" s="275"/>
      <c r="H179" s="168"/>
      <c r="I179" s="170"/>
      <c r="J179" s="71"/>
      <c r="K179" s="70">
        <v>3.0000000000000001E-3</v>
      </c>
      <c r="L179" s="188"/>
      <c r="M179" s="221"/>
    </row>
    <row r="180" spans="1:13" s="61" customFormat="1" ht="18.649999999999999" customHeight="1" thickBot="1" x14ac:dyDescent="0.4">
      <c r="A180" s="286"/>
      <c r="B180" s="287"/>
      <c r="C180" s="235"/>
      <c r="D180" s="288"/>
      <c r="E180" s="289"/>
      <c r="F180" s="290"/>
      <c r="G180" s="284"/>
      <c r="H180" s="293"/>
      <c r="I180" s="291"/>
      <c r="J180" s="69"/>
      <c r="K180" s="68">
        <v>0</v>
      </c>
      <c r="L180" s="188"/>
      <c r="M180" s="235"/>
    </row>
    <row r="181" spans="1:13" s="61" customFormat="1" ht="16.149999999999999" customHeight="1" thickBot="1" x14ac:dyDescent="0.4">
      <c r="A181" s="67"/>
      <c r="B181" s="66" t="s">
        <v>43</v>
      </c>
      <c r="C181" s="66"/>
      <c r="D181" s="66"/>
      <c r="E181" s="66"/>
      <c r="F181" s="66"/>
      <c r="G181" s="66"/>
      <c r="H181" s="65">
        <f>SUM(H16:H180)</f>
        <v>151</v>
      </c>
      <c r="I181" s="64" t="e">
        <f>SUM(I16:I180)</f>
        <v>#VALUE!</v>
      </c>
      <c r="J181" s="186" t="s">
        <v>44</v>
      </c>
      <c r="K181" s="187"/>
      <c r="L181" s="63">
        <f>SUM(L16:L180)</f>
        <v>0</v>
      </c>
      <c r="M181" s="62"/>
    </row>
  </sheetData>
  <mergeCells count="368">
    <mergeCell ref="G176:G180"/>
    <mergeCell ref="H176:H180"/>
    <mergeCell ref="I176:I180"/>
    <mergeCell ref="L176:L180"/>
    <mergeCell ref="M176:M180"/>
    <mergeCell ref="J181:K181"/>
    <mergeCell ref="A176:A180"/>
    <mergeCell ref="B176:B180"/>
    <mergeCell ref="C176:C180"/>
    <mergeCell ref="D176:D180"/>
    <mergeCell ref="E176:E180"/>
    <mergeCell ref="F176:F180"/>
    <mergeCell ref="F171:F175"/>
    <mergeCell ref="G171:G175"/>
    <mergeCell ref="H171:H175"/>
    <mergeCell ref="I171:I175"/>
    <mergeCell ref="L171:L175"/>
    <mergeCell ref="M171:M175"/>
    <mergeCell ref="G166:G170"/>
    <mergeCell ref="H166:H170"/>
    <mergeCell ref="I166:I170"/>
    <mergeCell ref="L166:L170"/>
    <mergeCell ref="M166:M170"/>
    <mergeCell ref="F166:F170"/>
    <mergeCell ref="A171:A175"/>
    <mergeCell ref="B171:B175"/>
    <mergeCell ref="C171:C175"/>
    <mergeCell ref="D171:D175"/>
    <mergeCell ref="E171:E175"/>
    <mergeCell ref="A166:A170"/>
    <mergeCell ref="B166:B170"/>
    <mergeCell ref="C166:C170"/>
    <mergeCell ref="D166:D170"/>
    <mergeCell ref="E166:E170"/>
    <mergeCell ref="F161:F165"/>
    <mergeCell ref="G161:G165"/>
    <mergeCell ref="H161:H165"/>
    <mergeCell ref="I161:I165"/>
    <mergeCell ref="L161:L165"/>
    <mergeCell ref="M161:M165"/>
    <mergeCell ref="G156:G160"/>
    <mergeCell ref="H156:H160"/>
    <mergeCell ref="I156:I160"/>
    <mergeCell ref="L156:L160"/>
    <mergeCell ref="M156:M160"/>
    <mergeCell ref="F156:F160"/>
    <mergeCell ref="A161:A165"/>
    <mergeCell ref="B161:B165"/>
    <mergeCell ref="C161:C165"/>
    <mergeCell ref="D161:D165"/>
    <mergeCell ref="E161:E165"/>
    <mergeCell ref="A156:A160"/>
    <mergeCell ref="B156:B160"/>
    <mergeCell ref="C156:C160"/>
    <mergeCell ref="D156:D160"/>
    <mergeCell ref="E156:E160"/>
    <mergeCell ref="F151:F155"/>
    <mergeCell ref="G151:G155"/>
    <mergeCell ref="H151:H155"/>
    <mergeCell ref="I151:I155"/>
    <mergeCell ref="L151:L155"/>
    <mergeCell ref="M151:M155"/>
    <mergeCell ref="G146:G150"/>
    <mergeCell ref="H146:H150"/>
    <mergeCell ref="I146:I150"/>
    <mergeCell ref="L146:L150"/>
    <mergeCell ref="M146:M150"/>
    <mergeCell ref="F146:F150"/>
    <mergeCell ref="A151:A155"/>
    <mergeCell ref="B151:B155"/>
    <mergeCell ref="C151:C155"/>
    <mergeCell ref="D151:D155"/>
    <mergeCell ref="E151:E155"/>
    <mergeCell ref="A146:A150"/>
    <mergeCell ref="B146:B150"/>
    <mergeCell ref="C146:C150"/>
    <mergeCell ref="D146:D150"/>
    <mergeCell ref="E146:E150"/>
    <mergeCell ref="F141:F145"/>
    <mergeCell ref="G141:G145"/>
    <mergeCell ref="H141:H145"/>
    <mergeCell ref="I141:I145"/>
    <mergeCell ref="L141:L145"/>
    <mergeCell ref="M141:M145"/>
    <mergeCell ref="G136:G140"/>
    <mergeCell ref="H136:H140"/>
    <mergeCell ref="I136:I140"/>
    <mergeCell ref="L136:L140"/>
    <mergeCell ref="M136:M140"/>
    <mergeCell ref="F136:F140"/>
    <mergeCell ref="A141:A145"/>
    <mergeCell ref="B141:B145"/>
    <mergeCell ref="C141:C145"/>
    <mergeCell ref="D141:D145"/>
    <mergeCell ref="E141:E145"/>
    <mergeCell ref="A136:A140"/>
    <mergeCell ref="B136:B140"/>
    <mergeCell ref="C136:C140"/>
    <mergeCell ref="D136:D140"/>
    <mergeCell ref="E136:E140"/>
    <mergeCell ref="F131:F135"/>
    <mergeCell ref="G131:G135"/>
    <mergeCell ref="H131:H135"/>
    <mergeCell ref="I131:I135"/>
    <mergeCell ref="L131:L135"/>
    <mergeCell ref="M131:M135"/>
    <mergeCell ref="G126:G130"/>
    <mergeCell ref="H126:H130"/>
    <mergeCell ref="I126:I130"/>
    <mergeCell ref="L126:L130"/>
    <mergeCell ref="M126:M130"/>
    <mergeCell ref="F126:F130"/>
    <mergeCell ref="A131:A135"/>
    <mergeCell ref="B131:B135"/>
    <mergeCell ref="C131:C135"/>
    <mergeCell ref="D131:D135"/>
    <mergeCell ref="E131:E135"/>
    <mergeCell ref="A126:A130"/>
    <mergeCell ref="B126:B130"/>
    <mergeCell ref="C126:C130"/>
    <mergeCell ref="D126:D130"/>
    <mergeCell ref="E126:E130"/>
    <mergeCell ref="F121:F125"/>
    <mergeCell ref="G121:G125"/>
    <mergeCell ref="H121:H125"/>
    <mergeCell ref="I121:I125"/>
    <mergeCell ref="L121:L125"/>
    <mergeCell ref="M121:M125"/>
    <mergeCell ref="G116:G120"/>
    <mergeCell ref="H116:H120"/>
    <mergeCell ref="I116:I120"/>
    <mergeCell ref="L116:L120"/>
    <mergeCell ref="M116:M120"/>
    <mergeCell ref="F116:F120"/>
    <mergeCell ref="A121:A125"/>
    <mergeCell ref="B121:B125"/>
    <mergeCell ref="C121:C125"/>
    <mergeCell ref="D121:D125"/>
    <mergeCell ref="E121:E125"/>
    <mergeCell ref="A116:A120"/>
    <mergeCell ref="B116:B120"/>
    <mergeCell ref="C116:C120"/>
    <mergeCell ref="D116:D120"/>
    <mergeCell ref="E116:E120"/>
    <mergeCell ref="F111:F115"/>
    <mergeCell ref="G111:G115"/>
    <mergeCell ref="H111:H115"/>
    <mergeCell ref="I111:I115"/>
    <mergeCell ref="L111:L115"/>
    <mergeCell ref="M111:M115"/>
    <mergeCell ref="G106:G110"/>
    <mergeCell ref="H106:H110"/>
    <mergeCell ref="I106:I110"/>
    <mergeCell ref="L106:L110"/>
    <mergeCell ref="M106:M110"/>
    <mergeCell ref="F106:F110"/>
    <mergeCell ref="A111:A115"/>
    <mergeCell ref="B111:B115"/>
    <mergeCell ref="C111:C115"/>
    <mergeCell ref="D111:D115"/>
    <mergeCell ref="E111:E115"/>
    <mergeCell ref="A106:A110"/>
    <mergeCell ref="B106:B110"/>
    <mergeCell ref="C106:C110"/>
    <mergeCell ref="D106:D110"/>
    <mergeCell ref="E106:E110"/>
    <mergeCell ref="F101:F105"/>
    <mergeCell ref="G101:G105"/>
    <mergeCell ref="H101:H105"/>
    <mergeCell ref="I101:I105"/>
    <mergeCell ref="L101:L105"/>
    <mergeCell ref="M101:M105"/>
    <mergeCell ref="G96:G100"/>
    <mergeCell ref="H96:H100"/>
    <mergeCell ref="I96:I100"/>
    <mergeCell ref="L96:L100"/>
    <mergeCell ref="M96:M100"/>
    <mergeCell ref="F96:F100"/>
    <mergeCell ref="A101:A105"/>
    <mergeCell ref="B101:B105"/>
    <mergeCell ref="C101:C105"/>
    <mergeCell ref="D101:D105"/>
    <mergeCell ref="E101:E105"/>
    <mergeCell ref="A96:A100"/>
    <mergeCell ref="B96:B100"/>
    <mergeCell ref="C96:C100"/>
    <mergeCell ref="D96:D100"/>
    <mergeCell ref="E96:E100"/>
    <mergeCell ref="F91:F95"/>
    <mergeCell ref="G91:G95"/>
    <mergeCell ref="H91:H95"/>
    <mergeCell ref="I91:I95"/>
    <mergeCell ref="L91:L95"/>
    <mergeCell ref="M91:M95"/>
    <mergeCell ref="G86:G90"/>
    <mergeCell ref="H86:H90"/>
    <mergeCell ref="I86:I90"/>
    <mergeCell ref="L86:L90"/>
    <mergeCell ref="M86:M90"/>
    <mergeCell ref="F86:F90"/>
    <mergeCell ref="A91:A95"/>
    <mergeCell ref="B91:B95"/>
    <mergeCell ref="C91:C95"/>
    <mergeCell ref="D91:D95"/>
    <mergeCell ref="E91:E95"/>
    <mergeCell ref="A86:A90"/>
    <mergeCell ref="B86:B90"/>
    <mergeCell ref="C86:C90"/>
    <mergeCell ref="D86:D90"/>
    <mergeCell ref="E86:E90"/>
    <mergeCell ref="F81:F85"/>
    <mergeCell ref="G81:G85"/>
    <mergeCell ref="H81:H85"/>
    <mergeCell ref="I81:I85"/>
    <mergeCell ref="L81:L85"/>
    <mergeCell ref="M81:M85"/>
    <mergeCell ref="G76:G80"/>
    <mergeCell ref="H76:H80"/>
    <mergeCell ref="I76:I80"/>
    <mergeCell ref="L76:L80"/>
    <mergeCell ref="M76:M80"/>
    <mergeCell ref="F76:F80"/>
    <mergeCell ref="A81:A85"/>
    <mergeCell ref="B81:B85"/>
    <mergeCell ref="C81:C85"/>
    <mergeCell ref="D81:D85"/>
    <mergeCell ref="E81:E85"/>
    <mergeCell ref="A76:A80"/>
    <mergeCell ref="B76:B80"/>
    <mergeCell ref="C76:C80"/>
    <mergeCell ref="D76:D80"/>
    <mergeCell ref="E76:E80"/>
    <mergeCell ref="F71:F75"/>
    <mergeCell ref="G71:G75"/>
    <mergeCell ref="H71:H75"/>
    <mergeCell ref="I71:I75"/>
    <mergeCell ref="L71:L75"/>
    <mergeCell ref="M71:M75"/>
    <mergeCell ref="G66:G70"/>
    <mergeCell ref="H66:H70"/>
    <mergeCell ref="I66:I70"/>
    <mergeCell ref="L66:L70"/>
    <mergeCell ref="M66:M70"/>
    <mergeCell ref="F66:F70"/>
    <mergeCell ref="A71:A75"/>
    <mergeCell ref="B71:B75"/>
    <mergeCell ref="C71:C75"/>
    <mergeCell ref="D71:D75"/>
    <mergeCell ref="E71:E75"/>
    <mergeCell ref="A66:A70"/>
    <mergeCell ref="B66:B70"/>
    <mergeCell ref="C66:C70"/>
    <mergeCell ref="D66:D70"/>
    <mergeCell ref="E66:E70"/>
    <mergeCell ref="F61:F65"/>
    <mergeCell ref="G61:G65"/>
    <mergeCell ref="H61:H65"/>
    <mergeCell ref="I61:I65"/>
    <mergeCell ref="L61:L65"/>
    <mergeCell ref="M61:M65"/>
    <mergeCell ref="G56:G60"/>
    <mergeCell ref="H56:H60"/>
    <mergeCell ref="I56:I60"/>
    <mergeCell ref="L56:L60"/>
    <mergeCell ref="M56:M60"/>
    <mergeCell ref="F56:F60"/>
    <mergeCell ref="A61:A65"/>
    <mergeCell ref="B61:B65"/>
    <mergeCell ref="C61:C65"/>
    <mergeCell ref="D61:D65"/>
    <mergeCell ref="E61:E65"/>
    <mergeCell ref="A56:A60"/>
    <mergeCell ref="B56:B60"/>
    <mergeCell ref="C56:C60"/>
    <mergeCell ref="D56:D60"/>
    <mergeCell ref="E56:E60"/>
    <mergeCell ref="F51:F55"/>
    <mergeCell ref="G51:G55"/>
    <mergeCell ref="H51:H55"/>
    <mergeCell ref="I51:I55"/>
    <mergeCell ref="L51:L55"/>
    <mergeCell ref="M51:M55"/>
    <mergeCell ref="G46:G50"/>
    <mergeCell ref="H46:H50"/>
    <mergeCell ref="I46:I50"/>
    <mergeCell ref="L46:L50"/>
    <mergeCell ref="M46:M50"/>
    <mergeCell ref="F46:F50"/>
    <mergeCell ref="A51:A55"/>
    <mergeCell ref="B51:B55"/>
    <mergeCell ref="C51:C55"/>
    <mergeCell ref="D51:D55"/>
    <mergeCell ref="E51:E55"/>
    <mergeCell ref="A46:A50"/>
    <mergeCell ref="B46:B50"/>
    <mergeCell ref="C46:C50"/>
    <mergeCell ref="D46:D50"/>
    <mergeCell ref="E46:E50"/>
    <mergeCell ref="F41:F45"/>
    <mergeCell ref="G41:G45"/>
    <mergeCell ref="H41:H45"/>
    <mergeCell ref="I41:I45"/>
    <mergeCell ref="L41:L45"/>
    <mergeCell ref="M41:M45"/>
    <mergeCell ref="G36:G40"/>
    <mergeCell ref="H36:H40"/>
    <mergeCell ref="I36:I40"/>
    <mergeCell ref="L36:L40"/>
    <mergeCell ref="M36:M40"/>
    <mergeCell ref="F36:F40"/>
    <mergeCell ref="A41:A45"/>
    <mergeCell ref="B41:B45"/>
    <mergeCell ref="C41:C45"/>
    <mergeCell ref="D41:D45"/>
    <mergeCell ref="E41:E45"/>
    <mergeCell ref="A36:A40"/>
    <mergeCell ref="B36:B40"/>
    <mergeCell ref="C36:C40"/>
    <mergeCell ref="D36:D40"/>
    <mergeCell ref="E36:E40"/>
    <mergeCell ref="F31:F35"/>
    <mergeCell ref="G31:G35"/>
    <mergeCell ref="H31:H35"/>
    <mergeCell ref="I31:I35"/>
    <mergeCell ref="L31:L35"/>
    <mergeCell ref="M31:M35"/>
    <mergeCell ref="G26:G30"/>
    <mergeCell ref="H26:H30"/>
    <mergeCell ref="I26:I30"/>
    <mergeCell ref="L26:L30"/>
    <mergeCell ref="M26:M30"/>
    <mergeCell ref="F26:F30"/>
    <mergeCell ref="A31:A35"/>
    <mergeCell ref="B31:B35"/>
    <mergeCell ref="C31:C35"/>
    <mergeCell ref="D31:D35"/>
    <mergeCell ref="E31:E35"/>
    <mergeCell ref="A26:A30"/>
    <mergeCell ref="B26:B30"/>
    <mergeCell ref="C26:C30"/>
    <mergeCell ref="D26:D30"/>
    <mergeCell ref="E26:E30"/>
    <mergeCell ref="H21:H25"/>
    <mergeCell ref="I21:I25"/>
    <mergeCell ref="L21:L25"/>
    <mergeCell ref="M21:M25"/>
    <mergeCell ref="G16:G20"/>
    <mergeCell ref="H16:H20"/>
    <mergeCell ref="I16:I20"/>
    <mergeCell ref="L16:L20"/>
    <mergeCell ref="M16:M20"/>
    <mergeCell ref="A21:A25"/>
    <mergeCell ref="B21:B25"/>
    <mergeCell ref="C21:C25"/>
    <mergeCell ref="D21:D25"/>
    <mergeCell ref="E21:E25"/>
    <mergeCell ref="E2:G3"/>
    <mergeCell ref="A14:A15"/>
    <mergeCell ref="B14:C14"/>
    <mergeCell ref="D14:F14"/>
    <mergeCell ref="A16:A20"/>
    <mergeCell ref="B16:B20"/>
    <mergeCell ref="C16:C20"/>
    <mergeCell ref="D16:D20"/>
    <mergeCell ref="E16:E20"/>
    <mergeCell ref="F16:F20"/>
    <mergeCell ref="F21:F25"/>
    <mergeCell ref="G21:G25"/>
  </mergeCells>
  <dataValidations count="34">
    <dataValidation type="list" allowBlank="1" showInputMessage="1" showErrorMessage="1" sqref="D176:D180" xr:uid="{89FDE536-6DA0-4FD8-AE5E-7EB9751D697D}">
      <formula1>$J$176:$J$180</formula1>
    </dataValidation>
    <dataValidation type="list" allowBlank="1" showInputMessage="1" showErrorMessage="1" sqref="D171:D175" xr:uid="{FCFE31EB-3F21-4828-8284-61711BDC85EB}">
      <formula1>$J$171:$J$175</formula1>
    </dataValidation>
    <dataValidation type="list" allowBlank="1" showInputMessage="1" showErrorMessage="1" sqref="D166:D170" xr:uid="{C0997DB7-EFF3-460F-80B0-2ECCABC9571D}">
      <formula1>$J$166:$J$170</formula1>
    </dataValidation>
    <dataValidation type="list" allowBlank="1" showInputMessage="1" showErrorMessage="1" sqref="D161:D165" xr:uid="{76426FF9-4E7E-4F2A-A4C1-89C1674F60C1}">
      <formula1>$J$161:$J$165</formula1>
    </dataValidation>
    <dataValidation type="list" allowBlank="1" showInputMessage="1" showErrorMessage="1" sqref="D156:D160" xr:uid="{70E70196-A366-48FD-8944-89A584CF4F54}">
      <formula1>$J$156:$J$160</formula1>
    </dataValidation>
    <dataValidation type="list" allowBlank="1" showInputMessage="1" showErrorMessage="1" sqref="D151:D155" xr:uid="{C989F10C-54C4-4F4C-B20D-A47C7EB893DE}">
      <formula1>$J$151:$J$155</formula1>
    </dataValidation>
    <dataValidation type="list" allowBlank="1" showInputMessage="1" showErrorMessage="1" sqref="D146:D150" xr:uid="{192756A5-407B-4C21-ADDF-3D492C457979}">
      <formula1>$J$146:$J$150</formula1>
    </dataValidation>
    <dataValidation type="list" allowBlank="1" showInputMessage="1" showErrorMessage="1" sqref="D141:D145" xr:uid="{29B89600-636E-4602-8B70-199F2F2A9B4B}">
      <formula1>$J$141:$J$145</formula1>
    </dataValidation>
    <dataValidation type="list" allowBlank="1" showInputMessage="1" showErrorMessage="1" sqref="D136:D140" xr:uid="{D854AB80-6493-41F5-AF6F-6D1A04BBD029}">
      <formula1>$J$136:$J$140</formula1>
    </dataValidation>
    <dataValidation type="list" allowBlank="1" showInputMessage="1" showErrorMessage="1" sqref="D131:D135" xr:uid="{568B186D-9ED7-4D59-9609-91825A3CBF22}">
      <formula1>$J$131:$J$135</formula1>
    </dataValidation>
    <dataValidation type="list" allowBlank="1" showInputMessage="1" showErrorMessage="1" sqref="D126:D130" xr:uid="{E6B63224-3866-4298-83DF-C9D8E73A6CAE}">
      <formula1>$J$126:$J$130</formula1>
    </dataValidation>
    <dataValidation type="list" allowBlank="1" showInputMessage="1" showErrorMessage="1" sqref="D121:D125" xr:uid="{F0CEEA71-3890-48CA-B647-9764EA63606B}">
      <formula1>$J$121:$J$125</formula1>
    </dataValidation>
    <dataValidation type="list" allowBlank="1" showInputMessage="1" showErrorMessage="1" sqref="D116:D120" xr:uid="{9C4AE921-FBAB-4BB6-A85F-7877C454D1B3}">
      <formula1>$J$116:$J$120</formula1>
    </dataValidation>
    <dataValidation type="list" allowBlank="1" showInputMessage="1" showErrorMessage="1" sqref="D111:D115" xr:uid="{9F0A955F-CEA2-40E8-9C1F-C49595D7FD40}">
      <formula1>$J$111:$J$115</formula1>
    </dataValidation>
    <dataValidation type="list" allowBlank="1" showInputMessage="1" showErrorMessage="1" sqref="D106:D110" xr:uid="{AA5C7641-10E6-4971-A5A9-55D320458C9F}">
      <formula1>$J$106:$J$110</formula1>
    </dataValidation>
    <dataValidation type="list" allowBlank="1" showInputMessage="1" showErrorMessage="1" sqref="D101:D105" xr:uid="{55946631-7AA7-442F-9BEE-8EA25AFBAAE2}">
      <formula1>$J$101:$J$105</formula1>
    </dataValidation>
    <dataValidation type="list" allowBlank="1" showInputMessage="1" showErrorMessage="1" sqref="D96:D100" xr:uid="{7947556C-4897-4AA1-B6A1-396D768E2834}">
      <formula1>$J$96:$J$100</formula1>
    </dataValidation>
    <dataValidation type="list" allowBlank="1" showInputMessage="1" showErrorMessage="1" sqref="D91:D95" xr:uid="{8858BF95-0673-49DC-9746-79D31C6B88F4}">
      <formula1>$J$91:$J$95</formula1>
    </dataValidation>
    <dataValidation type="list" allowBlank="1" showInputMessage="1" showErrorMessage="1" sqref="D86:D90" xr:uid="{0B061BAA-B092-4A71-89B6-C45AE8E06E2C}">
      <formula1>$J$86:$J$90</formula1>
    </dataValidation>
    <dataValidation type="list" allowBlank="1" showInputMessage="1" showErrorMessage="1" sqref="D81:D85" xr:uid="{5B6E4C48-D297-44AD-8744-5936AE17F7AA}">
      <formula1>$J$81:$J$85</formula1>
    </dataValidation>
    <dataValidation type="list" allowBlank="1" showInputMessage="1" showErrorMessage="1" sqref="D76:D80" xr:uid="{6EF64E42-F00C-47CC-8614-FB2F4ADD6219}">
      <formula1>$J$76:$J$80</formula1>
    </dataValidation>
    <dataValidation type="list" allowBlank="1" showInputMessage="1" showErrorMessage="1" sqref="D71:D75" xr:uid="{9F95D23A-7A9A-4EC2-8E6F-D06295769CCC}">
      <formula1>$J$71:$J$75</formula1>
    </dataValidation>
    <dataValidation type="list" allowBlank="1" showInputMessage="1" showErrorMessage="1" sqref="D66:D70" xr:uid="{1D3EC97F-2135-405E-9BD9-301759F98A0D}">
      <formula1>$J$66:$J$70</formula1>
    </dataValidation>
    <dataValidation type="list" allowBlank="1" showInputMessage="1" showErrorMessage="1" sqref="D61:D65" xr:uid="{B8D0A9E5-24E9-40DA-8AB1-47F0059E4653}">
      <formula1>$J$61:$J$65</formula1>
    </dataValidation>
    <dataValidation type="list" allowBlank="1" showInputMessage="1" showErrorMessage="1" sqref="D56:D60" xr:uid="{D020F7C7-68F4-4C49-AD0D-7997A159184F}">
      <formula1>$J$56:$J$60</formula1>
    </dataValidation>
    <dataValidation type="list" allowBlank="1" showInputMessage="1" showErrorMessage="1" sqref="D51:D55" xr:uid="{9DDDA441-A1D4-4D6C-8A87-A9B02B18E8AD}">
      <formula1>$J$51:$J$55</formula1>
    </dataValidation>
    <dataValidation type="list" allowBlank="1" showInputMessage="1" showErrorMessage="1" sqref="D46:D50" xr:uid="{57865A04-E8BA-4432-854E-44B45971BC6B}">
      <formula1>$J$46:$J$50</formula1>
    </dataValidation>
    <dataValidation type="list" allowBlank="1" showInputMessage="1" showErrorMessage="1" sqref="D41:D45" xr:uid="{E4B21626-31D3-43DE-A0DE-C4638EC8F0AB}">
      <formula1>$J$41:$J$45</formula1>
    </dataValidation>
    <dataValidation type="list" allowBlank="1" showInputMessage="1" showErrorMessage="1" sqref="D36:D40" xr:uid="{B291149E-9C60-4FC7-B2C4-167823C61E0E}">
      <formula1>$J$36:$J$40</formula1>
    </dataValidation>
    <dataValidation type="list" allowBlank="1" showInputMessage="1" showErrorMessage="1" sqref="D31:D35" xr:uid="{C2A1F9F1-C857-438F-94AE-851D578243A8}">
      <formula1>$J$31:$J$35</formula1>
    </dataValidation>
    <dataValidation type="list" allowBlank="1" showInputMessage="1" showErrorMessage="1" sqref="D26:D30" xr:uid="{297252A2-E956-4799-850F-882443ADE5C3}">
      <formula1>$J$26:$J$30</formula1>
    </dataValidation>
    <dataValidation type="list" allowBlank="1" showInputMessage="1" showErrorMessage="1" sqref="D21:D25" xr:uid="{5738B85C-E00D-4F4C-8C3C-1F7FCAEC5CB9}">
      <formula1>$J$21:$J$25</formula1>
    </dataValidation>
    <dataValidation type="list" allowBlank="1" showInputMessage="1" showErrorMessage="1" sqref="D16:D20" xr:uid="{D2C58DA1-3C49-46F2-A86C-FCF002CC9960}">
      <formula1>$J$16:$J$20</formula1>
    </dataValidation>
    <dataValidation type="list" allowBlank="1" showInputMessage="1" showErrorMessage="1" sqref="G16 G21 G26 G31 G36 G41 G46 G51 G56 G61 G66 G71 G76 G81 G86 G91 G96 G101 G106 G111 G116 G121 G126 G131 G136 G141 G146 G151 G156 G161 G171 G176 G166" xr:uid="{D0FDD2F0-56D2-4B29-B8EF-3485BA432243}">
      <formula1>Priority</formula1>
    </dataValidation>
  </dataValidations>
  <pageMargins left="0.25" right="0.25" top="0.75" bottom="0.75" header="0.3" footer="0.3"/>
  <pageSetup paperSize="9"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D4DBB5DEBAC2C4F863A4AC18978722D" ma:contentTypeVersion="8" ma:contentTypeDescription="Create a new document." ma:contentTypeScope="" ma:versionID="145895b3178772a8debaaec1bb02a21e">
  <xsd:schema xmlns:xsd="http://www.w3.org/2001/XMLSchema" xmlns:xs="http://www.w3.org/2001/XMLSchema" xmlns:p="http://schemas.microsoft.com/office/2006/metadata/properties" xmlns:ns2="4efed9b1-1c9e-4d15-bbe0-b7b819c88069" xmlns:ns3="485827c2-f495-4d19-952f-5e9b6f9e0b50" targetNamespace="http://schemas.microsoft.com/office/2006/metadata/properties" ma:root="true" ma:fieldsID="f399322f59aad4fa040b15c7c6b96005" ns2:_="" ns3:_="">
    <xsd:import namespace="4efed9b1-1c9e-4d15-bbe0-b7b819c88069"/>
    <xsd:import namespace="485827c2-f495-4d19-952f-5e9b6f9e0b50"/>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fed9b1-1c9e-4d15-bbe0-b7b819c880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85827c2-f495-4d19-952f-5e9b6f9e0b50"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1 6 " ? > < D a t a M a s h u p   x m l n s = " h t t p : / / s c h e m a s . m i c r o s o f t . c o m / D a t a M a s h u p " > A A A A A B U D A A B Q S w M E F A A C A A g A 6 n H G W C d U W J 2 l A A A A 9 w A A A B I A H A B D b 2 5 m a W c v U G F j a 2 F n Z S 5 4 b W w g o h g A K K A U A A A A A A A A A A A A A A A A A A A A A A A A A A A A h Y 9 N C s I w G E S v U r J v / u p C S p o i b i 0 I g o i 7 E G M b b L 9 K k 5 r e z Y V H 8 g p W t O r O 5 b x 5 i 5 n 7 9 S b y o a m j i + m c b S F D D F M U G d D t w U K Z o d 4 f 4 z n K p V g r f V K l i U Y Z X D q 4 Q 4 Y q 7 8 8 p I S E E H B L c d i X h l D K y K 1 Y b X Z l G o Y 9 s / 8 u x B e c V a I O k 2 L 7 G S I 4 Z m 2 H O e Y K p I B M V h Y W v w c f B z / Y H i m V f + 7 4 z 0 k C 8 X w g y R U H e J + Q D U E s D B B Q A A g A I A O p x x l 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q c c Z Y K I p H u A 4 A A A A R A A A A E w A c A E Z v c m 1 1 b G F z L 1 N l Y 3 R p b 2 4 x L m 0 g o h g A K K A U A A A A A A A A A A A A A A A A A A A A A A A A A A A A K 0 5 N L s n M z 1 M I h t C G 1 g B Q S w E C L Q A U A A I A C A D q c c Z Y J 1 R Y n a U A A A D 3 A A A A E g A A A A A A A A A A A A A A A A A A A A A A Q 2 9 u Z m l n L 1 B h Y 2 t h Z 2 U u e G 1 s U E s B A i 0 A F A A C A A g A 6 n H G W A / K 6 a u k A A A A 6 Q A A A B M A A A A A A A A A A A A A A A A A 8 Q A A A F t D b 2 5 0 Z W 5 0 X 1 R 5 c G V z X S 5 4 b W x Q S w E C L Q A U A A I A C A D q c c Z 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m w a m f 8 7 u P E i w S 7 z v g F i n Y A A A A A A C A A A A A A A D Z g A A w A A A A B A A A A B i E X i c y E 4 e b v r X 0 7 p Z 0 r u y A A A A A A S A A A C g A A A A E A A A A E Q w T O + 2 d 7 H g w B n F I V V + 6 b R Q A A A A x n 4 5 W 2 j g 3 i s h 8 5 x G X G Z L U i u + 9 1 a i K J s Z j Y l X B 4 x k j 5 L N M 3 O Y e V W 4 x P 7 P v D 2 M 5 z t 7 6 8 w 9 b m h f R V f M 0 q G K M p V S F c h X c v o j m Z r 6 p e Z l W L u z k L U U A A A A 4 A P d Y z U 1 N + V 4 X X K c F m 8 A m c c u w C A = < / D a t a M a s h u p > 
</file>

<file path=customXml/itemProps1.xml><?xml version="1.0" encoding="utf-8"?>
<ds:datastoreItem xmlns:ds="http://schemas.openxmlformats.org/officeDocument/2006/customXml" ds:itemID="{BA830275-1910-42FF-A4FE-045F0246BC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fed9b1-1c9e-4d15-bbe0-b7b819c88069"/>
    <ds:schemaRef ds:uri="485827c2-f495-4d19-952f-5e9b6f9e0b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846AC74-AFDF-438D-B2D9-7CEBF9FA1A7E}">
  <ds:schemaRefs>
    <ds:schemaRef ds:uri="http://schemas.microsoft.com/sharepoint/v3/contenttype/forms"/>
  </ds:schemaRefs>
</ds:datastoreItem>
</file>

<file path=customXml/itemProps3.xml><?xml version="1.0" encoding="utf-8"?>
<ds:datastoreItem xmlns:ds="http://schemas.openxmlformats.org/officeDocument/2006/customXml" ds:itemID="{2F689931-1C7A-4AE5-84AA-4A2D2C581B3A}">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06C1B625-7CCC-4D98-AB6D-635AEF434823}">
  <ds:schemaRefs>
    <ds:schemaRef ds:uri="http://schemas.microsoft.com/DataMashup"/>
  </ds:schemaRefs>
</ds:datastoreItem>
</file>

<file path=docMetadata/LabelInfo.xml><?xml version="1.0" encoding="utf-8"?>
<clbl:labelList xmlns:clbl="http://schemas.microsoft.com/office/2020/mipLabelMetadata">
  <clbl:label id="{dd17a35c-9c67-4dda-b948-74ee3b80cf57}" enabled="1" method="Privileged" siteId="{93aedbdc-cc67-4652-aa12-d250a876ae79}"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TEC Development Guidelines</vt:lpstr>
      <vt:lpstr>Response Guidelines</vt:lpstr>
      <vt:lpstr>Scoring Summary</vt:lpstr>
      <vt:lpstr>Functional</vt:lpstr>
      <vt:lpstr>Key Requirements</vt:lpstr>
      <vt:lpstr>Non-Functional</vt:lpstr>
      <vt:lpstr>Integration</vt:lpstr>
      <vt:lpstr>Testing</vt:lpstr>
      <vt:lpstr>Security</vt:lpstr>
      <vt:lpstr>Demo</vt:lpstr>
      <vt:lpstr>Definitions and Abbreviations</vt:lpstr>
    </vt:vector>
  </TitlesOfParts>
  <Manager/>
  <Company>Eskom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Leon Jean-Louis</dc:creator>
  <cp:keywords/>
  <dc:description/>
  <cp:lastModifiedBy>Ranitha Larkin</cp:lastModifiedBy>
  <cp:revision/>
  <dcterms:created xsi:type="dcterms:W3CDTF">2024-04-23T18:05:00Z</dcterms:created>
  <dcterms:modified xsi:type="dcterms:W3CDTF">2025-02-27T12:23:23Z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0x0101008D4DBB5DEBAC2C4F863A4AC18978722D</vt:lpwstr>
  </property>
</Properties>
</file>