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C:\Users\sethomf\Documents\SASOL CHEM SUBSTATION BREAKER ROOM\BILL OF QUANTITIES\"/>
    </mc:Choice>
  </mc:AlternateContent>
  <xr:revisionPtr revIDLastSave="0" documentId="13_ncr:1_{648CB54A-6389-4B58-A322-E5CB02ACF74B}" xr6:coauthVersionLast="47" xr6:coauthVersionMax="47" xr10:uidLastSave="{00000000-0000-0000-0000-000000000000}"/>
  <bookViews>
    <workbookView xWindow="-120" yWindow="-120" windowWidth="19440" windowHeight="15000" tabRatio="877" firstSheet="1" activeTab="1" xr2:uid="{00000000-000D-0000-FFFF-FFFF00000000}"/>
  </bookViews>
  <sheets>
    <sheet name="COVER SHEET" sheetId="47" r:id="rId1"/>
    <sheet name="P&amp;G REV01" sheetId="48" r:id="rId2"/>
    <sheet name="1200C REV01" sheetId="49" r:id="rId3"/>
    <sheet name="1200D REV01" sheetId="50" r:id="rId4"/>
    <sheet name="1200DB REV01" sheetId="26" state="hidden" r:id="rId5"/>
    <sheet name="1200DK REV01" sheetId="27" state="hidden" r:id="rId6"/>
    <sheet name="1200DM REV01" sheetId="28" state="hidden" r:id="rId7"/>
    <sheet name="1200G REV01" sheetId="61" r:id="rId8"/>
    <sheet name="1200LB REV01" sheetId="30" r:id="rId9"/>
    <sheet name="1200LC" sheetId="58" state="hidden" r:id="rId10"/>
    <sheet name="1200LE REV01" sheetId="31" r:id="rId11"/>
    <sheet name="1200ME REV01" sheetId="36" state="hidden" r:id="rId12"/>
    <sheet name="1200MJ REV01" sheetId="32" state="hidden" r:id="rId13"/>
    <sheet name="1200MK REV01" sheetId="52" state="hidden" r:id="rId14"/>
    <sheet name="PA FENCE - REV02" sheetId="57" state="hidden" r:id="rId15"/>
    <sheet name="PB BUILDING WORK REV01" sheetId="56" r:id="rId16"/>
    <sheet name="PC EARTH MAT" sheetId="46" state="hidden" r:id="rId17"/>
    <sheet name="PD REFURB REV01" sheetId="60" state="hidden" r:id="rId18"/>
    <sheet name="PE SECURITY AND ALARMS" sheetId="59" state="hidden" r:id="rId19"/>
    <sheet name="SUMMARY" sheetId="38" r:id="rId20"/>
    <sheet name="1200A" sheetId="42" state="hidden" r:id="rId21"/>
  </sheets>
  <externalReferences>
    <externalReference r:id="rId22"/>
  </externalReferences>
  <definedNames>
    <definedName name="_xlnm._FilterDatabase" localSheetId="2" hidden="1">'1200C REV01'!$K$7:$Q$102</definedName>
    <definedName name="_Ref65656678" localSheetId="16">'PC EARTH MAT'!$C$12</definedName>
    <definedName name="_xlnm.Print_Area" localSheetId="20">'1200A'!#REF!</definedName>
    <definedName name="_xlnm.Print_Area" localSheetId="2">'1200C REV01'!$A$1:$P$102</definedName>
    <definedName name="_xlnm.Print_Area" localSheetId="3">'1200D REV01'!$A$1:$P$132</definedName>
    <definedName name="_xlnm.Print_Area" localSheetId="4">'1200DB REV01'!$A$1:$I$69</definedName>
    <definedName name="_xlnm.Print_Area" localSheetId="5">'1200DK REV01'!$A$1:$I$69</definedName>
    <definedName name="_xlnm.Print_Area" localSheetId="6">'1200DM REV01'!$A$1:$I$103</definedName>
    <definedName name="_xlnm.Print_Area" localSheetId="7">'1200G REV01'!$A$1:$P$532</definedName>
    <definedName name="_xlnm.Print_Area" localSheetId="8">'1200LB REV01'!$A$1:$P$35</definedName>
    <definedName name="_xlnm.Print_Area" localSheetId="9">'1200LC'!$A$1:$I$70</definedName>
    <definedName name="_xlnm.Print_Area" localSheetId="10">'1200LE REV01'!$A$1:$P$176</definedName>
    <definedName name="_xlnm.Print_Area" localSheetId="11">'1200ME REV01'!$A$1:$I$73</definedName>
    <definedName name="_xlnm.Print_Area" localSheetId="12">'1200MJ REV01'!$A$1:$I$35</definedName>
    <definedName name="_xlnm.Print_Area" localSheetId="13">'1200MK REV01'!$A$1:$I$194</definedName>
    <definedName name="_xlnm.Print_Area" localSheetId="0">'COVER SHEET'!$A$1:$N$30</definedName>
    <definedName name="_xlnm.Print_Area" localSheetId="1">'P&amp;G REV01'!$A$1:$Q$156</definedName>
    <definedName name="_xlnm.Print_Area" localSheetId="14">'PA FENCE - REV02'!$A$1:$I$755</definedName>
    <definedName name="_xlnm.Print_Area" localSheetId="15">'PB BUILDING WORK REV01'!$A$1:$P$283</definedName>
    <definedName name="_xlnm.Print_Area" localSheetId="16">'PC EARTH MAT'!$A$1:$I$35</definedName>
    <definedName name="_xlnm.Print_Area" localSheetId="17">'PD REFURB REV01'!$A$1:$I$694</definedName>
    <definedName name="_xlnm.Print_Area" localSheetId="18">'PE SECURITY AND ALARMS'!$A$1:$I$34</definedName>
    <definedName name="_xlnm.Print_Area" localSheetId="19">SUMMARY!$A$1:$H$45</definedName>
    <definedName name="_xlnm.Print_Titles" localSheetId="2">'1200C REV01'!$5:$6</definedName>
    <definedName name="_xlnm.Print_Titles" localSheetId="3">'1200D REV01'!$5:$6</definedName>
    <definedName name="_xlnm.Print_Titles" localSheetId="4">'1200DB REV01'!$5:$6</definedName>
    <definedName name="_xlnm.Print_Titles" localSheetId="5">'1200DK REV01'!$5:$6</definedName>
    <definedName name="_xlnm.Print_Titles" localSheetId="6">'1200DM REV01'!$5:$6</definedName>
    <definedName name="_xlnm.Print_Titles" localSheetId="7">'1200G REV01'!$5:$6</definedName>
    <definedName name="_xlnm.Print_Titles" localSheetId="8">'1200LB REV01'!$5:$6</definedName>
    <definedName name="_xlnm.Print_Titles" localSheetId="9">'1200LC'!$5:$6</definedName>
    <definedName name="_xlnm.Print_Titles" localSheetId="10">'1200LE REV01'!$5:$6</definedName>
    <definedName name="_xlnm.Print_Titles" localSheetId="11">'1200ME REV01'!$5:$6</definedName>
    <definedName name="_xlnm.Print_Titles" localSheetId="12">'1200MJ REV01'!$5:$6</definedName>
    <definedName name="_xlnm.Print_Titles" localSheetId="13">'1200MK REV01'!$5:$6</definedName>
    <definedName name="_xlnm.Print_Titles" localSheetId="1">'P&amp;G REV01'!$5:$6</definedName>
    <definedName name="_xlnm.Print_Titles" localSheetId="14">'PA FENCE - REV02'!$5:$6</definedName>
    <definedName name="_xlnm.Print_Titles" localSheetId="15">'PB BUILDING WORK REV01'!$5:$6</definedName>
    <definedName name="_xlnm.Print_Titles" localSheetId="16">'PC EARTH MAT'!$5:$6</definedName>
    <definedName name="_xlnm.Print_Titles" localSheetId="17">'PD REFURB REV01'!$5:$6</definedName>
    <definedName name="_xlnm.Print_Titles" localSheetId="18">'PE SECURITY AND ALARMS'!$5:$6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1" i="56" l="1"/>
  <c r="P10" i="56"/>
  <c r="P9" i="56"/>
  <c r="P8" i="56"/>
  <c r="P7" i="56"/>
  <c r="P7" i="30"/>
  <c r="P16" i="61"/>
  <c r="P15" i="61"/>
  <c r="P14" i="61"/>
  <c r="P13" i="61"/>
  <c r="P12" i="61"/>
  <c r="P11" i="61"/>
  <c r="P10" i="61"/>
  <c r="P9" i="61"/>
  <c r="P8" i="61"/>
  <c r="P7" i="61"/>
  <c r="Q13" i="48"/>
  <c r="Q12" i="48"/>
  <c r="Q11" i="48"/>
  <c r="Q10" i="48"/>
  <c r="Q9" i="48"/>
  <c r="Q8" i="48"/>
  <c r="Q7" i="48"/>
  <c r="A5" i="61" l="1"/>
  <c r="A532" i="61"/>
  <c r="L16" i="61"/>
  <c r="K16" i="61"/>
  <c r="J16" i="61"/>
  <c r="L15" i="61"/>
  <c r="K15" i="61"/>
  <c r="N15" i="61" s="1"/>
  <c r="J15" i="61"/>
  <c r="L14" i="61"/>
  <c r="K14" i="61"/>
  <c r="J14" i="61"/>
  <c r="L13" i="61"/>
  <c r="K13" i="61"/>
  <c r="N13" i="61" s="1"/>
  <c r="J13" i="61"/>
  <c r="J12" i="61"/>
  <c r="A12" i="61"/>
  <c r="J11" i="61"/>
  <c r="A11" i="61"/>
  <c r="J10" i="61"/>
  <c r="A10" i="61"/>
  <c r="J9" i="61"/>
  <c r="A9" i="61"/>
  <c r="J8" i="61"/>
  <c r="A8" i="61"/>
  <c r="J7" i="61"/>
  <c r="A7" i="61"/>
  <c r="C1" i="61"/>
  <c r="N14" i="61" l="1"/>
  <c r="N16" i="61"/>
  <c r="O13" i="61"/>
  <c r="A13" i="61" s="1"/>
  <c r="O14" i="61" l="1"/>
  <c r="A14" i="61" l="1"/>
  <c r="O15" i="61"/>
  <c r="O16" i="61" s="1"/>
  <c r="A16" i="61" s="1"/>
  <c r="A15" i="61" l="1"/>
  <c r="A17" i="61" l="1"/>
  <c r="A18" i="61"/>
  <c r="A20" i="61" l="1"/>
  <c r="A19" i="61"/>
  <c r="A21" i="61" l="1"/>
  <c r="A22" i="61" l="1"/>
  <c r="A23" i="61" l="1"/>
  <c r="A24" i="61" l="1"/>
  <c r="A25" i="61" l="1"/>
  <c r="A26" i="61" l="1"/>
  <c r="A27" i="61" l="1"/>
  <c r="A28" i="61" l="1"/>
  <c r="A29" i="61" l="1"/>
  <c r="A30" i="61" l="1"/>
  <c r="A31" i="61" l="1"/>
  <c r="A32" i="61" l="1"/>
  <c r="A33" i="61" l="1"/>
  <c r="A34" i="61" l="1"/>
  <c r="A35" i="61" l="1"/>
  <c r="A36" i="61" l="1"/>
  <c r="A37" i="61" l="1"/>
  <c r="A38" i="61" l="1"/>
  <c r="A39" i="61" l="1"/>
  <c r="A40" i="61" l="1"/>
  <c r="A41" i="61" l="1"/>
  <c r="A42" i="61" l="1"/>
  <c r="A43" i="61" l="1"/>
  <c r="A44" i="61" l="1"/>
  <c r="A45" i="61" l="1"/>
  <c r="A46" i="61" l="1"/>
  <c r="A47" i="61" l="1"/>
  <c r="A48" i="61" l="1"/>
  <c r="A49" i="61" l="1"/>
  <c r="A50" i="61" l="1"/>
  <c r="A51" i="61" l="1"/>
  <c r="A52" i="61" l="1"/>
  <c r="A53" i="61" l="1"/>
  <c r="A54" i="61" l="1"/>
  <c r="A55" i="61" l="1"/>
  <c r="A56" i="61" l="1"/>
  <c r="A57" i="61" l="1"/>
  <c r="A58" i="61" l="1"/>
  <c r="A59" i="61" l="1"/>
  <c r="A60" i="61" l="1"/>
  <c r="A61" i="61" l="1"/>
  <c r="A62" i="61" l="1"/>
  <c r="A63" i="61" l="1"/>
  <c r="A64" i="61" l="1"/>
  <c r="A65" i="61" l="1"/>
  <c r="A66" i="61" l="1"/>
  <c r="A67" i="61" l="1"/>
  <c r="A68" i="61" l="1"/>
  <c r="A69" i="61" l="1"/>
  <c r="A70" i="61" l="1"/>
  <c r="A71" i="61" l="1"/>
  <c r="A72" i="61" l="1"/>
  <c r="A73" i="61" l="1"/>
  <c r="A74" i="61" l="1"/>
  <c r="A75" i="61" l="1"/>
  <c r="A76" i="61" l="1"/>
  <c r="A77" i="61" l="1"/>
  <c r="A78" i="61" l="1"/>
  <c r="A79" i="61" l="1"/>
  <c r="A80" i="61" l="1"/>
  <c r="A81" i="61" l="1"/>
  <c r="A82" i="61" l="1"/>
  <c r="A83" i="61" l="1"/>
  <c r="A84" i="61" l="1"/>
  <c r="A85" i="61" l="1"/>
  <c r="A86" i="61" l="1"/>
  <c r="A87" i="61" l="1"/>
  <c r="A88" i="61" l="1"/>
  <c r="A89" i="61" l="1"/>
  <c r="A90" i="61" l="1"/>
  <c r="A91" i="61" l="1"/>
  <c r="A92" i="61" l="1"/>
  <c r="A93" i="61" l="1"/>
  <c r="A94" i="61" l="1"/>
  <c r="A95" i="61" l="1"/>
  <c r="A96" i="61" l="1"/>
  <c r="A97" i="61" l="1"/>
  <c r="A98" i="61" l="1"/>
  <c r="A99" i="61" l="1"/>
  <c r="A100" i="61" l="1"/>
  <c r="A101" i="61" l="1"/>
  <c r="A102" i="61" l="1"/>
  <c r="A103" i="61" l="1"/>
  <c r="A104" i="61" l="1"/>
  <c r="A105" i="61" l="1"/>
  <c r="A106" i="61" l="1"/>
  <c r="A107" i="61" l="1"/>
  <c r="A108" i="61" l="1"/>
  <c r="A109" i="61" l="1"/>
  <c r="A110" i="61" l="1"/>
  <c r="A111" i="61" l="1"/>
  <c r="A112" i="61" l="1"/>
  <c r="A113" i="61" l="1"/>
  <c r="A114" i="61" l="1"/>
  <c r="A115" i="61" l="1"/>
  <c r="A116" i="61" l="1"/>
  <c r="A117" i="61" l="1"/>
  <c r="A118" i="61" l="1"/>
  <c r="A119" i="61" l="1"/>
  <c r="A120" i="61" l="1"/>
  <c r="A121" i="61" l="1"/>
  <c r="A122" i="61" l="1"/>
  <c r="A123" i="61" l="1"/>
  <c r="A124" i="61" l="1"/>
  <c r="A125" i="61" l="1"/>
  <c r="A126" i="61" l="1"/>
  <c r="A127" i="61" l="1"/>
  <c r="A128" i="61" l="1"/>
  <c r="A129" i="61" l="1"/>
  <c r="A130" i="61" l="1"/>
  <c r="A131" i="61" l="1"/>
  <c r="A132" i="61" l="1"/>
  <c r="A133" i="61" l="1"/>
  <c r="A134" i="61" l="1"/>
  <c r="A135" i="61" l="1"/>
  <c r="A136" i="61" l="1"/>
  <c r="A137" i="61" l="1"/>
  <c r="A138" i="61" l="1"/>
  <c r="A139" i="61" l="1"/>
  <c r="A140" i="61" l="1"/>
  <c r="A141" i="61" l="1"/>
  <c r="A142" i="61" l="1"/>
  <c r="A143" i="61" l="1"/>
  <c r="A144" i="61" l="1"/>
  <c r="A145" i="61" l="1"/>
  <c r="A146" i="61" l="1"/>
  <c r="A147" i="61" l="1"/>
  <c r="A148" i="61" l="1"/>
  <c r="A149" i="61" l="1"/>
  <c r="A150" i="61" l="1"/>
  <c r="A151" i="61" l="1"/>
  <c r="A152" i="61" l="1"/>
  <c r="A153" i="61" l="1"/>
  <c r="A154" i="61" l="1"/>
  <c r="A155" i="61" l="1"/>
  <c r="A156" i="61" l="1"/>
  <c r="A157" i="61" l="1"/>
  <c r="A158" i="61" l="1"/>
  <c r="A159" i="61" l="1"/>
  <c r="A160" i="61" l="1"/>
  <c r="A161" i="61" l="1"/>
  <c r="A162" i="61" l="1"/>
  <c r="A163" i="61" l="1"/>
  <c r="A165" i="61" l="1"/>
  <c r="A166" i="61" l="1"/>
  <c r="A167" i="61" l="1"/>
  <c r="A168" i="61" l="1"/>
  <c r="A169" i="61" l="1"/>
  <c r="A170" i="61" l="1"/>
  <c r="A171" i="61" l="1"/>
  <c r="A172" i="61" l="1"/>
  <c r="A173" i="61" l="1"/>
  <c r="A174" i="61" l="1"/>
  <c r="A175" i="61" l="1"/>
  <c r="A176" i="61" l="1"/>
  <c r="A177" i="61" l="1"/>
  <c r="A178" i="61" l="1"/>
  <c r="A179" i="61" l="1"/>
  <c r="A180" i="61" l="1"/>
  <c r="A181" i="61" l="1"/>
  <c r="A182" i="61" l="1"/>
  <c r="A183" i="61" l="1"/>
  <c r="A184" i="61" l="1"/>
  <c r="A185" i="61" l="1"/>
  <c r="A186" i="61" l="1"/>
  <c r="A187" i="61" l="1"/>
  <c r="A188" i="61" l="1"/>
  <c r="A189" i="61" l="1"/>
  <c r="A190" i="61" l="1"/>
  <c r="A191" i="61" l="1"/>
  <c r="A192" i="61" l="1"/>
  <c r="A193" i="61" l="1"/>
  <c r="A194" i="61" l="1"/>
  <c r="A195" i="61" l="1"/>
  <c r="A196" i="61" l="1"/>
  <c r="A197" i="61" l="1"/>
  <c r="A198" i="61" l="1"/>
  <c r="A199" i="61" l="1"/>
  <c r="A200" i="61" l="1"/>
  <c r="A201" i="61" l="1"/>
  <c r="A202" i="61" l="1"/>
  <c r="A203" i="61" l="1"/>
  <c r="A204" i="61" l="1"/>
  <c r="A205" i="61" l="1"/>
  <c r="A206" i="61" l="1"/>
  <c r="A207" i="61" l="1"/>
  <c r="A208" i="61" l="1"/>
  <c r="A209" i="61" l="1"/>
  <c r="A210" i="61" l="1"/>
  <c r="A211" i="61" l="1"/>
  <c r="A212" i="61" l="1"/>
  <c r="A213" i="61" l="1"/>
  <c r="A214" i="61" l="1"/>
  <c r="A215" i="61" l="1"/>
  <c r="A216" i="61" l="1"/>
  <c r="A217" i="61" l="1"/>
  <c r="A218" i="61" l="1"/>
  <c r="A219" i="61" l="1"/>
  <c r="A220" i="61" l="1"/>
  <c r="A221" i="61" l="1"/>
  <c r="A222" i="61" l="1"/>
  <c r="A223" i="61" l="1"/>
  <c r="A224" i="61" l="1"/>
  <c r="A225" i="61" l="1"/>
  <c r="A226" i="61" l="1"/>
  <c r="A227" i="61" l="1"/>
  <c r="A228" i="61" l="1"/>
  <c r="A229" i="61" l="1"/>
  <c r="A230" i="61" l="1"/>
  <c r="A231" i="61" l="1"/>
  <c r="A232" i="61" l="1"/>
  <c r="A233" i="61" l="1"/>
  <c r="A234" i="61" l="1"/>
  <c r="A235" i="61" l="1"/>
  <c r="A236" i="61" l="1"/>
  <c r="A237" i="61" l="1"/>
  <c r="A238" i="61" l="1"/>
  <c r="A239" i="61" l="1"/>
  <c r="A240" i="61" l="1"/>
  <c r="A241" i="61" l="1"/>
  <c r="A242" i="61" l="1"/>
  <c r="A243" i="61" l="1"/>
  <c r="A244" i="61" l="1"/>
  <c r="A245" i="61" l="1"/>
  <c r="A246" i="61" l="1"/>
  <c r="A247" i="61" l="1"/>
  <c r="A248" i="61" l="1"/>
  <c r="A249" i="61" l="1"/>
  <c r="A250" i="61" l="1"/>
  <c r="A251" i="61" l="1"/>
  <c r="A252" i="61" l="1"/>
  <c r="A253" i="61" l="1"/>
  <c r="A254" i="61" l="1"/>
  <c r="A255" i="61" l="1"/>
  <c r="A256" i="61" l="1"/>
  <c r="A257" i="61" l="1"/>
  <c r="A258" i="61" l="1"/>
  <c r="A259" i="61" l="1"/>
  <c r="A261" i="61" l="1"/>
  <c r="A262" i="61" l="1"/>
  <c r="A263" i="61" l="1"/>
  <c r="A264" i="61" l="1"/>
  <c r="A265" i="61" l="1"/>
  <c r="A266" i="61" l="1"/>
  <c r="A267" i="61" l="1"/>
  <c r="A268" i="61" l="1"/>
  <c r="A269" i="61" l="1"/>
  <c r="A270" i="61" l="1"/>
  <c r="A271" i="61" l="1"/>
  <c r="A272" i="61" l="1"/>
  <c r="A273" i="61" l="1"/>
  <c r="A274" i="61" l="1"/>
  <c r="A275" i="61" l="1"/>
  <c r="A276" i="61" l="1"/>
  <c r="A277" i="61" l="1"/>
  <c r="A278" i="61" l="1"/>
  <c r="A279" i="61" l="1"/>
  <c r="A280" i="61" l="1"/>
  <c r="A281" i="61" l="1"/>
  <c r="A282" i="61" l="1"/>
  <c r="A283" i="61" l="1"/>
  <c r="A284" i="61" l="1"/>
  <c r="A285" i="61" l="1"/>
  <c r="A286" i="61" l="1"/>
  <c r="A287" i="61" l="1"/>
  <c r="A288" i="61" l="1"/>
  <c r="A289" i="61" l="1"/>
  <c r="A290" i="61" l="1"/>
  <c r="A291" i="61" l="1"/>
  <c r="A292" i="61" l="1"/>
  <c r="A293" i="61" l="1"/>
  <c r="A294" i="61" l="1"/>
  <c r="A295" i="61" l="1"/>
  <c r="A296" i="61" l="1"/>
  <c r="A297" i="61" l="1"/>
  <c r="A298" i="61" l="1"/>
  <c r="A299" i="61" l="1"/>
  <c r="A300" i="61" l="1"/>
  <c r="A301" i="61" l="1"/>
  <c r="A302" i="61" l="1"/>
  <c r="A303" i="61" l="1"/>
  <c r="A304" i="61" l="1"/>
  <c r="A305" i="61" l="1"/>
  <c r="A306" i="61" l="1"/>
  <c r="A307" i="61" l="1"/>
  <c r="A308" i="61" l="1"/>
  <c r="A309" i="61" l="1"/>
  <c r="A310" i="61" l="1"/>
  <c r="A311" i="61" l="1"/>
  <c r="A312" i="61" l="1"/>
  <c r="A313" i="61" l="1"/>
  <c r="A314" i="61" l="1"/>
  <c r="A315" i="61" l="1"/>
  <c r="A316" i="61" l="1"/>
  <c r="A317" i="61" l="1"/>
  <c r="A318" i="61" l="1"/>
  <c r="A320" i="61" l="1"/>
  <c r="A321" i="61" l="1"/>
  <c r="A322" i="61" l="1"/>
  <c r="A323" i="61" l="1"/>
  <c r="A324" i="61" l="1"/>
  <c r="A325" i="61" l="1"/>
  <c r="A326" i="61" l="1"/>
  <c r="A327" i="61" l="1"/>
  <c r="A328" i="61" l="1"/>
  <c r="A329" i="61" l="1"/>
  <c r="A330" i="61" l="1"/>
  <c r="A331" i="61" l="1"/>
  <c r="A332" i="61" l="1"/>
  <c r="A333" i="61" l="1"/>
  <c r="A334" i="61" l="1"/>
  <c r="A335" i="61" l="1"/>
  <c r="A336" i="61" l="1"/>
  <c r="A337" i="61" l="1"/>
  <c r="A338" i="61" l="1"/>
  <c r="A339" i="61" l="1"/>
  <c r="A340" i="61" l="1"/>
  <c r="A341" i="61" l="1"/>
  <c r="A342" i="61" l="1"/>
  <c r="A343" i="61" l="1"/>
  <c r="A344" i="61" l="1"/>
  <c r="A345" i="61" l="1"/>
  <c r="A346" i="61" l="1"/>
  <c r="A347" i="61" l="1"/>
  <c r="A348" i="61" l="1"/>
  <c r="A349" i="61" l="1"/>
  <c r="A350" i="61" l="1"/>
  <c r="A351" i="61" l="1"/>
  <c r="A352" i="61" l="1"/>
  <c r="A353" i="61" l="1"/>
  <c r="A354" i="61" l="1"/>
  <c r="A355" i="61" l="1"/>
  <c r="A356" i="61" l="1"/>
  <c r="A357" i="61" l="1"/>
  <c r="A358" i="61" l="1"/>
  <c r="A359" i="61" l="1"/>
  <c r="A360" i="61" l="1"/>
  <c r="A361" i="61" l="1"/>
  <c r="A362" i="61" l="1"/>
  <c r="A363" i="61" l="1"/>
  <c r="A364" i="61" l="1"/>
  <c r="A365" i="61" l="1"/>
  <c r="A366" i="61" l="1"/>
  <c r="A367" i="61" l="1"/>
  <c r="A368" i="61" l="1"/>
  <c r="A369" i="61" l="1"/>
  <c r="A370" i="61" l="1"/>
  <c r="A371" i="61" l="1"/>
  <c r="A372" i="61" l="1"/>
  <c r="A373" i="61" l="1"/>
  <c r="A374" i="61" l="1"/>
  <c r="A375" i="61" l="1"/>
  <c r="A376" i="61" l="1"/>
  <c r="A377" i="61" l="1"/>
  <c r="A378" i="61" l="1"/>
  <c r="A379" i="61" l="1"/>
  <c r="A380" i="61" l="1"/>
  <c r="A381" i="61" l="1"/>
  <c r="A383" i="61" l="1"/>
  <c r="A384" i="61" l="1"/>
  <c r="A385" i="61" l="1"/>
  <c r="A386" i="61" l="1"/>
  <c r="A387" i="61" l="1"/>
  <c r="A388" i="61" l="1"/>
  <c r="A389" i="61" l="1"/>
  <c r="A390" i="61" l="1"/>
  <c r="A391" i="61" l="1"/>
  <c r="A392" i="61" l="1"/>
  <c r="A393" i="61" l="1"/>
  <c r="A394" i="61" l="1"/>
  <c r="A395" i="61" l="1"/>
  <c r="A396" i="61" l="1"/>
  <c r="A397" i="61" l="1"/>
  <c r="A398" i="61" l="1"/>
  <c r="A399" i="61" l="1"/>
  <c r="A400" i="61" l="1"/>
  <c r="A401" i="61" l="1"/>
  <c r="A402" i="61" l="1"/>
  <c r="A403" i="61" l="1"/>
  <c r="A404" i="61" l="1"/>
  <c r="A405" i="61" l="1"/>
  <c r="A406" i="61" l="1"/>
  <c r="A407" i="61" l="1"/>
  <c r="A408" i="61" l="1"/>
  <c r="A409" i="61" l="1"/>
  <c r="A410" i="61" l="1"/>
  <c r="A412" i="61" l="1"/>
  <c r="A413" i="61" l="1"/>
  <c r="A414" i="61" l="1"/>
  <c r="A415" i="61" l="1"/>
  <c r="A416" i="61" l="1"/>
  <c r="A417" i="61" l="1"/>
  <c r="A418" i="61" l="1"/>
  <c r="A419" i="61" l="1"/>
  <c r="A420" i="61" l="1"/>
  <c r="A421" i="61" l="1"/>
  <c r="A422" i="61" l="1"/>
  <c r="A423" i="61" l="1"/>
  <c r="A424" i="61" l="1"/>
  <c r="A425" i="61" l="1"/>
  <c r="A426" i="61" l="1"/>
  <c r="A427" i="61" l="1"/>
  <c r="A428" i="61" l="1"/>
  <c r="A429" i="61" l="1"/>
  <c r="A430" i="61" l="1"/>
  <c r="A431" i="61" l="1"/>
  <c r="A432" i="61" l="1"/>
  <c r="A433" i="61" l="1"/>
  <c r="A434" i="61" l="1"/>
  <c r="A435" i="61" l="1"/>
  <c r="A436" i="61" l="1"/>
  <c r="A437" i="61" l="1"/>
  <c r="A438" i="61" l="1"/>
  <c r="A439" i="61" l="1"/>
  <c r="A440" i="61" l="1"/>
  <c r="A441" i="61" l="1"/>
  <c r="A442" i="61" l="1"/>
  <c r="A444" i="61" l="1"/>
  <c r="A445" i="61" l="1"/>
  <c r="A446" i="61" l="1"/>
  <c r="A447" i="61" l="1"/>
  <c r="A448" i="61" l="1"/>
  <c r="A449" i="61" l="1"/>
  <c r="A450" i="61" l="1"/>
  <c r="A451" i="61" l="1"/>
  <c r="A452" i="61" l="1"/>
  <c r="A453" i="61" l="1"/>
  <c r="A454" i="61" l="1"/>
  <c r="A455" i="61" l="1"/>
  <c r="A456" i="61" l="1"/>
  <c r="A457" i="61" l="1"/>
  <c r="A458" i="61" l="1"/>
  <c r="A459" i="61" l="1"/>
  <c r="A460" i="61" l="1"/>
  <c r="A461" i="61" l="1"/>
  <c r="A462" i="61" l="1"/>
  <c r="A463" i="61" l="1"/>
  <c r="A464" i="61" l="1"/>
  <c r="A465" i="61" l="1"/>
  <c r="A466" i="61" l="1"/>
  <c r="A467" i="61" l="1"/>
  <c r="A468" i="61" l="1"/>
  <c r="A469" i="61" l="1"/>
  <c r="A470" i="61" l="1"/>
  <c r="A471" i="61" l="1"/>
  <c r="A472" i="61" l="1"/>
  <c r="A473" i="61" l="1"/>
  <c r="A474" i="61" l="1"/>
  <c r="A475" i="61" l="1"/>
  <c r="A476" i="61" l="1"/>
  <c r="A477" i="61" l="1"/>
  <c r="A478" i="61" l="1"/>
  <c r="A479" i="61" l="1"/>
  <c r="A480" i="61" l="1"/>
  <c r="A481" i="61" l="1"/>
  <c r="A482" i="61" l="1"/>
  <c r="A483" i="61" l="1"/>
  <c r="A484" i="61" l="1"/>
  <c r="A485" i="61" l="1"/>
  <c r="A486" i="61" l="1"/>
  <c r="A487" i="61" l="1"/>
  <c r="A488" i="61" l="1"/>
  <c r="A489" i="61" l="1"/>
  <c r="A490" i="61" l="1"/>
  <c r="A491" i="61" l="1"/>
  <c r="A492" i="61" l="1"/>
  <c r="A493" i="61" l="1"/>
  <c r="A494" i="61" l="1"/>
  <c r="A495" i="61" l="1"/>
  <c r="A496" i="61" l="1"/>
  <c r="A497" i="61" l="1"/>
  <c r="A498" i="61" l="1"/>
  <c r="A499" i="61" l="1"/>
  <c r="A500" i="61" l="1"/>
  <c r="A501" i="61" l="1"/>
  <c r="A502" i="61" l="1"/>
  <c r="A503" i="61" l="1"/>
  <c r="A504" i="61" l="1"/>
  <c r="A505" i="61" l="1"/>
  <c r="A506" i="61" l="1"/>
  <c r="A507" i="61" l="1"/>
  <c r="A508" i="61" l="1"/>
  <c r="A509" i="61" l="1"/>
  <c r="A510" i="61" l="1"/>
  <c r="A511" i="61" l="1"/>
  <c r="A512" i="61" l="1"/>
  <c r="A513" i="61" l="1"/>
  <c r="A514" i="61" l="1"/>
  <c r="A515" i="61" l="1"/>
  <c r="A516" i="61" l="1"/>
  <c r="A517" i="61" l="1"/>
  <c r="A518" i="61" l="1"/>
  <c r="A519" i="61" l="1"/>
  <c r="A520" i="61" l="1"/>
  <c r="A521" i="61" l="1"/>
  <c r="A522" i="61" l="1"/>
  <c r="A523" i="61" l="1"/>
  <c r="A524" i="61" l="1"/>
  <c r="A525" i="61" l="1"/>
  <c r="A526" i="61" l="1"/>
  <c r="A527" i="61" l="1"/>
  <c r="A531" i="61"/>
  <c r="J659" i="60" l="1"/>
  <c r="K659" i="60"/>
  <c r="M659" i="60" s="1"/>
  <c r="J660" i="60"/>
  <c r="K660" i="60"/>
  <c r="J661" i="60"/>
  <c r="K661" i="60"/>
  <c r="J662" i="60"/>
  <c r="K662" i="60"/>
  <c r="J663" i="60"/>
  <c r="M663" i="60" s="1"/>
  <c r="K663" i="60"/>
  <c r="J664" i="60"/>
  <c r="K664" i="60"/>
  <c r="M664" i="60"/>
  <c r="J665" i="60"/>
  <c r="K665" i="60"/>
  <c r="M665" i="60"/>
  <c r="J666" i="60"/>
  <c r="K666" i="60"/>
  <c r="J667" i="60"/>
  <c r="K667" i="60"/>
  <c r="J668" i="60"/>
  <c r="M668" i="60" s="1"/>
  <c r="K668" i="60"/>
  <c r="J669" i="60"/>
  <c r="K669" i="60"/>
  <c r="J670" i="60"/>
  <c r="K670" i="60"/>
  <c r="M670" i="60"/>
  <c r="J671" i="60"/>
  <c r="M671" i="60" s="1"/>
  <c r="K671" i="60"/>
  <c r="J672" i="60"/>
  <c r="K672" i="60"/>
  <c r="J673" i="60"/>
  <c r="M673" i="60" s="1"/>
  <c r="K673" i="60"/>
  <c r="J674" i="60"/>
  <c r="K674" i="60"/>
  <c r="M674" i="60"/>
  <c r="J675" i="60"/>
  <c r="K675" i="60"/>
  <c r="J676" i="60"/>
  <c r="M676" i="60" s="1"/>
  <c r="K676" i="60"/>
  <c r="J677" i="60"/>
  <c r="K677" i="60"/>
  <c r="M677" i="60"/>
  <c r="J678" i="60"/>
  <c r="M678" i="60" s="1"/>
  <c r="K678" i="60"/>
  <c r="J679" i="60"/>
  <c r="K679" i="60"/>
  <c r="M679" i="60"/>
  <c r="J680" i="60"/>
  <c r="K680" i="60"/>
  <c r="J681" i="60"/>
  <c r="K681" i="60"/>
  <c r="J682" i="60"/>
  <c r="K682" i="60"/>
  <c r="M682" i="60"/>
  <c r="J683" i="60"/>
  <c r="M683" i="60" s="1"/>
  <c r="K683" i="60"/>
  <c r="J684" i="60"/>
  <c r="K684" i="60"/>
  <c r="J685" i="60"/>
  <c r="K685" i="60"/>
  <c r="J686" i="60"/>
  <c r="K686" i="60"/>
  <c r="M686" i="60"/>
  <c r="J687" i="60"/>
  <c r="K687" i="60"/>
  <c r="J688" i="60"/>
  <c r="M688" i="60" s="1"/>
  <c r="K688" i="60"/>
  <c r="J689" i="60"/>
  <c r="K689" i="60"/>
  <c r="J690" i="60"/>
  <c r="K690" i="60"/>
  <c r="J691" i="60"/>
  <c r="K691" i="60"/>
  <c r="M691" i="60"/>
  <c r="J692" i="60"/>
  <c r="K692" i="60"/>
  <c r="M692" i="60"/>
  <c r="J693" i="60"/>
  <c r="K693" i="60"/>
  <c r="J487" i="60"/>
  <c r="K487" i="60"/>
  <c r="J488" i="60"/>
  <c r="K488" i="60"/>
  <c r="J489" i="60"/>
  <c r="K489" i="60"/>
  <c r="J490" i="60"/>
  <c r="K490" i="60"/>
  <c r="J491" i="60"/>
  <c r="M491" i="60" s="1"/>
  <c r="K491" i="60"/>
  <c r="J492" i="60"/>
  <c r="K492" i="60"/>
  <c r="J493" i="60"/>
  <c r="M493" i="60" s="1"/>
  <c r="K493" i="60"/>
  <c r="J494" i="60"/>
  <c r="K494" i="60"/>
  <c r="J495" i="60"/>
  <c r="K495" i="60"/>
  <c r="J496" i="60"/>
  <c r="K496" i="60"/>
  <c r="J497" i="60"/>
  <c r="K497" i="60"/>
  <c r="J498" i="60"/>
  <c r="K498" i="60"/>
  <c r="J499" i="60"/>
  <c r="K499" i="60"/>
  <c r="J500" i="60"/>
  <c r="K500" i="60"/>
  <c r="J501" i="60"/>
  <c r="K501" i="60"/>
  <c r="J502" i="60"/>
  <c r="K502" i="60"/>
  <c r="J503" i="60"/>
  <c r="K503" i="60"/>
  <c r="J504" i="60"/>
  <c r="K504" i="60"/>
  <c r="J505" i="60"/>
  <c r="K505" i="60"/>
  <c r="J506" i="60"/>
  <c r="M506" i="60" s="1"/>
  <c r="K506" i="60"/>
  <c r="J507" i="60"/>
  <c r="K507" i="60"/>
  <c r="J508" i="60"/>
  <c r="K508" i="60"/>
  <c r="J509" i="60"/>
  <c r="K509" i="60"/>
  <c r="J510" i="60"/>
  <c r="K510" i="60"/>
  <c r="J511" i="60"/>
  <c r="K511" i="60"/>
  <c r="J512" i="60"/>
  <c r="K512" i="60"/>
  <c r="J513" i="60"/>
  <c r="K513" i="60"/>
  <c r="J514" i="60"/>
  <c r="K514" i="60"/>
  <c r="J515" i="60"/>
  <c r="K515" i="60"/>
  <c r="J516" i="60"/>
  <c r="K516" i="60"/>
  <c r="J517" i="60"/>
  <c r="K517" i="60"/>
  <c r="J518" i="60"/>
  <c r="K518" i="60"/>
  <c r="J519" i="60"/>
  <c r="M519" i="60" s="1"/>
  <c r="K519" i="60"/>
  <c r="J520" i="60"/>
  <c r="K520" i="60"/>
  <c r="J521" i="60"/>
  <c r="K521" i="60"/>
  <c r="J522" i="60"/>
  <c r="K522" i="60"/>
  <c r="J523" i="60"/>
  <c r="K523" i="60"/>
  <c r="J524" i="60"/>
  <c r="K524" i="60"/>
  <c r="J525" i="60"/>
  <c r="K525" i="60"/>
  <c r="J526" i="60"/>
  <c r="K526" i="60"/>
  <c r="J527" i="60"/>
  <c r="K527" i="60"/>
  <c r="J528" i="60"/>
  <c r="K528" i="60"/>
  <c r="J529" i="60"/>
  <c r="K529" i="60"/>
  <c r="J530" i="60"/>
  <c r="K530" i="60"/>
  <c r="J531" i="60"/>
  <c r="K531" i="60"/>
  <c r="J532" i="60"/>
  <c r="M532" i="60" s="1"/>
  <c r="K532" i="60"/>
  <c r="J533" i="60"/>
  <c r="K533" i="60"/>
  <c r="J534" i="60"/>
  <c r="K534" i="60"/>
  <c r="J535" i="60"/>
  <c r="K535" i="60"/>
  <c r="J536" i="60"/>
  <c r="K536" i="60"/>
  <c r="J537" i="60"/>
  <c r="K537" i="60"/>
  <c r="J538" i="60"/>
  <c r="K538" i="60"/>
  <c r="J539" i="60"/>
  <c r="K539" i="60"/>
  <c r="J540" i="60"/>
  <c r="K540" i="60"/>
  <c r="J541" i="60"/>
  <c r="K541" i="60"/>
  <c r="J542" i="60"/>
  <c r="K542" i="60"/>
  <c r="J543" i="60"/>
  <c r="K543" i="60"/>
  <c r="J544" i="60"/>
  <c r="K544" i="60"/>
  <c r="J545" i="60"/>
  <c r="M545" i="60" s="1"/>
  <c r="K545" i="60"/>
  <c r="J546" i="60"/>
  <c r="K546" i="60"/>
  <c r="J547" i="60"/>
  <c r="K547" i="60"/>
  <c r="J548" i="60"/>
  <c r="K548" i="60"/>
  <c r="J549" i="60"/>
  <c r="K549" i="60"/>
  <c r="J550" i="60"/>
  <c r="K550" i="60"/>
  <c r="J551" i="60"/>
  <c r="K551" i="60"/>
  <c r="J552" i="60"/>
  <c r="K552" i="60"/>
  <c r="J553" i="60"/>
  <c r="K553" i="60"/>
  <c r="J554" i="60"/>
  <c r="M554" i="60" s="1"/>
  <c r="K554" i="60"/>
  <c r="J555" i="60"/>
  <c r="K555" i="60"/>
  <c r="J556" i="60"/>
  <c r="K556" i="60"/>
  <c r="J557" i="60"/>
  <c r="K557" i="60"/>
  <c r="J558" i="60"/>
  <c r="K558" i="60"/>
  <c r="J559" i="60"/>
  <c r="M559" i="60" s="1"/>
  <c r="K559" i="60"/>
  <c r="J560" i="60"/>
  <c r="K560" i="60"/>
  <c r="J561" i="60"/>
  <c r="K561" i="60"/>
  <c r="J562" i="60"/>
  <c r="K562" i="60"/>
  <c r="J563" i="60"/>
  <c r="K563" i="60"/>
  <c r="J564" i="60"/>
  <c r="K564" i="60"/>
  <c r="J565" i="60"/>
  <c r="K565" i="60"/>
  <c r="J566" i="60"/>
  <c r="K566" i="60"/>
  <c r="J567" i="60"/>
  <c r="K567" i="60"/>
  <c r="J568" i="60"/>
  <c r="K568" i="60"/>
  <c r="J569" i="60"/>
  <c r="K569" i="60"/>
  <c r="J570" i="60"/>
  <c r="K570" i="60"/>
  <c r="J571" i="60"/>
  <c r="K571" i="60"/>
  <c r="J572" i="60"/>
  <c r="M572" i="60" s="1"/>
  <c r="K572" i="60"/>
  <c r="J573" i="60"/>
  <c r="K573" i="60"/>
  <c r="J574" i="60"/>
  <c r="K574" i="60"/>
  <c r="J575" i="60"/>
  <c r="K575" i="60"/>
  <c r="J576" i="60"/>
  <c r="K576" i="60"/>
  <c r="J577" i="60"/>
  <c r="K577" i="60"/>
  <c r="J578" i="60"/>
  <c r="K578" i="60"/>
  <c r="J579" i="60"/>
  <c r="K579" i="60"/>
  <c r="J580" i="60"/>
  <c r="K580" i="60"/>
  <c r="J581" i="60"/>
  <c r="K581" i="60"/>
  <c r="J582" i="60"/>
  <c r="K582" i="60"/>
  <c r="J583" i="60"/>
  <c r="K583" i="60"/>
  <c r="M583" i="60"/>
  <c r="J584" i="60"/>
  <c r="K584" i="60"/>
  <c r="J585" i="60"/>
  <c r="M585" i="60" s="1"/>
  <c r="K585" i="60"/>
  <c r="J586" i="60"/>
  <c r="K586" i="60"/>
  <c r="J587" i="60"/>
  <c r="K587" i="60"/>
  <c r="J588" i="60"/>
  <c r="K588" i="60"/>
  <c r="J589" i="60"/>
  <c r="K589" i="60"/>
  <c r="J590" i="60"/>
  <c r="K590" i="60"/>
  <c r="J591" i="60"/>
  <c r="K591" i="60"/>
  <c r="J592" i="60"/>
  <c r="K592" i="60"/>
  <c r="J593" i="60"/>
  <c r="K593" i="60"/>
  <c r="J594" i="60"/>
  <c r="K594" i="60"/>
  <c r="J595" i="60"/>
  <c r="K595" i="60"/>
  <c r="M595" i="60" s="1"/>
  <c r="J596" i="60"/>
  <c r="K596" i="60"/>
  <c r="J597" i="60"/>
  <c r="K597" i="60"/>
  <c r="J598" i="60"/>
  <c r="M598" i="60" s="1"/>
  <c r="K598" i="60"/>
  <c r="J599" i="60"/>
  <c r="K599" i="60"/>
  <c r="J600" i="60"/>
  <c r="K600" i="60"/>
  <c r="J601" i="60"/>
  <c r="K601" i="60"/>
  <c r="J602" i="60"/>
  <c r="K602" i="60"/>
  <c r="J603" i="60"/>
  <c r="K603" i="60"/>
  <c r="J604" i="60"/>
  <c r="K604" i="60"/>
  <c r="J605" i="60"/>
  <c r="K605" i="60"/>
  <c r="J606" i="60"/>
  <c r="K606" i="60"/>
  <c r="J607" i="60"/>
  <c r="K607" i="60"/>
  <c r="J608" i="60"/>
  <c r="K608" i="60"/>
  <c r="J609" i="60"/>
  <c r="K609" i="60"/>
  <c r="J610" i="60"/>
  <c r="K610" i="60"/>
  <c r="J611" i="60"/>
  <c r="M611" i="60" s="1"/>
  <c r="K611" i="60"/>
  <c r="J612" i="60"/>
  <c r="K612" i="60"/>
  <c r="J613" i="60"/>
  <c r="K613" i="60"/>
  <c r="J614" i="60"/>
  <c r="K614" i="60"/>
  <c r="J615" i="60"/>
  <c r="K615" i="60"/>
  <c r="J616" i="60"/>
  <c r="K616" i="60"/>
  <c r="J617" i="60"/>
  <c r="K617" i="60"/>
  <c r="J618" i="60"/>
  <c r="K618" i="60"/>
  <c r="J619" i="60"/>
  <c r="K619" i="60"/>
  <c r="J620" i="60"/>
  <c r="K620" i="60"/>
  <c r="J621" i="60"/>
  <c r="K621" i="60"/>
  <c r="J622" i="60"/>
  <c r="K622" i="60"/>
  <c r="J623" i="60"/>
  <c r="K623" i="60"/>
  <c r="J624" i="60"/>
  <c r="M624" i="60" s="1"/>
  <c r="K624" i="60"/>
  <c r="J625" i="60"/>
  <c r="K625" i="60"/>
  <c r="J626" i="60"/>
  <c r="K626" i="60"/>
  <c r="J627" i="60"/>
  <c r="K627" i="60"/>
  <c r="J628" i="60"/>
  <c r="M628" i="60" s="1"/>
  <c r="K628" i="60"/>
  <c r="J629" i="60"/>
  <c r="K629" i="60"/>
  <c r="J630" i="60"/>
  <c r="K630" i="60"/>
  <c r="J631" i="60"/>
  <c r="K631" i="60"/>
  <c r="J632" i="60"/>
  <c r="K632" i="60"/>
  <c r="J633" i="60"/>
  <c r="K633" i="60"/>
  <c r="J634" i="60"/>
  <c r="K634" i="60"/>
  <c r="J635" i="60"/>
  <c r="K635" i="60"/>
  <c r="J636" i="60"/>
  <c r="K636" i="60"/>
  <c r="J637" i="60"/>
  <c r="M637" i="60" s="1"/>
  <c r="K637" i="60"/>
  <c r="J638" i="60"/>
  <c r="K638" i="60"/>
  <c r="J639" i="60"/>
  <c r="K639" i="60"/>
  <c r="J640" i="60"/>
  <c r="K640" i="60"/>
  <c r="J641" i="60"/>
  <c r="K641" i="60"/>
  <c r="J642" i="60"/>
  <c r="K642" i="60"/>
  <c r="J643" i="60"/>
  <c r="K643" i="60"/>
  <c r="J644" i="60"/>
  <c r="K644" i="60"/>
  <c r="J645" i="60"/>
  <c r="K645" i="60"/>
  <c r="J646" i="60"/>
  <c r="K646" i="60"/>
  <c r="J647" i="60"/>
  <c r="K647" i="60"/>
  <c r="J648" i="60"/>
  <c r="K648" i="60"/>
  <c r="J649" i="60"/>
  <c r="K649" i="60"/>
  <c r="J650" i="60"/>
  <c r="M650" i="60" s="1"/>
  <c r="K650" i="60"/>
  <c r="J651" i="60"/>
  <c r="K651" i="60"/>
  <c r="J652" i="60"/>
  <c r="K652" i="60"/>
  <c r="J653" i="60"/>
  <c r="K653" i="60"/>
  <c r="J654" i="60"/>
  <c r="K654" i="60"/>
  <c r="J655" i="60"/>
  <c r="K655" i="60"/>
  <c r="J656" i="60"/>
  <c r="K656" i="60"/>
  <c r="J657" i="60"/>
  <c r="K657" i="60"/>
  <c r="J658" i="60"/>
  <c r="K658" i="60"/>
  <c r="M680" i="60" l="1"/>
  <c r="M660" i="60"/>
  <c r="M689" i="60"/>
  <c r="M669" i="60"/>
  <c r="M667" i="60"/>
  <c r="M685" i="60"/>
  <c r="M687" i="60"/>
  <c r="M662" i="60"/>
  <c r="M614" i="60"/>
  <c r="M608" i="60"/>
  <c r="M518" i="60"/>
  <c r="M500" i="60"/>
  <c r="M690" i="60"/>
  <c r="M681" i="60"/>
  <c r="M672" i="60"/>
  <c r="M523" i="60"/>
  <c r="M666" i="60"/>
  <c r="M658" i="60"/>
  <c r="M644" i="60"/>
  <c r="M693" i="60"/>
  <c r="M684" i="60"/>
  <c r="M675" i="60"/>
  <c r="M652" i="60"/>
  <c r="M661" i="60"/>
  <c r="M526" i="60"/>
  <c r="M536" i="60"/>
  <c r="M553" i="60"/>
  <c r="M547" i="60"/>
  <c r="M541" i="60"/>
  <c r="M511" i="60"/>
  <c r="M616" i="60"/>
  <c r="M517" i="60"/>
  <c r="M505" i="60"/>
  <c r="M557" i="60"/>
  <c r="M574" i="60"/>
  <c r="M490" i="60"/>
  <c r="M623" i="60"/>
  <c r="M634" i="60"/>
  <c r="M605" i="60"/>
  <c r="M613" i="60"/>
  <c r="M647" i="60"/>
  <c r="M619" i="60"/>
  <c r="M632" i="60"/>
  <c r="M522" i="60"/>
  <c r="M578" i="60"/>
  <c r="M649" i="60"/>
  <c r="M539" i="60"/>
  <c r="M521" i="60"/>
  <c r="M629" i="60"/>
  <c r="M487" i="60"/>
  <c r="M577" i="60"/>
  <c r="M503" i="60"/>
  <c r="M631" i="60"/>
  <c r="M488" i="60"/>
  <c r="M646" i="60"/>
  <c r="M635" i="60"/>
  <c r="M542" i="60"/>
  <c r="M580" i="60"/>
  <c r="M575" i="60"/>
  <c r="M509" i="60"/>
  <c r="M596" i="60"/>
  <c r="M508" i="60"/>
  <c r="M638" i="60"/>
  <c r="M562" i="60"/>
  <c r="M601" i="60"/>
  <c r="M573" i="60"/>
  <c r="M590" i="60"/>
  <c r="M648" i="60"/>
  <c r="M556" i="60"/>
  <c r="M655" i="60"/>
  <c r="M524" i="60"/>
  <c r="M529" i="60"/>
  <c r="M496" i="60"/>
  <c r="M560" i="60"/>
  <c r="M544" i="60"/>
  <c r="M593" i="60"/>
  <c r="M626" i="60"/>
  <c r="M641" i="60"/>
  <c r="M565" i="60"/>
  <c r="M640" i="60"/>
  <c r="M630" i="60"/>
  <c r="M620" i="60"/>
  <c r="M615" i="60"/>
  <c r="M584" i="60"/>
  <c r="M579" i="60"/>
  <c r="M654" i="60"/>
  <c r="M610" i="60"/>
  <c r="M569" i="60"/>
  <c r="M599" i="60"/>
  <c r="M594" i="60"/>
  <c r="M563" i="60"/>
  <c r="M548" i="60"/>
  <c r="M543" i="60"/>
  <c r="M533" i="60"/>
  <c r="M512" i="60"/>
  <c r="M507" i="60"/>
  <c r="M497" i="60"/>
  <c r="M653" i="60"/>
  <c r="M609" i="60"/>
  <c r="M604" i="60"/>
  <c r="M568" i="60"/>
  <c r="M558" i="60"/>
  <c r="M527" i="60"/>
  <c r="M502" i="60"/>
  <c r="M537" i="60"/>
  <c r="M587" i="60"/>
  <c r="M617" i="60"/>
  <c r="M602" i="60"/>
  <c r="M592" i="60"/>
  <c r="M581" i="60"/>
  <c r="M566" i="60"/>
  <c r="M546" i="60"/>
  <c r="M622" i="60"/>
  <c r="M612" i="60"/>
  <c r="M586" i="60"/>
  <c r="M576" i="60"/>
  <c r="M551" i="60"/>
  <c r="M530" i="60"/>
  <c r="M525" i="60"/>
  <c r="M515" i="60"/>
  <c r="M494" i="60"/>
  <c r="M618" i="60"/>
  <c r="M550" i="60"/>
  <c r="M540" i="60"/>
  <c r="M535" i="60"/>
  <c r="M514" i="60"/>
  <c r="M504" i="60"/>
  <c r="M499" i="60"/>
  <c r="M607" i="60"/>
  <c r="M582" i="60"/>
  <c r="M561" i="60"/>
  <c r="M597" i="60"/>
  <c r="M589" i="60"/>
  <c r="M633" i="60"/>
  <c r="M564" i="60"/>
  <c r="M657" i="60"/>
  <c r="M625" i="60"/>
  <c r="M656" i="60"/>
  <c r="M600" i="60"/>
  <c r="M520" i="60"/>
  <c r="M636" i="60"/>
  <c r="M571" i="60"/>
  <c r="M538" i="60"/>
  <c r="M651" i="60"/>
  <c r="M643" i="60"/>
  <c r="M588" i="60"/>
  <c r="M552" i="60"/>
  <c r="M516" i="60"/>
  <c r="M627" i="60"/>
  <c r="M591" i="60"/>
  <c r="M555" i="60"/>
  <c r="M489" i="60"/>
  <c r="M528" i="60"/>
  <c r="M492" i="60"/>
  <c r="M639" i="60"/>
  <c r="M567" i="60"/>
  <c r="M495" i="60"/>
  <c r="M642" i="60"/>
  <c r="M606" i="60"/>
  <c r="M570" i="60"/>
  <c r="M534" i="60"/>
  <c r="M498" i="60"/>
  <c r="M603" i="60"/>
  <c r="M531" i="60"/>
  <c r="M645" i="60"/>
  <c r="M501" i="60"/>
  <c r="M510" i="60"/>
  <c r="M621" i="60"/>
  <c r="M549" i="60"/>
  <c r="M513" i="60"/>
  <c r="A1" i="38"/>
  <c r="C1" i="59"/>
  <c r="C1" i="60"/>
  <c r="C1" i="46"/>
  <c r="C1" i="56"/>
  <c r="C1" i="57"/>
  <c r="C1" i="52"/>
  <c r="C1" i="32"/>
  <c r="C1" i="36"/>
  <c r="C1" i="31"/>
  <c r="C1" i="58"/>
  <c r="C1" i="30"/>
  <c r="C1" i="28"/>
  <c r="C1" i="27"/>
  <c r="C1" i="26"/>
  <c r="C1" i="50"/>
  <c r="C1" i="49"/>
  <c r="J17" i="60"/>
  <c r="K17" i="60"/>
  <c r="J18" i="60"/>
  <c r="M18" i="60" s="1"/>
  <c r="K18" i="60"/>
  <c r="J19" i="60"/>
  <c r="K19" i="60"/>
  <c r="J20" i="60"/>
  <c r="K20" i="60"/>
  <c r="J21" i="60"/>
  <c r="K21" i="60"/>
  <c r="J12" i="60"/>
  <c r="K12" i="60"/>
  <c r="J13" i="60"/>
  <c r="K13" i="60"/>
  <c r="J14" i="60"/>
  <c r="K14" i="60"/>
  <c r="J15" i="60"/>
  <c r="M15" i="60" s="1"/>
  <c r="K15" i="60"/>
  <c r="J16" i="60"/>
  <c r="K16" i="60"/>
  <c r="I487" i="60"/>
  <c r="I488" i="60"/>
  <c r="I489" i="60"/>
  <c r="I644" i="60"/>
  <c r="I663" i="60"/>
  <c r="I664" i="60"/>
  <c r="I692" i="60"/>
  <c r="I693" i="60"/>
  <c r="A10" i="60"/>
  <c r="A11" i="60"/>
  <c r="J22" i="60"/>
  <c r="K22" i="60"/>
  <c r="J23" i="60"/>
  <c r="K23" i="60"/>
  <c r="J24" i="60"/>
  <c r="K24" i="60"/>
  <c r="J25" i="60"/>
  <c r="K25" i="60"/>
  <c r="J26" i="60"/>
  <c r="K26" i="60"/>
  <c r="J27" i="60"/>
  <c r="K27" i="60"/>
  <c r="J28" i="60"/>
  <c r="K28" i="60"/>
  <c r="J29" i="60"/>
  <c r="K29" i="60"/>
  <c r="J30" i="60"/>
  <c r="K30" i="60"/>
  <c r="J31" i="60"/>
  <c r="K31" i="60"/>
  <c r="J32" i="60"/>
  <c r="K32" i="60"/>
  <c r="J33" i="60"/>
  <c r="K33" i="60"/>
  <c r="J34" i="60"/>
  <c r="K34" i="60"/>
  <c r="J35" i="60"/>
  <c r="K35" i="60"/>
  <c r="J36" i="60"/>
  <c r="K36" i="60"/>
  <c r="J37" i="60"/>
  <c r="K37" i="60"/>
  <c r="J38" i="60"/>
  <c r="K38" i="60"/>
  <c r="J39" i="60"/>
  <c r="K39" i="60"/>
  <c r="J40" i="60"/>
  <c r="K40" i="60"/>
  <c r="J41" i="60"/>
  <c r="K41" i="60"/>
  <c r="J42" i="60"/>
  <c r="K42" i="60"/>
  <c r="J43" i="60"/>
  <c r="K43" i="60"/>
  <c r="J44" i="60"/>
  <c r="K44" i="60"/>
  <c r="J45" i="60"/>
  <c r="K45" i="60"/>
  <c r="J46" i="60"/>
  <c r="K46" i="60"/>
  <c r="J47" i="60"/>
  <c r="K47" i="60"/>
  <c r="J48" i="60"/>
  <c r="K48" i="60"/>
  <c r="J49" i="60"/>
  <c r="K49" i="60"/>
  <c r="J50" i="60"/>
  <c r="K50" i="60"/>
  <c r="J51" i="60"/>
  <c r="K51" i="60"/>
  <c r="J52" i="60"/>
  <c r="K52" i="60"/>
  <c r="J53" i="60"/>
  <c r="K53" i="60"/>
  <c r="J54" i="60"/>
  <c r="K54" i="60"/>
  <c r="J55" i="60"/>
  <c r="K55" i="60"/>
  <c r="J56" i="60"/>
  <c r="K56" i="60"/>
  <c r="J57" i="60"/>
  <c r="K57" i="60"/>
  <c r="J58" i="60"/>
  <c r="K58" i="60"/>
  <c r="J59" i="60"/>
  <c r="K59" i="60"/>
  <c r="J60" i="60"/>
  <c r="K60" i="60"/>
  <c r="J61" i="60"/>
  <c r="K61" i="60"/>
  <c r="J62" i="60"/>
  <c r="K62" i="60"/>
  <c r="J63" i="60"/>
  <c r="K63" i="60"/>
  <c r="J64" i="60"/>
  <c r="K64" i="60"/>
  <c r="J65" i="60"/>
  <c r="K65" i="60"/>
  <c r="J66" i="60"/>
  <c r="K66" i="60"/>
  <c r="J67" i="60"/>
  <c r="K67" i="60"/>
  <c r="J68" i="60"/>
  <c r="K68" i="60"/>
  <c r="J69" i="60"/>
  <c r="K69" i="60"/>
  <c r="J70" i="60"/>
  <c r="K70" i="60"/>
  <c r="J71" i="60"/>
  <c r="K71" i="60"/>
  <c r="J72" i="60"/>
  <c r="K72" i="60"/>
  <c r="J73" i="60"/>
  <c r="K73" i="60"/>
  <c r="J74" i="60"/>
  <c r="K74" i="60"/>
  <c r="J75" i="60"/>
  <c r="K75" i="60"/>
  <c r="J76" i="60"/>
  <c r="K76" i="60"/>
  <c r="J77" i="60"/>
  <c r="K77" i="60"/>
  <c r="J78" i="60"/>
  <c r="K78" i="60"/>
  <c r="J79" i="60"/>
  <c r="K79" i="60"/>
  <c r="J80" i="60"/>
  <c r="K80" i="60"/>
  <c r="J81" i="60"/>
  <c r="K81" i="60"/>
  <c r="J82" i="60"/>
  <c r="K82" i="60"/>
  <c r="J83" i="60"/>
  <c r="K83" i="60"/>
  <c r="J84" i="60"/>
  <c r="K84" i="60"/>
  <c r="J85" i="60"/>
  <c r="K85" i="60"/>
  <c r="J86" i="60"/>
  <c r="K86" i="60"/>
  <c r="J87" i="60"/>
  <c r="K87" i="60"/>
  <c r="J88" i="60"/>
  <c r="K88" i="60"/>
  <c r="J89" i="60"/>
  <c r="K89" i="60"/>
  <c r="J90" i="60"/>
  <c r="K90" i="60"/>
  <c r="J91" i="60"/>
  <c r="K91" i="60"/>
  <c r="J92" i="60"/>
  <c r="K92" i="60"/>
  <c r="J93" i="60"/>
  <c r="K93" i="60"/>
  <c r="J94" i="60"/>
  <c r="K94" i="60"/>
  <c r="J95" i="60"/>
  <c r="K95" i="60"/>
  <c r="J96" i="60"/>
  <c r="K96" i="60"/>
  <c r="J97" i="60"/>
  <c r="K97" i="60"/>
  <c r="J98" i="60"/>
  <c r="K98" i="60"/>
  <c r="J99" i="60"/>
  <c r="K99" i="60"/>
  <c r="J100" i="60"/>
  <c r="K100" i="60"/>
  <c r="J101" i="60"/>
  <c r="K101" i="60"/>
  <c r="J102" i="60"/>
  <c r="K102" i="60"/>
  <c r="J103" i="60"/>
  <c r="K103" i="60"/>
  <c r="J104" i="60"/>
  <c r="K104" i="60"/>
  <c r="J105" i="60"/>
  <c r="K105" i="60"/>
  <c r="J106" i="60"/>
  <c r="K106" i="60"/>
  <c r="J107" i="60"/>
  <c r="K107" i="60"/>
  <c r="J108" i="60"/>
  <c r="K108" i="60"/>
  <c r="J109" i="60"/>
  <c r="K109" i="60"/>
  <c r="J110" i="60"/>
  <c r="K110" i="60"/>
  <c r="J111" i="60"/>
  <c r="K111" i="60"/>
  <c r="J112" i="60"/>
  <c r="K112" i="60"/>
  <c r="J113" i="60"/>
  <c r="K113" i="60"/>
  <c r="J114" i="60"/>
  <c r="K114" i="60"/>
  <c r="J115" i="60"/>
  <c r="K115" i="60"/>
  <c r="J116" i="60"/>
  <c r="K116" i="60"/>
  <c r="J117" i="60"/>
  <c r="K117" i="60"/>
  <c r="J118" i="60"/>
  <c r="K118" i="60"/>
  <c r="J119" i="60"/>
  <c r="K119" i="60"/>
  <c r="J120" i="60"/>
  <c r="K120" i="60"/>
  <c r="J121" i="60"/>
  <c r="K121" i="60"/>
  <c r="J122" i="60"/>
  <c r="K122" i="60"/>
  <c r="J123" i="60"/>
  <c r="K123" i="60"/>
  <c r="J124" i="60"/>
  <c r="K124" i="60"/>
  <c r="J125" i="60"/>
  <c r="K125" i="60"/>
  <c r="J126" i="60"/>
  <c r="K126" i="60"/>
  <c r="J127" i="60"/>
  <c r="K127" i="60"/>
  <c r="J128" i="60"/>
  <c r="K128" i="60"/>
  <c r="J129" i="60"/>
  <c r="K129" i="60"/>
  <c r="J130" i="60"/>
  <c r="K130" i="60"/>
  <c r="J131" i="60"/>
  <c r="K131" i="60"/>
  <c r="J132" i="60"/>
  <c r="K132" i="60"/>
  <c r="J133" i="60"/>
  <c r="K133" i="60"/>
  <c r="J134" i="60"/>
  <c r="K134" i="60"/>
  <c r="J135" i="60"/>
  <c r="K135" i="60"/>
  <c r="J136" i="60"/>
  <c r="K136" i="60"/>
  <c r="J137" i="60"/>
  <c r="K137" i="60"/>
  <c r="J138" i="60"/>
  <c r="K138" i="60"/>
  <c r="J139" i="60"/>
  <c r="K139" i="60"/>
  <c r="J140" i="60"/>
  <c r="K140" i="60"/>
  <c r="J141" i="60"/>
  <c r="K141" i="60"/>
  <c r="J142" i="60"/>
  <c r="K142" i="60"/>
  <c r="J143" i="60"/>
  <c r="K143" i="60"/>
  <c r="J144" i="60"/>
  <c r="K144" i="60"/>
  <c r="J145" i="60"/>
  <c r="K145" i="60"/>
  <c r="J146" i="60"/>
  <c r="K146" i="60"/>
  <c r="J147" i="60"/>
  <c r="K147" i="60"/>
  <c r="J148" i="60"/>
  <c r="K148" i="60"/>
  <c r="J149" i="60"/>
  <c r="K149" i="60"/>
  <c r="J150" i="60"/>
  <c r="K150" i="60"/>
  <c r="J151" i="60"/>
  <c r="K151" i="60"/>
  <c r="J152" i="60"/>
  <c r="K152" i="60"/>
  <c r="J153" i="60"/>
  <c r="K153" i="60"/>
  <c r="J154" i="60"/>
  <c r="K154" i="60"/>
  <c r="J155" i="60"/>
  <c r="K155" i="60"/>
  <c r="J156" i="60"/>
  <c r="K156" i="60"/>
  <c r="J157" i="60"/>
  <c r="K157" i="60"/>
  <c r="J158" i="60"/>
  <c r="K158" i="60"/>
  <c r="J159" i="60"/>
  <c r="K159" i="60"/>
  <c r="J160" i="60"/>
  <c r="K160" i="60"/>
  <c r="J161" i="60"/>
  <c r="K161" i="60"/>
  <c r="J162" i="60"/>
  <c r="K162" i="60"/>
  <c r="J163" i="60"/>
  <c r="K163" i="60"/>
  <c r="J164" i="60"/>
  <c r="K164" i="60"/>
  <c r="J165" i="60"/>
  <c r="K165" i="60"/>
  <c r="J166" i="60"/>
  <c r="K166" i="60"/>
  <c r="J167" i="60"/>
  <c r="K167" i="60"/>
  <c r="J168" i="60"/>
  <c r="K168" i="60"/>
  <c r="J169" i="60"/>
  <c r="K169" i="60"/>
  <c r="J170" i="60"/>
  <c r="K170" i="60"/>
  <c r="J171" i="60"/>
  <c r="K171" i="60"/>
  <c r="J172" i="60"/>
  <c r="K172" i="60"/>
  <c r="J173" i="60"/>
  <c r="K173" i="60"/>
  <c r="J174" i="60"/>
  <c r="K174" i="60"/>
  <c r="J175" i="60"/>
  <c r="K175" i="60"/>
  <c r="J176" i="60"/>
  <c r="K176" i="60"/>
  <c r="J177" i="60"/>
  <c r="K177" i="60"/>
  <c r="J178" i="60"/>
  <c r="K178" i="60"/>
  <c r="J179" i="60"/>
  <c r="K179" i="60"/>
  <c r="J180" i="60"/>
  <c r="K180" i="60"/>
  <c r="J181" i="60"/>
  <c r="K181" i="60"/>
  <c r="J182" i="60"/>
  <c r="K182" i="60"/>
  <c r="J183" i="60"/>
  <c r="K183" i="60"/>
  <c r="J184" i="60"/>
  <c r="K184" i="60"/>
  <c r="J185" i="60"/>
  <c r="K185" i="60"/>
  <c r="J186" i="60"/>
  <c r="K186" i="60"/>
  <c r="J187" i="60"/>
  <c r="K187" i="60"/>
  <c r="J188" i="60"/>
  <c r="K188" i="60"/>
  <c r="J189" i="60"/>
  <c r="M189" i="60" s="1"/>
  <c r="K189" i="60"/>
  <c r="J190" i="60"/>
  <c r="K190" i="60"/>
  <c r="J191" i="60"/>
  <c r="K191" i="60"/>
  <c r="J192" i="60"/>
  <c r="K192" i="60"/>
  <c r="J193" i="60"/>
  <c r="K193" i="60"/>
  <c r="J194" i="60"/>
  <c r="K194" i="60"/>
  <c r="J195" i="60"/>
  <c r="K195" i="60"/>
  <c r="J196" i="60"/>
  <c r="K196" i="60"/>
  <c r="J197" i="60"/>
  <c r="K197" i="60"/>
  <c r="J198" i="60"/>
  <c r="K198" i="60"/>
  <c r="J199" i="60"/>
  <c r="K199" i="60"/>
  <c r="J200" i="60"/>
  <c r="K200" i="60"/>
  <c r="J201" i="60"/>
  <c r="K201" i="60"/>
  <c r="J202" i="60"/>
  <c r="K202" i="60"/>
  <c r="J203" i="60"/>
  <c r="K203" i="60"/>
  <c r="J204" i="60"/>
  <c r="K204" i="60"/>
  <c r="J205" i="60"/>
  <c r="K205" i="60"/>
  <c r="J206" i="60"/>
  <c r="K206" i="60"/>
  <c r="J207" i="60"/>
  <c r="K207" i="60"/>
  <c r="J208" i="60"/>
  <c r="K208" i="60"/>
  <c r="J209" i="60"/>
  <c r="K209" i="60"/>
  <c r="J210" i="60"/>
  <c r="K210" i="60"/>
  <c r="J211" i="60"/>
  <c r="K211" i="60"/>
  <c r="J212" i="60"/>
  <c r="K212" i="60"/>
  <c r="J213" i="60"/>
  <c r="K213" i="60"/>
  <c r="J214" i="60"/>
  <c r="K214" i="60"/>
  <c r="J215" i="60"/>
  <c r="K215" i="60"/>
  <c r="J216" i="60"/>
  <c r="K216" i="60"/>
  <c r="J217" i="60"/>
  <c r="K217" i="60"/>
  <c r="J218" i="60"/>
  <c r="K218" i="60"/>
  <c r="J219" i="60"/>
  <c r="K219" i="60"/>
  <c r="J220" i="60"/>
  <c r="K220" i="60"/>
  <c r="J221" i="60"/>
  <c r="K221" i="60"/>
  <c r="J222" i="60"/>
  <c r="K222" i="60"/>
  <c r="J223" i="60"/>
  <c r="K223" i="60"/>
  <c r="J224" i="60"/>
  <c r="K224" i="60"/>
  <c r="J225" i="60"/>
  <c r="K225" i="60"/>
  <c r="J226" i="60"/>
  <c r="K226" i="60"/>
  <c r="J227" i="60"/>
  <c r="K227" i="60"/>
  <c r="J228" i="60"/>
  <c r="K228" i="60"/>
  <c r="J229" i="60"/>
  <c r="K229" i="60"/>
  <c r="J230" i="60"/>
  <c r="K230" i="60"/>
  <c r="J231" i="60"/>
  <c r="K231" i="60"/>
  <c r="J232" i="60"/>
  <c r="K232" i="60"/>
  <c r="J233" i="60"/>
  <c r="K233" i="60"/>
  <c r="J234" i="60"/>
  <c r="K234" i="60"/>
  <c r="J235" i="60"/>
  <c r="K235" i="60"/>
  <c r="J236" i="60"/>
  <c r="K236" i="60"/>
  <c r="J237" i="60"/>
  <c r="K237" i="60"/>
  <c r="J238" i="60"/>
  <c r="K238" i="60"/>
  <c r="J239" i="60"/>
  <c r="K239" i="60"/>
  <c r="J240" i="60"/>
  <c r="K240" i="60"/>
  <c r="J241" i="60"/>
  <c r="K241" i="60"/>
  <c r="J242" i="60"/>
  <c r="K242" i="60"/>
  <c r="J243" i="60"/>
  <c r="K243" i="60"/>
  <c r="J244" i="60"/>
  <c r="K244" i="60"/>
  <c r="J245" i="60"/>
  <c r="K245" i="60"/>
  <c r="J246" i="60"/>
  <c r="K246" i="60"/>
  <c r="J247" i="60"/>
  <c r="K247" i="60"/>
  <c r="J248" i="60"/>
  <c r="K248" i="60"/>
  <c r="J249" i="60"/>
  <c r="K249" i="60"/>
  <c r="J250" i="60"/>
  <c r="K250" i="60"/>
  <c r="J251" i="60"/>
  <c r="K251" i="60"/>
  <c r="J252" i="60"/>
  <c r="K252" i="60"/>
  <c r="J253" i="60"/>
  <c r="K253" i="60"/>
  <c r="J254" i="60"/>
  <c r="K254" i="60"/>
  <c r="J255" i="60"/>
  <c r="K255" i="60"/>
  <c r="J256" i="60"/>
  <c r="K256" i="60"/>
  <c r="J257" i="60"/>
  <c r="K257" i="60"/>
  <c r="J258" i="60"/>
  <c r="K258" i="60"/>
  <c r="J259" i="60"/>
  <c r="K259" i="60"/>
  <c r="J260" i="60"/>
  <c r="K260" i="60"/>
  <c r="J261" i="60"/>
  <c r="K261" i="60"/>
  <c r="J262" i="60"/>
  <c r="K262" i="60"/>
  <c r="J263" i="60"/>
  <c r="K263" i="60"/>
  <c r="J264" i="60"/>
  <c r="K264" i="60"/>
  <c r="J265" i="60"/>
  <c r="K265" i="60"/>
  <c r="J266" i="60"/>
  <c r="K266" i="60"/>
  <c r="J267" i="60"/>
  <c r="M267" i="60" s="1"/>
  <c r="K267" i="60"/>
  <c r="J268" i="60"/>
  <c r="K268" i="60"/>
  <c r="J269" i="60"/>
  <c r="K269" i="60"/>
  <c r="J270" i="60"/>
  <c r="K270" i="60"/>
  <c r="J271" i="60"/>
  <c r="K271" i="60"/>
  <c r="J272" i="60"/>
  <c r="K272" i="60"/>
  <c r="J273" i="60"/>
  <c r="K273" i="60"/>
  <c r="J274" i="60"/>
  <c r="K274" i="60"/>
  <c r="J275" i="60"/>
  <c r="K275" i="60"/>
  <c r="J276" i="60"/>
  <c r="K276" i="60"/>
  <c r="J277" i="60"/>
  <c r="K277" i="60"/>
  <c r="J278" i="60"/>
  <c r="K278" i="60"/>
  <c r="J279" i="60"/>
  <c r="K279" i="60"/>
  <c r="J280" i="60"/>
  <c r="K280" i="60"/>
  <c r="J281" i="60"/>
  <c r="K281" i="60"/>
  <c r="J282" i="60"/>
  <c r="K282" i="60"/>
  <c r="J283" i="60"/>
  <c r="K283" i="60"/>
  <c r="J284" i="60"/>
  <c r="K284" i="60"/>
  <c r="J285" i="60"/>
  <c r="K285" i="60"/>
  <c r="J286" i="60"/>
  <c r="K286" i="60"/>
  <c r="J287" i="60"/>
  <c r="K287" i="60"/>
  <c r="J288" i="60"/>
  <c r="K288" i="60"/>
  <c r="J289" i="60"/>
  <c r="K289" i="60"/>
  <c r="J290" i="60"/>
  <c r="K290" i="60"/>
  <c r="J291" i="60"/>
  <c r="K291" i="60"/>
  <c r="J292" i="60"/>
  <c r="K292" i="60"/>
  <c r="J293" i="60"/>
  <c r="K293" i="60"/>
  <c r="J294" i="60"/>
  <c r="K294" i="60"/>
  <c r="J295" i="60"/>
  <c r="K295" i="60"/>
  <c r="J296" i="60"/>
  <c r="K296" i="60"/>
  <c r="J297" i="60"/>
  <c r="K297" i="60"/>
  <c r="J298" i="60"/>
  <c r="K298" i="60"/>
  <c r="J299" i="60"/>
  <c r="K299" i="60"/>
  <c r="J300" i="60"/>
  <c r="K300" i="60"/>
  <c r="J301" i="60"/>
  <c r="K301" i="60"/>
  <c r="J302" i="60"/>
  <c r="K302" i="60"/>
  <c r="J303" i="60"/>
  <c r="K303" i="60"/>
  <c r="J304" i="60"/>
  <c r="K304" i="60"/>
  <c r="J305" i="60"/>
  <c r="K305" i="60"/>
  <c r="J306" i="60"/>
  <c r="K306" i="60"/>
  <c r="J307" i="60"/>
  <c r="K307" i="60"/>
  <c r="J308" i="60"/>
  <c r="K308" i="60"/>
  <c r="J309" i="60"/>
  <c r="K309" i="60"/>
  <c r="J310" i="60"/>
  <c r="K310" i="60"/>
  <c r="J311" i="60"/>
  <c r="K311" i="60"/>
  <c r="J312" i="60"/>
  <c r="K312" i="60"/>
  <c r="J313" i="60"/>
  <c r="K313" i="60"/>
  <c r="J314" i="60"/>
  <c r="K314" i="60"/>
  <c r="J315" i="60"/>
  <c r="K315" i="60"/>
  <c r="J316" i="60"/>
  <c r="K316" i="60"/>
  <c r="J317" i="60"/>
  <c r="K317" i="60"/>
  <c r="J318" i="60"/>
  <c r="K318" i="60"/>
  <c r="J319" i="60"/>
  <c r="K319" i="60"/>
  <c r="J320" i="60"/>
  <c r="K320" i="60"/>
  <c r="J321" i="60"/>
  <c r="K321" i="60"/>
  <c r="J322" i="60"/>
  <c r="K322" i="60"/>
  <c r="J323" i="60"/>
  <c r="K323" i="60"/>
  <c r="J324" i="60"/>
  <c r="K324" i="60"/>
  <c r="J325" i="60"/>
  <c r="K325" i="60"/>
  <c r="J326" i="60"/>
  <c r="K326" i="60"/>
  <c r="J327" i="60"/>
  <c r="K327" i="60"/>
  <c r="J328" i="60"/>
  <c r="K328" i="60"/>
  <c r="J329" i="60"/>
  <c r="K329" i="60"/>
  <c r="J330" i="60"/>
  <c r="K330" i="60"/>
  <c r="J331" i="60"/>
  <c r="K331" i="60"/>
  <c r="J332" i="60"/>
  <c r="K332" i="60"/>
  <c r="J333" i="60"/>
  <c r="K333" i="60"/>
  <c r="J334" i="60"/>
  <c r="K334" i="60"/>
  <c r="J335" i="60"/>
  <c r="K335" i="60"/>
  <c r="J336" i="60"/>
  <c r="K336" i="60"/>
  <c r="J337" i="60"/>
  <c r="K337" i="60"/>
  <c r="J338" i="60"/>
  <c r="K338" i="60"/>
  <c r="J339" i="60"/>
  <c r="K339" i="60"/>
  <c r="J340" i="60"/>
  <c r="K340" i="60"/>
  <c r="J341" i="60"/>
  <c r="K341" i="60"/>
  <c r="J342" i="60"/>
  <c r="K342" i="60"/>
  <c r="J343" i="60"/>
  <c r="K343" i="60"/>
  <c r="J344" i="60"/>
  <c r="K344" i="60"/>
  <c r="J345" i="60"/>
  <c r="K345" i="60"/>
  <c r="J346" i="60"/>
  <c r="K346" i="60"/>
  <c r="J347" i="60"/>
  <c r="K347" i="60"/>
  <c r="J348" i="60"/>
  <c r="K348" i="60"/>
  <c r="J349" i="60"/>
  <c r="K349" i="60"/>
  <c r="J350" i="60"/>
  <c r="K350" i="60"/>
  <c r="J351" i="60"/>
  <c r="K351" i="60"/>
  <c r="J352" i="60"/>
  <c r="K352" i="60"/>
  <c r="J353" i="60"/>
  <c r="K353" i="60"/>
  <c r="J354" i="60"/>
  <c r="K354" i="60"/>
  <c r="J355" i="60"/>
  <c r="K355" i="60"/>
  <c r="J356" i="60"/>
  <c r="K356" i="60"/>
  <c r="J357" i="60"/>
  <c r="K357" i="60"/>
  <c r="J358" i="60"/>
  <c r="K358" i="60"/>
  <c r="J359" i="60"/>
  <c r="K359" i="60"/>
  <c r="J360" i="60"/>
  <c r="K360" i="60"/>
  <c r="J361" i="60"/>
  <c r="K361" i="60"/>
  <c r="J362" i="60"/>
  <c r="K362" i="60"/>
  <c r="J363" i="60"/>
  <c r="K363" i="60"/>
  <c r="J364" i="60"/>
  <c r="K364" i="60"/>
  <c r="J365" i="60"/>
  <c r="K365" i="60"/>
  <c r="J366" i="60"/>
  <c r="K366" i="60"/>
  <c r="J367" i="60"/>
  <c r="K367" i="60"/>
  <c r="J368" i="60"/>
  <c r="K368" i="60"/>
  <c r="J369" i="60"/>
  <c r="K369" i="60"/>
  <c r="J370" i="60"/>
  <c r="K370" i="60"/>
  <c r="J371" i="60"/>
  <c r="K371" i="60"/>
  <c r="J372" i="60"/>
  <c r="K372" i="60"/>
  <c r="J373" i="60"/>
  <c r="K373" i="60"/>
  <c r="J374" i="60"/>
  <c r="K374" i="60"/>
  <c r="J375" i="60"/>
  <c r="K375" i="60"/>
  <c r="J376" i="60"/>
  <c r="K376" i="60"/>
  <c r="J377" i="60"/>
  <c r="K377" i="60"/>
  <c r="J378" i="60"/>
  <c r="K378" i="60"/>
  <c r="J379" i="60"/>
  <c r="K379" i="60"/>
  <c r="J380" i="60"/>
  <c r="K380" i="60"/>
  <c r="J381" i="60"/>
  <c r="K381" i="60"/>
  <c r="J382" i="60"/>
  <c r="K382" i="60"/>
  <c r="J383" i="60"/>
  <c r="K383" i="60"/>
  <c r="J384" i="60"/>
  <c r="K384" i="60"/>
  <c r="J385" i="60"/>
  <c r="K385" i="60"/>
  <c r="J386" i="60"/>
  <c r="K386" i="60"/>
  <c r="J387" i="60"/>
  <c r="K387" i="60"/>
  <c r="J388" i="60"/>
  <c r="K388" i="60"/>
  <c r="J389" i="60"/>
  <c r="K389" i="60"/>
  <c r="J390" i="60"/>
  <c r="K390" i="60"/>
  <c r="J391" i="60"/>
  <c r="K391" i="60"/>
  <c r="J392" i="60"/>
  <c r="K392" i="60"/>
  <c r="J393" i="60"/>
  <c r="K393" i="60"/>
  <c r="J394" i="60"/>
  <c r="K394" i="60"/>
  <c r="J395" i="60"/>
  <c r="K395" i="60"/>
  <c r="J396" i="60"/>
  <c r="K396" i="60"/>
  <c r="J397" i="60"/>
  <c r="K397" i="60"/>
  <c r="J398" i="60"/>
  <c r="K398" i="60"/>
  <c r="J399" i="60"/>
  <c r="K399" i="60"/>
  <c r="J400" i="60"/>
  <c r="K400" i="60"/>
  <c r="J401" i="60"/>
  <c r="K401" i="60"/>
  <c r="J402" i="60"/>
  <c r="K402" i="60"/>
  <c r="J403" i="60"/>
  <c r="K403" i="60"/>
  <c r="J404" i="60"/>
  <c r="K404" i="60"/>
  <c r="J405" i="60"/>
  <c r="K405" i="60"/>
  <c r="J406" i="60"/>
  <c r="K406" i="60"/>
  <c r="J407" i="60"/>
  <c r="K407" i="60"/>
  <c r="J408" i="60"/>
  <c r="K408" i="60"/>
  <c r="J409" i="60"/>
  <c r="K409" i="60"/>
  <c r="J410" i="60"/>
  <c r="K410" i="60"/>
  <c r="J411" i="60"/>
  <c r="K411" i="60"/>
  <c r="J412" i="60"/>
  <c r="K412" i="60"/>
  <c r="J413" i="60"/>
  <c r="K413" i="60"/>
  <c r="J414" i="60"/>
  <c r="K414" i="60"/>
  <c r="J415" i="60"/>
  <c r="K415" i="60"/>
  <c r="J416" i="60"/>
  <c r="K416" i="60"/>
  <c r="J417" i="60"/>
  <c r="K417" i="60"/>
  <c r="J418" i="60"/>
  <c r="K418" i="60"/>
  <c r="J419" i="60"/>
  <c r="K419" i="60"/>
  <c r="J420" i="60"/>
  <c r="K420" i="60"/>
  <c r="J421" i="60"/>
  <c r="K421" i="60"/>
  <c r="J422" i="60"/>
  <c r="K422" i="60"/>
  <c r="J423" i="60"/>
  <c r="K423" i="60"/>
  <c r="J424" i="60"/>
  <c r="K424" i="60"/>
  <c r="J425" i="60"/>
  <c r="K425" i="60"/>
  <c r="J426" i="60"/>
  <c r="K426" i="60"/>
  <c r="J427" i="60"/>
  <c r="K427" i="60"/>
  <c r="J428" i="60"/>
  <c r="K428" i="60"/>
  <c r="J429" i="60"/>
  <c r="K429" i="60"/>
  <c r="J430" i="60"/>
  <c r="K430" i="60"/>
  <c r="J431" i="60"/>
  <c r="K431" i="60"/>
  <c r="J432" i="60"/>
  <c r="K432" i="60"/>
  <c r="J433" i="60"/>
  <c r="K433" i="60"/>
  <c r="J434" i="60"/>
  <c r="K434" i="60"/>
  <c r="J435" i="60"/>
  <c r="K435" i="60"/>
  <c r="J436" i="60"/>
  <c r="K436" i="60"/>
  <c r="J437" i="60"/>
  <c r="K437" i="60"/>
  <c r="J438" i="60"/>
  <c r="K438" i="60"/>
  <c r="J439" i="60"/>
  <c r="K439" i="60"/>
  <c r="J440" i="60"/>
  <c r="K440" i="60"/>
  <c r="J441" i="60"/>
  <c r="K441" i="60"/>
  <c r="J442" i="60"/>
  <c r="K442" i="60"/>
  <c r="J443" i="60"/>
  <c r="K443" i="60"/>
  <c r="J444" i="60"/>
  <c r="K444" i="60"/>
  <c r="J445" i="60"/>
  <c r="K445" i="60"/>
  <c r="J446" i="60"/>
  <c r="K446" i="60"/>
  <c r="J447" i="60"/>
  <c r="K447" i="60"/>
  <c r="J448" i="60"/>
  <c r="K448" i="60"/>
  <c r="J449" i="60"/>
  <c r="K449" i="60"/>
  <c r="J450" i="60"/>
  <c r="K450" i="60"/>
  <c r="J451" i="60"/>
  <c r="K451" i="60"/>
  <c r="J452" i="60"/>
  <c r="K452" i="60"/>
  <c r="J453" i="60"/>
  <c r="K453" i="60"/>
  <c r="J454" i="60"/>
  <c r="K454" i="60"/>
  <c r="J455" i="60"/>
  <c r="K455" i="60"/>
  <c r="J456" i="60"/>
  <c r="K456" i="60"/>
  <c r="J457" i="60"/>
  <c r="K457" i="60"/>
  <c r="J458" i="60"/>
  <c r="K458" i="60"/>
  <c r="J459" i="60"/>
  <c r="K459" i="60"/>
  <c r="J460" i="60"/>
  <c r="K460" i="60"/>
  <c r="J461" i="60"/>
  <c r="K461" i="60"/>
  <c r="J462" i="60"/>
  <c r="K462" i="60"/>
  <c r="J463" i="60"/>
  <c r="K463" i="60"/>
  <c r="J464" i="60"/>
  <c r="K464" i="60"/>
  <c r="J465" i="60"/>
  <c r="K465" i="60"/>
  <c r="J466" i="60"/>
  <c r="K466" i="60"/>
  <c r="J467" i="60"/>
  <c r="K467" i="60"/>
  <c r="J468" i="60"/>
  <c r="K468" i="60"/>
  <c r="J469" i="60"/>
  <c r="K469" i="60"/>
  <c r="J470" i="60"/>
  <c r="K470" i="60"/>
  <c r="J471" i="60"/>
  <c r="K471" i="60"/>
  <c r="J472" i="60"/>
  <c r="K472" i="60"/>
  <c r="J473" i="60"/>
  <c r="K473" i="60"/>
  <c r="J474" i="60"/>
  <c r="K474" i="60"/>
  <c r="J475" i="60"/>
  <c r="K475" i="60"/>
  <c r="J476" i="60"/>
  <c r="K476" i="60"/>
  <c r="J477" i="60"/>
  <c r="K477" i="60"/>
  <c r="J478" i="60"/>
  <c r="M478" i="60" s="1"/>
  <c r="K478" i="60"/>
  <c r="J479" i="60"/>
  <c r="K479" i="60"/>
  <c r="J480" i="60"/>
  <c r="K480" i="60"/>
  <c r="J481" i="60"/>
  <c r="K481" i="60"/>
  <c r="J482" i="60"/>
  <c r="K482" i="60"/>
  <c r="J483" i="60"/>
  <c r="K483" i="60"/>
  <c r="J484" i="60"/>
  <c r="K484" i="60"/>
  <c r="J485" i="60"/>
  <c r="K485" i="60"/>
  <c r="J486" i="60"/>
  <c r="K486" i="60"/>
  <c r="I9" i="60"/>
  <c r="I10" i="60"/>
  <c r="I11" i="60"/>
  <c r="I12" i="60"/>
  <c r="I13" i="60"/>
  <c r="I14" i="60"/>
  <c r="I18" i="60"/>
  <c r="I19" i="60"/>
  <c r="I20" i="60"/>
  <c r="I21" i="60"/>
  <c r="I22" i="60"/>
  <c r="I23" i="60"/>
  <c r="I24" i="60"/>
  <c r="I25" i="60"/>
  <c r="I26" i="60"/>
  <c r="I27" i="60"/>
  <c r="I28" i="60"/>
  <c r="I29" i="60"/>
  <c r="I30" i="60"/>
  <c r="I31" i="60"/>
  <c r="I32" i="60"/>
  <c r="I33" i="60"/>
  <c r="I34" i="60"/>
  <c r="I35" i="60"/>
  <c r="I36" i="60"/>
  <c r="I37" i="60"/>
  <c r="I38" i="60"/>
  <c r="I39" i="60"/>
  <c r="I40" i="60"/>
  <c r="I41" i="60"/>
  <c r="I42" i="60"/>
  <c r="I43" i="60"/>
  <c r="I44" i="60"/>
  <c r="I45" i="60"/>
  <c r="I46" i="60"/>
  <c r="I47" i="60"/>
  <c r="I48" i="60"/>
  <c r="I49" i="60"/>
  <c r="I50" i="60"/>
  <c r="I51" i="60"/>
  <c r="I52" i="60"/>
  <c r="I53" i="60"/>
  <c r="I54" i="60"/>
  <c r="I55" i="60"/>
  <c r="I56" i="60"/>
  <c r="I57" i="60"/>
  <c r="I58" i="60"/>
  <c r="I59" i="60"/>
  <c r="I60" i="60"/>
  <c r="I61" i="60"/>
  <c r="I62" i="60"/>
  <c r="I63" i="60"/>
  <c r="I64" i="60"/>
  <c r="I65" i="60"/>
  <c r="I66" i="60"/>
  <c r="I67" i="60"/>
  <c r="I68" i="60"/>
  <c r="I69" i="60"/>
  <c r="I70" i="60"/>
  <c r="I71" i="60"/>
  <c r="I72" i="60"/>
  <c r="I73" i="60"/>
  <c r="I74" i="60"/>
  <c r="I75" i="60"/>
  <c r="I76" i="60"/>
  <c r="I77" i="60"/>
  <c r="I78" i="60"/>
  <c r="I79" i="60"/>
  <c r="I80" i="60"/>
  <c r="I81" i="60"/>
  <c r="I82" i="60"/>
  <c r="I83" i="60"/>
  <c r="I84" i="60"/>
  <c r="I85" i="60"/>
  <c r="I86" i="60"/>
  <c r="I87" i="60"/>
  <c r="I88" i="60"/>
  <c r="I89" i="60"/>
  <c r="I90" i="60"/>
  <c r="I91" i="60"/>
  <c r="I92" i="60"/>
  <c r="I93" i="60"/>
  <c r="I94" i="60"/>
  <c r="I95" i="60"/>
  <c r="I96" i="60"/>
  <c r="I97" i="60"/>
  <c r="I98" i="60"/>
  <c r="I99" i="60"/>
  <c r="I100" i="60"/>
  <c r="I101" i="60"/>
  <c r="I102" i="60"/>
  <c r="I103" i="60"/>
  <c r="I104" i="60"/>
  <c r="I105" i="60"/>
  <c r="I106" i="60"/>
  <c r="I107" i="60"/>
  <c r="I108" i="60"/>
  <c r="I109" i="60"/>
  <c r="I110" i="60"/>
  <c r="I111" i="60"/>
  <c r="I112" i="60"/>
  <c r="I113" i="60"/>
  <c r="I114" i="60"/>
  <c r="I115" i="60"/>
  <c r="I116" i="60"/>
  <c r="I117" i="60"/>
  <c r="I118" i="60"/>
  <c r="I119" i="60"/>
  <c r="I120" i="60"/>
  <c r="I121" i="60"/>
  <c r="I122" i="60"/>
  <c r="I123" i="60"/>
  <c r="I124" i="60"/>
  <c r="I125" i="60"/>
  <c r="I126" i="60"/>
  <c r="I127" i="60"/>
  <c r="I128" i="60"/>
  <c r="I129" i="60"/>
  <c r="I130" i="60"/>
  <c r="I131" i="60"/>
  <c r="I132" i="60"/>
  <c r="I133" i="60"/>
  <c r="I134" i="60"/>
  <c r="I135" i="60"/>
  <c r="I136" i="60"/>
  <c r="I137" i="60"/>
  <c r="I138" i="60"/>
  <c r="I139" i="60"/>
  <c r="I140" i="60"/>
  <c r="I141" i="60"/>
  <c r="I142" i="60"/>
  <c r="I143" i="60"/>
  <c r="I144" i="60"/>
  <c r="I145" i="60"/>
  <c r="I146" i="60"/>
  <c r="I147" i="60"/>
  <c r="I148" i="60"/>
  <c r="I149" i="60"/>
  <c r="I150" i="60"/>
  <c r="I151" i="60"/>
  <c r="I152" i="60"/>
  <c r="I153" i="60"/>
  <c r="I154" i="60"/>
  <c r="I155" i="60"/>
  <c r="I156" i="60"/>
  <c r="I157" i="60"/>
  <c r="I158" i="60"/>
  <c r="I159" i="60"/>
  <c r="I160" i="60"/>
  <c r="I161" i="60"/>
  <c r="I162" i="60"/>
  <c r="I163" i="60"/>
  <c r="I164" i="60"/>
  <c r="I165" i="60"/>
  <c r="I166" i="60"/>
  <c r="I167" i="60"/>
  <c r="I168" i="60"/>
  <c r="I169" i="60"/>
  <c r="I170" i="60"/>
  <c r="I171" i="60"/>
  <c r="I172" i="60"/>
  <c r="I173" i="60"/>
  <c r="I174" i="60"/>
  <c r="I175" i="60"/>
  <c r="I176" i="60"/>
  <c r="I177" i="60"/>
  <c r="I178" i="60"/>
  <c r="I179" i="60"/>
  <c r="I180" i="60"/>
  <c r="I181" i="60"/>
  <c r="I182" i="60"/>
  <c r="I183" i="60"/>
  <c r="I184" i="60"/>
  <c r="I185" i="60"/>
  <c r="I186" i="60"/>
  <c r="I187" i="60"/>
  <c r="I188" i="60"/>
  <c r="I189" i="60"/>
  <c r="I190" i="60"/>
  <c r="I191" i="60"/>
  <c r="I192" i="60"/>
  <c r="I193" i="60"/>
  <c r="I194" i="60"/>
  <c r="I195" i="60"/>
  <c r="I196" i="60"/>
  <c r="I197" i="60"/>
  <c r="I198" i="60"/>
  <c r="I199" i="60"/>
  <c r="I200" i="60"/>
  <c r="I201" i="60"/>
  <c r="I202" i="60"/>
  <c r="I203" i="60"/>
  <c r="I204" i="60"/>
  <c r="I205" i="60"/>
  <c r="I206" i="60"/>
  <c r="I207" i="60"/>
  <c r="I208" i="60"/>
  <c r="I209" i="60"/>
  <c r="I210" i="60"/>
  <c r="I211" i="60"/>
  <c r="I212" i="60"/>
  <c r="I213" i="60"/>
  <c r="I214" i="60"/>
  <c r="I215" i="60"/>
  <c r="I216" i="60"/>
  <c r="I217" i="60"/>
  <c r="I218" i="60"/>
  <c r="I219" i="60"/>
  <c r="I220" i="60"/>
  <c r="I221" i="60"/>
  <c r="I222" i="60"/>
  <c r="I223" i="60"/>
  <c r="I224" i="60"/>
  <c r="I225" i="60"/>
  <c r="I226" i="60"/>
  <c r="I227" i="60"/>
  <c r="I228" i="60"/>
  <c r="I229" i="60"/>
  <c r="I230" i="60"/>
  <c r="I231" i="60"/>
  <c r="I232" i="60"/>
  <c r="I233" i="60"/>
  <c r="I234" i="60"/>
  <c r="I235" i="60"/>
  <c r="I236" i="60"/>
  <c r="I237" i="60"/>
  <c r="I238" i="60"/>
  <c r="I239" i="60"/>
  <c r="I240" i="60"/>
  <c r="I241" i="60"/>
  <c r="I242" i="60"/>
  <c r="I243" i="60"/>
  <c r="I244" i="60"/>
  <c r="I245" i="60"/>
  <c r="I246" i="60"/>
  <c r="I247" i="60"/>
  <c r="I248" i="60"/>
  <c r="I249" i="60"/>
  <c r="I250" i="60"/>
  <c r="I251" i="60"/>
  <c r="I252" i="60"/>
  <c r="I253" i="60"/>
  <c r="I254" i="60"/>
  <c r="I255" i="60"/>
  <c r="I256" i="60"/>
  <c r="I257" i="60"/>
  <c r="I258" i="60"/>
  <c r="I259" i="60"/>
  <c r="I260" i="60"/>
  <c r="I261" i="60"/>
  <c r="I262" i="60"/>
  <c r="I263" i="60"/>
  <c r="I264" i="60"/>
  <c r="I265" i="60"/>
  <c r="I266" i="60"/>
  <c r="I267" i="60"/>
  <c r="I268" i="60"/>
  <c r="I269" i="60"/>
  <c r="I270" i="60"/>
  <c r="I271" i="60"/>
  <c r="I272" i="60"/>
  <c r="I273" i="60"/>
  <c r="I274" i="60"/>
  <c r="I275" i="60"/>
  <c r="I276" i="60"/>
  <c r="I277" i="60"/>
  <c r="I278" i="60"/>
  <c r="I279" i="60"/>
  <c r="I280" i="60"/>
  <c r="I281" i="60"/>
  <c r="I282" i="60"/>
  <c r="I283" i="60"/>
  <c r="I284" i="60"/>
  <c r="I285" i="60"/>
  <c r="I286" i="60"/>
  <c r="I287" i="60"/>
  <c r="I288" i="60"/>
  <c r="I289" i="60"/>
  <c r="I290" i="60"/>
  <c r="I291" i="60"/>
  <c r="I292" i="60"/>
  <c r="I293" i="60"/>
  <c r="I294" i="60"/>
  <c r="I295" i="60"/>
  <c r="I296" i="60"/>
  <c r="I297" i="60"/>
  <c r="I298" i="60"/>
  <c r="I299" i="60"/>
  <c r="I300" i="60"/>
  <c r="I301" i="60"/>
  <c r="I302" i="60"/>
  <c r="I303" i="60"/>
  <c r="I304" i="60"/>
  <c r="I305" i="60"/>
  <c r="I306" i="60"/>
  <c r="I307" i="60"/>
  <c r="I308" i="60"/>
  <c r="I309" i="60"/>
  <c r="I310" i="60"/>
  <c r="I311" i="60"/>
  <c r="I312" i="60"/>
  <c r="I313" i="60"/>
  <c r="I314" i="60"/>
  <c r="I315" i="60"/>
  <c r="I316" i="60"/>
  <c r="I317" i="60"/>
  <c r="I318" i="60"/>
  <c r="I319" i="60"/>
  <c r="I320" i="60"/>
  <c r="I321" i="60"/>
  <c r="I322" i="60"/>
  <c r="I323" i="60"/>
  <c r="I324" i="60"/>
  <c r="I325" i="60"/>
  <c r="I326" i="60"/>
  <c r="I327" i="60"/>
  <c r="I328" i="60"/>
  <c r="I329" i="60"/>
  <c r="I330" i="60"/>
  <c r="I331" i="60"/>
  <c r="I332" i="60"/>
  <c r="I333" i="60"/>
  <c r="I334" i="60"/>
  <c r="I335" i="60"/>
  <c r="I336" i="60"/>
  <c r="I337" i="60"/>
  <c r="I338" i="60"/>
  <c r="I339" i="60"/>
  <c r="I340" i="60"/>
  <c r="I341" i="60"/>
  <c r="I342" i="60"/>
  <c r="I343" i="60"/>
  <c r="I344" i="60"/>
  <c r="I345" i="60"/>
  <c r="I346" i="60"/>
  <c r="I347" i="60"/>
  <c r="I348" i="60"/>
  <c r="I349" i="60"/>
  <c r="I350" i="60"/>
  <c r="I351" i="60"/>
  <c r="I352" i="60"/>
  <c r="I353" i="60"/>
  <c r="I354" i="60"/>
  <c r="I355" i="60"/>
  <c r="I356" i="60"/>
  <c r="I357" i="60"/>
  <c r="I358" i="60"/>
  <c r="I359" i="60"/>
  <c r="I360" i="60"/>
  <c r="I361" i="60"/>
  <c r="I362" i="60"/>
  <c r="I363" i="60"/>
  <c r="I364" i="60"/>
  <c r="I365" i="60"/>
  <c r="I366" i="60"/>
  <c r="I367" i="60"/>
  <c r="I368" i="60"/>
  <c r="I369" i="60"/>
  <c r="I370" i="60"/>
  <c r="I371" i="60"/>
  <c r="I372" i="60"/>
  <c r="I373" i="60"/>
  <c r="I374" i="60"/>
  <c r="I375" i="60"/>
  <c r="I376" i="60"/>
  <c r="I377" i="60"/>
  <c r="I378" i="60"/>
  <c r="I379" i="60"/>
  <c r="I380" i="60"/>
  <c r="I381" i="60"/>
  <c r="I382" i="60"/>
  <c r="I383" i="60"/>
  <c r="I384" i="60"/>
  <c r="I385" i="60"/>
  <c r="I386" i="60"/>
  <c r="I387" i="60"/>
  <c r="I388" i="60"/>
  <c r="I389" i="60"/>
  <c r="I390" i="60"/>
  <c r="I391" i="60"/>
  <c r="I392" i="60"/>
  <c r="I393" i="60"/>
  <c r="I394" i="60"/>
  <c r="I395" i="60"/>
  <c r="I396" i="60"/>
  <c r="I397" i="60"/>
  <c r="I398" i="60"/>
  <c r="I399" i="60"/>
  <c r="I400" i="60"/>
  <c r="I401" i="60"/>
  <c r="I402" i="60"/>
  <c r="I403" i="60"/>
  <c r="I404" i="60"/>
  <c r="I405" i="60"/>
  <c r="I406" i="60"/>
  <c r="I407" i="60"/>
  <c r="I408" i="60"/>
  <c r="I409" i="60"/>
  <c r="I410" i="60"/>
  <c r="I411" i="60"/>
  <c r="I412" i="60"/>
  <c r="I413" i="60"/>
  <c r="I414" i="60"/>
  <c r="I415" i="60"/>
  <c r="I416" i="60"/>
  <c r="I417" i="60"/>
  <c r="I418" i="60"/>
  <c r="I419" i="60"/>
  <c r="I420" i="60"/>
  <c r="I421" i="60"/>
  <c r="I422" i="60"/>
  <c r="I423" i="60"/>
  <c r="I424" i="60"/>
  <c r="I425" i="60"/>
  <c r="I426" i="60"/>
  <c r="I427" i="60"/>
  <c r="I428" i="60"/>
  <c r="I429" i="60"/>
  <c r="I430" i="60"/>
  <c r="I431" i="60"/>
  <c r="I432" i="60"/>
  <c r="I433" i="60"/>
  <c r="I434" i="60"/>
  <c r="I435" i="60"/>
  <c r="I436" i="60"/>
  <c r="I437" i="60"/>
  <c r="I438" i="60"/>
  <c r="I439" i="60"/>
  <c r="I440" i="60"/>
  <c r="I441" i="60"/>
  <c r="I442" i="60"/>
  <c r="I443" i="60"/>
  <c r="I444" i="60"/>
  <c r="I445" i="60"/>
  <c r="I446" i="60"/>
  <c r="I447" i="60"/>
  <c r="I448" i="60"/>
  <c r="I449" i="60"/>
  <c r="I450" i="60"/>
  <c r="I451" i="60"/>
  <c r="I452" i="60"/>
  <c r="I453" i="60"/>
  <c r="I454" i="60"/>
  <c r="I455" i="60"/>
  <c r="I456" i="60"/>
  <c r="I457" i="60"/>
  <c r="I458" i="60"/>
  <c r="I459" i="60"/>
  <c r="I460" i="60"/>
  <c r="I461" i="60"/>
  <c r="I462" i="60"/>
  <c r="I463" i="60"/>
  <c r="I464" i="60"/>
  <c r="I465" i="60"/>
  <c r="I466" i="60"/>
  <c r="I467" i="60"/>
  <c r="I468" i="60"/>
  <c r="I469" i="60"/>
  <c r="I470" i="60"/>
  <c r="I471" i="60"/>
  <c r="I472" i="60"/>
  <c r="I473" i="60"/>
  <c r="I474" i="60"/>
  <c r="I475" i="60"/>
  <c r="I476" i="60"/>
  <c r="I477" i="60"/>
  <c r="I478" i="60"/>
  <c r="I479" i="60"/>
  <c r="I480" i="60"/>
  <c r="I481" i="60"/>
  <c r="I482" i="60"/>
  <c r="I483" i="60"/>
  <c r="I484" i="60"/>
  <c r="I485" i="60"/>
  <c r="I486" i="60"/>
  <c r="M12" i="60" l="1"/>
  <c r="N12" i="60" s="1"/>
  <c r="M16" i="60"/>
  <c r="M13" i="60"/>
  <c r="N13" i="60" s="1"/>
  <c r="M222" i="60"/>
  <c r="M192" i="60"/>
  <c r="M21" i="60"/>
  <c r="M19" i="60"/>
  <c r="M115" i="60"/>
  <c r="M343" i="60"/>
  <c r="M485" i="60"/>
  <c r="M479" i="60"/>
  <c r="M377" i="60"/>
  <c r="M412" i="60"/>
  <c r="M382" i="60"/>
  <c r="M20" i="60"/>
  <c r="M17" i="60"/>
  <c r="M237" i="60"/>
  <c r="M159" i="60"/>
  <c r="M105" i="60"/>
  <c r="M182" i="60"/>
  <c r="M164" i="60"/>
  <c r="M14" i="60"/>
  <c r="N14" i="60" s="1"/>
  <c r="M179" i="60"/>
  <c r="M143" i="60"/>
  <c r="A12" i="60"/>
  <c r="M395" i="60"/>
  <c r="M246" i="60"/>
  <c r="M240" i="60"/>
  <c r="M162" i="60"/>
  <c r="M156" i="60"/>
  <c r="M150" i="60"/>
  <c r="M144" i="60"/>
  <c r="M138" i="60"/>
  <c r="M114" i="60"/>
  <c r="M96" i="60"/>
  <c r="M365" i="60"/>
  <c r="M353" i="60"/>
  <c r="M347" i="60"/>
  <c r="M329" i="60"/>
  <c r="M323" i="60"/>
  <c r="M311" i="60"/>
  <c r="M305" i="60"/>
  <c r="M299" i="60"/>
  <c r="M293" i="60"/>
  <c r="M275" i="60"/>
  <c r="M257" i="60"/>
  <c r="M41" i="60"/>
  <c r="M453" i="60"/>
  <c r="M435" i="60"/>
  <c r="M243" i="60"/>
  <c r="M452" i="60"/>
  <c r="M469" i="60"/>
  <c r="M25" i="60"/>
  <c r="M402" i="60"/>
  <c r="M396" i="60"/>
  <c r="M384" i="60"/>
  <c r="M264" i="60"/>
  <c r="M258" i="60"/>
  <c r="M212" i="60"/>
  <c r="M437" i="60"/>
  <c r="M419" i="60"/>
  <c r="M135" i="60"/>
  <c r="M123" i="60"/>
  <c r="M117" i="60"/>
  <c r="M33" i="60"/>
  <c r="M442" i="60"/>
  <c r="M424" i="60"/>
  <c r="M228" i="60"/>
  <c r="M92" i="60"/>
  <c r="M358" i="60"/>
  <c r="M340" i="60"/>
  <c r="M328" i="60"/>
  <c r="M250" i="60"/>
  <c r="M216" i="60"/>
  <c r="M210" i="60"/>
  <c r="M204" i="60"/>
  <c r="M180" i="60"/>
  <c r="M174" i="60"/>
  <c r="M399" i="60"/>
  <c r="M79" i="60"/>
  <c r="M37" i="60"/>
  <c r="M31" i="60"/>
  <c r="M321" i="60"/>
  <c r="M315" i="60"/>
  <c r="M403" i="60"/>
  <c r="M83" i="60"/>
  <c r="M313" i="60"/>
  <c r="M295" i="60"/>
  <c r="M231" i="60"/>
  <c r="M207" i="60"/>
  <c r="M177" i="60"/>
  <c r="M43" i="60"/>
  <c r="M75" i="60"/>
  <c r="M69" i="60"/>
  <c r="M68" i="60"/>
  <c r="M32" i="60"/>
  <c r="M471" i="60"/>
  <c r="M429" i="60"/>
  <c r="M423" i="60"/>
  <c r="M376" i="60"/>
  <c r="M280" i="60"/>
  <c r="M234" i="60"/>
  <c r="M198" i="60"/>
  <c r="M186" i="60"/>
  <c r="M158" i="60"/>
  <c r="M140" i="60"/>
  <c r="M122" i="60"/>
  <c r="M99" i="60"/>
  <c r="M93" i="60"/>
  <c r="M473" i="60"/>
  <c r="M456" i="60"/>
  <c r="M433" i="60"/>
  <c r="M427" i="60"/>
  <c r="M374" i="60"/>
  <c r="M368" i="60"/>
  <c r="M110" i="60"/>
  <c r="M104" i="60"/>
  <c r="M438" i="60"/>
  <c r="M320" i="60"/>
  <c r="M314" i="60"/>
  <c r="M290" i="60"/>
  <c r="M284" i="60"/>
  <c r="M278" i="60"/>
  <c r="M455" i="60"/>
  <c r="M460" i="60"/>
  <c r="M337" i="60"/>
  <c r="M325" i="60"/>
  <c r="M236" i="60"/>
  <c r="M219" i="60"/>
  <c r="M213" i="60"/>
  <c r="M126" i="60"/>
  <c r="M120" i="60"/>
  <c r="M108" i="60"/>
  <c r="M90" i="60"/>
  <c r="M78" i="60"/>
  <c r="M482" i="60"/>
  <c r="M448" i="60"/>
  <c r="M300" i="60"/>
  <c r="M294" i="60"/>
  <c r="M288" i="60"/>
  <c r="M282" i="60"/>
  <c r="M218" i="60"/>
  <c r="M119" i="60"/>
  <c r="M481" i="60"/>
  <c r="M470" i="60"/>
  <c r="M465" i="60"/>
  <c r="M459" i="60"/>
  <c r="M447" i="60"/>
  <c r="M269" i="60"/>
  <c r="M28" i="60"/>
  <c r="M51" i="60"/>
  <c r="M26" i="60"/>
  <c r="M54" i="60"/>
  <c r="M53" i="60"/>
  <c r="M35" i="60"/>
  <c r="M56" i="60"/>
  <c r="M59" i="60"/>
  <c r="M449" i="60"/>
  <c r="M443" i="60"/>
  <c r="M432" i="60"/>
  <c r="M415" i="60"/>
  <c r="M397" i="60"/>
  <c r="M391" i="60"/>
  <c r="M379" i="60"/>
  <c r="M367" i="60"/>
  <c r="M344" i="60"/>
  <c r="M338" i="60"/>
  <c r="M332" i="60"/>
  <c r="M309" i="60"/>
  <c r="M291" i="60"/>
  <c r="M245" i="60"/>
  <c r="M197" i="60"/>
  <c r="M147" i="60"/>
  <c r="M124" i="60"/>
  <c r="M102" i="60"/>
  <c r="M91" i="60"/>
  <c r="M50" i="60"/>
  <c r="M38" i="60"/>
  <c r="M22" i="60"/>
  <c r="M476" i="60"/>
  <c r="M349" i="60"/>
  <c r="M141" i="60"/>
  <c r="M129" i="60"/>
  <c r="M107" i="60"/>
  <c r="M101" i="60"/>
  <c r="M431" i="60"/>
  <c r="M261" i="60"/>
  <c r="M249" i="60"/>
  <c r="M185" i="60"/>
  <c r="M146" i="60"/>
  <c r="M84" i="60"/>
  <c r="M72" i="60"/>
  <c r="M475" i="60"/>
  <c r="M464" i="60"/>
  <c r="M458" i="60"/>
  <c r="M413" i="60"/>
  <c r="M407" i="60"/>
  <c r="M401" i="60"/>
  <c r="M383" i="60"/>
  <c r="M354" i="60"/>
  <c r="M348" i="60"/>
  <c r="M342" i="60"/>
  <c r="M336" i="60"/>
  <c r="M330" i="60"/>
  <c r="M289" i="60"/>
  <c r="M283" i="60"/>
  <c r="M271" i="60"/>
  <c r="M266" i="60"/>
  <c r="M201" i="60"/>
  <c r="M106" i="60"/>
  <c r="M66" i="60"/>
  <c r="M60" i="60"/>
  <c r="M48" i="60"/>
  <c r="M42" i="60"/>
  <c r="M480" i="60"/>
  <c r="M388" i="60"/>
  <c r="M359" i="60"/>
  <c r="M341" i="60"/>
  <c r="M254" i="60"/>
  <c r="M195" i="60"/>
  <c r="M151" i="60"/>
  <c r="M111" i="60"/>
  <c r="M77" i="60"/>
  <c r="M71" i="60"/>
  <c r="M474" i="60"/>
  <c r="M463" i="60"/>
  <c r="M446" i="60"/>
  <c r="M440" i="60"/>
  <c r="M276" i="60"/>
  <c r="M200" i="60"/>
  <c r="M194" i="60"/>
  <c r="M127" i="60"/>
  <c r="M121" i="60"/>
  <c r="M65" i="60"/>
  <c r="M47" i="60"/>
  <c r="M468" i="60"/>
  <c r="M445" i="60"/>
  <c r="M434" i="60"/>
  <c r="M334" i="60"/>
  <c r="M287" i="60"/>
  <c r="M161" i="60"/>
  <c r="M132" i="60"/>
  <c r="M40" i="60"/>
  <c r="M484" i="60"/>
  <c r="M439" i="60"/>
  <c r="M428" i="60"/>
  <c r="M422" i="60"/>
  <c r="M375" i="60"/>
  <c r="M369" i="60"/>
  <c r="M322" i="60"/>
  <c r="M252" i="60"/>
  <c r="M225" i="60"/>
  <c r="M87" i="60"/>
  <c r="M81" i="60"/>
  <c r="M29" i="60"/>
  <c r="M483" i="60"/>
  <c r="M467" i="60"/>
  <c r="M444" i="60"/>
  <c r="M398" i="60"/>
  <c r="M392" i="60"/>
  <c r="M386" i="60"/>
  <c r="M345" i="60"/>
  <c r="M304" i="60"/>
  <c r="M274" i="60"/>
  <c r="M176" i="60"/>
  <c r="M171" i="60"/>
  <c r="M165" i="60"/>
  <c r="M131" i="60"/>
  <c r="M125" i="60"/>
  <c r="M63" i="60"/>
  <c r="M57" i="60"/>
  <c r="M23" i="60"/>
  <c r="M420" i="60"/>
  <c r="M153" i="60"/>
  <c r="M361" i="60"/>
  <c r="M307" i="60"/>
  <c r="M168" i="60"/>
  <c r="M394" i="60"/>
  <c r="M183" i="60"/>
  <c r="M286" i="60"/>
  <c r="M45" i="60"/>
  <c r="M74" i="60"/>
  <c r="M472" i="60"/>
  <c r="M462" i="60"/>
  <c r="M436" i="60"/>
  <c r="M426" i="60"/>
  <c r="M411" i="60"/>
  <c r="M389" i="60"/>
  <c r="M378" i="60"/>
  <c r="M373" i="60"/>
  <c r="M357" i="60"/>
  <c r="M351" i="60"/>
  <c r="M335" i="60"/>
  <c r="M324" i="60"/>
  <c r="M319" i="60"/>
  <c r="M303" i="60"/>
  <c r="M297" i="60"/>
  <c r="M281" i="60"/>
  <c r="M270" i="60"/>
  <c r="M265" i="60"/>
  <c r="M239" i="60"/>
  <c r="M229" i="60"/>
  <c r="M214" i="60"/>
  <c r="M209" i="60"/>
  <c r="M128" i="60"/>
  <c r="M109" i="60"/>
  <c r="M95" i="60"/>
  <c r="M70" i="60"/>
  <c r="M477" i="60"/>
  <c r="M466" i="60"/>
  <c r="M461" i="60"/>
  <c r="M451" i="60"/>
  <c r="M441" i="60"/>
  <c r="M430" i="60"/>
  <c r="M425" i="60"/>
  <c r="M410" i="60"/>
  <c r="M404" i="60"/>
  <c r="M372" i="60"/>
  <c r="M366" i="60"/>
  <c r="M356" i="60"/>
  <c r="M350" i="60"/>
  <c r="M318" i="60"/>
  <c r="M312" i="60"/>
  <c r="M302" i="60"/>
  <c r="M296" i="60"/>
  <c r="M259" i="60"/>
  <c r="M248" i="60"/>
  <c r="M233" i="60"/>
  <c r="M223" i="60"/>
  <c r="M203" i="60"/>
  <c r="M193" i="60"/>
  <c r="M178" i="60"/>
  <c r="M173" i="60"/>
  <c r="M113" i="60"/>
  <c r="M89" i="60"/>
  <c r="M36" i="60"/>
  <c r="M486" i="60"/>
  <c r="M450" i="60"/>
  <c r="M414" i="60"/>
  <c r="M409" i="60"/>
  <c r="M393" i="60"/>
  <c r="M387" i="60"/>
  <c r="M371" i="60"/>
  <c r="M360" i="60"/>
  <c r="M355" i="60"/>
  <c r="M339" i="60"/>
  <c r="M333" i="60"/>
  <c r="M317" i="60"/>
  <c r="M306" i="60"/>
  <c r="M301" i="60"/>
  <c r="M285" i="60"/>
  <c r="M279" i="60"/>
  <c r="M187" i="60"/>
  <c r="M167" i="60"/>
  <c r="M157" i="60"/>
  <c r="M142" i="60"/>
  <c r="M137" i="60"/>
  <c r="M103" i="60"/>
  <c r="M49" i="60"/>
  <c r="M44" i="60"/>
  <c r="M381" i="60"/>
  <c r="M370" i="60"/>
  <c r="M327" i="60"/>
  <c r="M316" i="60"/>
  <c r="M273" i="60"/>
  <c r="M263" i="60"/>
  <c r="M247" i="60"/>
  <c r="M232" i="60"/>
  <c r="M227" i="60"/>
  <c r="M454" i="60"/>
  <c r="M418" i="60"/>
  <c r="M385" i="60"/>
  <c r="M380" i="60"/>
  <c r="M364" i="60"/>
  <c r="M331" i="60"/>
  <c r="M326" i="60"/>
  <c r="M310" i="60"/>
  <c r="M277" i="60"/>
  <c r="M272" i="60"/>
  <c r="M251" i="60"/>
  <c r="M221" i="60"/>
  <c r="M211" i="60"/>
  <c r="M196" i="60"/>
  <c r="M191" i="60"/>
  <c r="M116" i="60"/>
  <c r="M67" i="60"/>
  <c r="M34" i="60"/>
  <c r="M86" i="60"/>
  <c r="M417" i="60"/>
  <c r="M406" i="60"/>
  <c r="M363" i="60"/>
  <c r="M352" i="60"/>
  <c r="M298" i="60"/>
  <c r="M255" i="60"/>
  <c r="M230" i="60"/>
  <c r="M215" i="60"/>
  <c r="M175" i="60"/>
  <c r="M160" i="60"/>
  <c r="M155" i="60"/>
  <c r="M457" i="60"/>
  <c r="M421" i="60"/>
  <c r="M416" i="60"/>
  <c r="M400" i="60"/>
  <c r="M362" i="60"/>
  <c r="M346" i="60"/>
  <c r="M308" i="60"/>
  <c r="M292" i="60"/>
  <c r="M149" i="60"/>
  <c r="M139" i="60"/>
  <c r="M85" i="60"/>
  <c r="M55" i="60"/>
  <c r="M268" i="60"/>
  <c r="M62" i="60"/>
  <c r="M253" i="60"/>
  <c r="M235" i="60"/>
  <c r="M217" i="60"/>
  <c r="M199" i="60"/>
  <c r="M181" i="60"/>
  <c r="M163" i="60"/>
  <c r="M145" i="60"/>
  <c r="M88" i="60"/>
  <c r="M73" i="60"/>
  <c r="M405" i="60"/>
  <c r="M408" i="60"/>
  <c r="M390" i="60"/>
  <c r="M242" i="60"/>
  <c r="M224" i="60"/>
  <c r="M220" i="60"/>
  <c r="M206" i="60"/>
  <c r="M188" i="60"/>
  <c r="M184" i="60"/>
  <c r="M170" i="60"/>
  <c r="M152" i="60"/>
  <c r="M148" i="60"/>
  <c r="M134" i="60"/>
  <c r="M130" i="60"/>
  <c r="M24" i="60"/>
  <c r="M260" i="60"/>
  <c r="M256" i="60"/>
  <c r="M238" i="60"/>
  <c r="M202" i="60"/>
  <c r="M166" i="60"/>
  <c r="M80" i="60"/>
  <c r="M39" i="60"/>
  <c r="M52" i="60"/>
  <c r="M98" i="60"/>
  <c r="M262" i="60"/>
  <c r="M226" i="60"/>
  <c r="M190" i="60"/>
  <c r="M154" i="60"/>
  <c r="M118" i="60"/>
  <c r="M82" i="60"/>
  <c r="M46" i="60"/>
  <c r="M94" i="60"/>
  <c r="M58" i="60"/>
  <c r="M27" i="60"/>
  <c r="M241" i="60"/>
  <c r="M205" i="60"/>
  <c r="M169" i="60"/>
  <c r="M133" i="60"/>
  <c r="M97" i="60"/>
  <c r="M61" i="60"/>
  <c r="M30" i="60"/>
  <c r="M244" i="60"/>
  <c r="M208" i="60"/>
  <c r="M172" i="60"/>
  <c r="M136" i="60"/>
  <c r="M100" i="60"/>
  <c r="M64" i="60"/>
  <c r="M112" i="60"/>
  <c r="M76" i="60"/>
  <c r="N15" i="60" l="1"/>
  <c r="N16" i="60" s="1"/>
  <c r="A13" i="60"/>
  <c r="N17" i="60" l="1"/>
  <c r="N18" i="60" s="1"/>
  <c r="N19" i="60" s="1"/>
  <c r="N20" i="60" l="1"/>
  <c r="N21" i="60" s="1"/>
  <c r="N22" i="60" l="1"/>
  <c r="N23" i="60" s="1"/>
  <c r="N24" i="60" l="1"/>
  <c r="N25" i="60" s="1"/>
  <c r="N26" i="60" l="1"/>
  <c r="N27" i="60" s="1"/>
  <c r="N28" i="60" s="1"/>
  <c r="N29" i="60" l="1"/>
  <c r="N30" i="60" l="1"/>
  <c r="N31" i="60" l="1"/>
  <c r="N32" i="60" l="1"/>
  <c r="N33" i="60" l="1"/>
  <c r="N34" i="60" l="1"/>
  <c r="N35" i="60" l="1"/>
  <c r="N36" i="60" l="1"/>
  <c r="N37" i="60" l="1"/>
  <c r="N38" i="60" l="1"/>
  <c r="N39" i="60" l="1"/>
  <c r="N40" i="60" l="1"/>
  <c r="N41" i="60" l="1"/>
  <c r="N42" i="60" l="1"/>
  <c r="N43" i="60" l="1"/>
  <c r="N44" i="60" l="1"/>
  <c r="N45" i="60" l="1"/>
  <c r="N46" i="60" l="1"/>
  <c r="N47" i="60" l="1"/>
  <c r="N48" i="60" l="1"/>
  <c r="N49" i="60" l="1"/>
  <c r="N50" i="60" l="1"/>
  <c r="A9" i="60"/>
  <c r="N51" i="60" l="1"/>
  <c r="I8" i="60"/>
  <c r="A8" i="60"/>
  <c r="I7" i="60"/>
  <c r="A7" i="60"/>
  <c r="A5" i="60"/>
  <c r="N52" i="60" l="1"/>
  <c r="I694" i="60"/>
  <c r="A14" i="60"/>
  <c r="N53" i="60" l="1"/>
  <c r="A20" i="60"/>
  <c r="A19" i="60"/>
  <c r="A18" i="60"/>
  <c r="J12" i="46"/>
  <c r="M12" i="46" s="1"/>
  <c r="J13" i="46"/>
  <c r="M13" i="46" s="1"/>
  <c r="K13" i="46"/>
  <c r="J14" i="46"/>
  <c r="K14" i="46"/>
  <c r="M14" i="46"/>
  <c r="J15" i="46"/>
  <c r="M15" i="46" s="1"/>
  <c r="K15" i="46"/>
  <c r="J16" i="46"/>
  <c r="K16" i="46"/>
  <c r="M16" i="46"/>
  <c r="J17" i="46"/>
  <c r="K17" i="46"/>
  <c r="M17" i="46"/>
  <c r="J18" i="46"/>
  <c r="M18" i="46" s="1"/>
  <c r="K18" i="46"/>
  <c r="J19" i="46"/>
  <c r="M19" i="46" s="1"/>
  <c r="K19" i="46"/>
  <c r="J20" i="46"/>
  <c r="K20" i="46"/>
  <c r="M20" i="46"/>
  <c r="J21" i="46"/>
  <c r="M21" i="46" s="1"/>
  <c r="K21" i="46"/>
  <c r="J22" i="46"/>
  <c r="M22" i="46" s="1"/>
  <c r="K22" i="46"/>
  <c r="J23" i="46"/>
  <c r="K23" i="46"/>
  <c r="M23" i="46"/>
  <c r="J24" i="46"/>
  <c r="M24" i="46" s="1"/>
  <c r="K24" i="46"/>
  <c r="J25" i="46"/>
  <c r="K25" i="46"/>
  <c r="M25" i="46" s="1"/>
  <c r="J26" i="46"/>
  <c r="K26" i="46"/>
  <c r="M26" i="46" s="1"/>
  <c r="J27" i="46"/>
  <c r="K27" i="46"/>
  <c r="J28" i="46"/>
  <c r="M28" i="46" s="1"/>
  <c r="K28" i="46"/>
  <c r="J29" i="46"/>
  <c r="K29" i="46"/>
  <c r="M29" i="46"/>
  <c r="J30" i="46"/>
  <c r="M30" i="46" s="1"/>
  <c r="K30" i="46"/>
  <c r="J31" i="46"/>
  <c r="K31" i="46"/>
  <c r="M31" i="46"/>
  <c r="J32" i="46"/>
  <c r="K32" i="46"/>
  <c r="M32" i="46"/>
  <c r="J33" i="46"/>
  <c r="M33" i="46" s="1"/>
  <c r="K33" i="46"/>
  <c r="J34" i="46"/>
  <c r="K34" i="46"/>
  <c r="M34" i="46"/>
  <c r="K12" i="46"/>
  <c r="K11" i="46"/>
  <c r="J11" i="46"/>
  <c r="M11" i="46" s="1"/>
  <c r="K10" i="46"/>
  <c r="J10" i="46"/>
  <c r="M10" i="46" s="1"/>
  <c r="K9" i="46"/>
  <c r="J9" i="46"/>
  <c r="M9" i="46" s="1"/>
  <c r="N9" i="46" s="1"/>
  <c r="J13" i="32"/>
  <c r="K13" i="32"/>
  <c r="M13" i="32"/>
  <c r="J14" i="32"/>
  <c r="M14" i="32" s="1"/>
  <c r="K14" i="32"/>
  <c r="J15" i="32"/>
  <c r="K15" i="32"/>
  <c r="M15" i="32" s="1"/>
  <c r="J16" i="32"/>
  <c r="K16" i="32"/>
  <c r="M16" i="32"/>
  <c r="J17" i="32"/>
  <c r="M17" i="32" s="1"/>
  <c r="K17" i="32"/>
  <c r="J18" i="32"/>
  <c r="K18" i="32"/>
  <c r="M18" i="32"/>
  <c r="J19" i="32"/>
  <c r="M19" i="32" s="1"/>
  <c r="K19" i="32"/>
  <c r="J20" i="32"/>
  <c r="M20" i="32" s="1"/>
  <c r="K20" i="32"/>
  <c r="J21" i="32"/>
  <c r="K21" i="32"/>
  <c r="M21" i="32" s="1"/>
  <c r="J22" i="32"/>
  <c r="M22" i="32" s="1"/>
  <c r="K22" i="32"/>
  <c r="J23" i="32"/>
  <c r="M23" i="32" s="1"/>
  <c r="K23" i="32"/>
  <c r="J24" i="32"/>
  <c r="K24" i="32"/>
  <c r="J25" i="32"/>
  <c r="K25" i="32"/>
  <c r="M25" i="32" s="1"/>
  <c r="J26" i="32"/>
  <c r="K26" i="32"/>
  <c r="J27" i="32"/>
  <c r="K27" i="32"/>
  <c r="J28" i="32"/>
  <c r="K28" i="32"/>
  <c r="M28" i="32"/>
  <c r="J29" i="32"/>
  <c r="M29" i="32" s="1"/>
  <c r="K29" i="32"/>
  <c r="J30" i="32"/>
  <c r="K30" i="32"/>
  <c r="M30" i="32" s="1"/>
  <c r="J31" i="32"/>
  <c r="K31" i="32"/>
  <c r="M31" i="32"/>
  <c r="J32" i="32"/>
  <c r="M32" i="32" s="1"/>
  <c r="K32" i="32"/>
  <c r="J33" i="32"/>
  <c r="K33" i="32"/>
  <c r="M33" i="32" s="1"/>
  <c r="J34" i="32"/>
  <c r="M34" i="32" s="1"/>
  <c r="K34" i="32"/>
  <c r="K12" i="32"/>
  <c r="J12" i="32"/>
  <c r="M12" i="32" s="1"/>
  <c r="K11" i="32"/>
  <c r="J11" i="32"/>
  <c r="M11" i="32" s="1"/>
  <c r="K10" i="32"/>
  <c r="J10" i="32"/>
  <c r="A9" i="32"/>
  <c r="A8" i="32"/>
  <c r="A7" i="32"/>
  <c r="A9" i="36"/>
  <c r="A10" i="36"/>
  <c r="A8" i="36"/>
  <c r="A7" i="36"/>
  <c r="K72" i="36"/>
  <c r="J72" i="36"/>
  <c r="M72" i="36" s="1"/>
  <c r="K71" i="36"/>
  <c r="J71" i="36"/>
  <c r="K70" i="36"/>
  <c r="J70" i="36"/>
  <c r="M70" i="36" s="1"/>
  <c r="K69" i="36"/>
  <c r="J69" i="36"/>
  <c r="K68" i="36"/>
  <c r="J68" i="36"/>
  <c r="M68" i="36" s="1"/>
  <c r="K67" i="36"/>
  <c r="J67" i="36"/>
  <c r="M67" i="36" s="1"/>
  <c r="K66" i="36"/>
  <c r="J66" i="36"/>
  <c r="M66" i="36" s="1"/>
  <c r="K65" i="36"/>
  <c r="J65" i="36"/>
  <c r="K64" i="36"/>
  <c r="J64" i="36"/>
  <c r="M64" i="36" s="1"/>
  <c r="K63" i="36"/>
  <c r="J63" i="36"/>
  <c r="K62" i="36"/>
  <c r="J62" i="36"/>
  <c r="M62" i="36" s="1"/>
  <c r="K61" i="36"/>
  <c r="J61" i="36"/>
  <c r="M61" i="36" s="1"/>
  <c r="K60" i="36"/>
  <c r="J60" i="36"/>
  <c r="M60" i="36" s="1"/>
  <c r="K59" i="36"/>
  <c r="J59" i="36"/>
  <c r="K58" i="36"/>
  <c r="J58" i="36"/>
  <c r="M58" i="36" s="1"/>
  <c r="K57" i="36"/>
  <c r="J57" i="36"/>
  <c r="K56" i="36"/>
  <c r="J56" i="36"/>
  <c r="M56" i="36" s="1"/>
  <c r="K55" i="36"/>
  <c r="J55" i="36"/>
  <c r="M55" i="36" s="1"/>
  <c r="K54" i="36"/>
  <c r="J54" i="36"/>
  <c r="M54" i="36" s="1"/>
  <c r="K53" i="36"/>
  <c r="J53" i="36"/>
  <c r="K52" i="36"/>
  <c r="J52" i="36"/>
  <c r="M52" i="36" s="1"/>
  <c r="K51" i="36"/>
  <c r="J51" i="36"/>
  <c r="M51" i="36" s="1"/>
  <c r="K50" i="36"/>
  <c r="J50" i="36"/>
  <c r="M50" i="36" s="1"/>
  <c r="K49" i="36"/>
  <c r="J49" i="36"/>
  <c r="M49" i="36" s="1"/>
  <c r="K48" i="36"/>
  <c r="J48" i="36"/>
  <c r="M48" i="36" s="1"/>
  <c r="K47" i="36"/>
  <c r="J47" i="36"/>
  <c r="K46" i="36"/>
  <c r="J46" i="36"/>
  <c r="M46" i="36" s="1"/>
  <c r="K45" i="36"/>
  <c r="J45" i="36"/>
  <c r="M45" i="36" s="1"/>
  <c r="K44" i="36"/>
  <c r="J44" i="36"/>
  <c r="M44" i="36" s="1"/>
  <c r="K43" i="36"/>
  <c r="J43" i="36"/>
  <c r="M43" i="36" s="1"/>
  <c r="K42" i="36"/>
  <c r="J42" i="36"/>
  <c r="M42" i="36" s="1"/>
  <c r="K41" i="36"/>
  <c r="J41" i="36"/>
  <c r="K40" i="36"/>
  <c r="J40" i="36"/>
  <c r="M40" i="36" s="1"/>
  <c r="K39" i="36"/>
  <c r="J39" i="36"/>
  <c r="M39" i="36" s="1"/>
  <c r="K38" i="36"/>
  <c r="J38" i="36"/>
  <c r="M38" i="36" s="1"/>
  <c r="K37" i="36"/>
  <c r="J37" i="36"/>
  <c r="M37" i="36" s="1"/>
  <c r="K36" i="36"/>
  <c r="J36" i="36"/>
  <c r="M36" i="36" s="1"/>
  <c r="K35" i="36"/>
  <c r="J35" i="36"/>
  <c r="K34" i="36"/>
  <c r="J34" i="36"/>
  <c r="M34" i="36" s="1"/>
  <c r="K33" i="36"/>
  <c r="J33" i="36"/>
  <c r="M33" i="36" s="1"/>
  <c r="K32" i="36"/>
  <c r="J32" i="36"/>
  <c r="M32" i="36" s="1"/>
  <c r="K31" i="36"/>
  <c r="J31" i="36"/>
  <c r="M31" i="36" s="1"/>
  <c r="K30" i="36"/>
  <c r="J30" i="36"/>
  <c r="M30" i="36" s="1"/>
  <c r="K29" i="36"/>
  <c r="J29" i="36"/>
  <c r="K28" i="36"/>
  <c r="J28" i="36"/>
  <c r="M28" i="36" s="1"/>
  <c r="K27" i="36"/>
  <c r="J27" i="36"/>
  <c r="M27" i="36" s="1"/>
  <c r="K26" i="36"/>
  <c r="J26" i="36"/>
  <c r="M26" i="36" s="1"/>
  <c r="K25" i="36"/>
  <c r="J25" i="36"/>
  <c r="M25" i="36" s="1"/>
  <c r="K24" i="36"/>
  <c r="J24" i="36"/>
  <c r="M24" i="36" s="1"/>
  <c r="K23" i="36"/>
  <c r="J23" i="36"/>
  <c r="K22" i="36"/>
  <c r="J22" i="36"/>
  <c r="M22" i="36" s="1"/>
  <c r="K21" i="36"/>
  <c r="J21" i="36"/>
  <c r="M21" i="36" s="1"/>
  <c r="K20" i="36"/>
  <c r="J20" i="36"/>
  <c r="M20" i="36" s="1"/>
  <c r="K19" i="36"/>
  <c r="J19" i="36"/>
  <c r="M19" i="36" s="1"/>
  <c r="K18" i="36"/>
  <c r="J18" i="36"/>
  <c r="M18" i="36" s="1"/>
  <c r="K17" i="36"/>
  <c r="J17" i="36"/>
  <c r="K16" i="36"/>
  <c r="J16" i="36"/>
  <c r="M16" i="36" s="1"/>
  <c r="K15" i="36"/>
  <c r="J15" i="36"/>
  <c r="M15" i="36" s="1"/>
  <c r="K14" i="36"/>
  <c r="J14" i="36"/>
  <c r="M14" i="36" s="1"/>
  <c r="K13" i="36"/>
  <c r="J13" i="36"/>
  <c r="M13" i="36" s="1"/>
  <c r="K12" i="36"/>
  <c r="J12" i="36"/>
  <c r="M12" i="36" s="1"/>
  <c r="N12" i="36" s="1"/>
  <c r="I7" i="32"/>
  <c r="I35" i="32" s="1"/>
  <c r="I8" i="32"/>
  <c r="I30" i="32"/>
  <c r="I29" i="32"/>
  <c r="I28" i="32"/>
  <c r="I27" i="32"/>
  <c r="I26" i="32"/>
  <c r="I25" i="32"/>
  <c r="I24" i="32"/>
  <c r="I23" i="32"/>
  <c r="I22" i="32"/>
  <c r="I21" i="32"/>
  <c r="I20" i="32"/>
  <c r="I19" i="32"/>
  <c r="I18" i="32"/>
  <c r="I17" i="32"/>
  <c r="I16" i="32"/>
  <c r="I15" i="32"/>
  <c r="I14" i="32"/>
  <c r="I13" i="32"/>
  <c r="I12" i="32"/>
  <c r="I11" i="32"/>
  <c r="I10" i="32"/>
  <c r="I9" i="32"/>
  <c r="K11" i="36"/>
  <c r="J11" i="36"/>
  <c r="L12" i="31"/>
  <c r="K12" i="31"/>
  <c r="N12" i="31" s="1"/>
  <c r="O12" i="31" s="1"/>
  <c r="L11" i="31"/>
  <c r="K11" i="31"/>
  <c r="L10" i="31"/>
  <c r="K10" i="31"/>
  <c r="N10" i="31" s="1"/>
  <c r="O10" i="31" s="1"/>
  <c r="K13" i="31"/>
  <c r="L13" i="31"/>
  <c r="K14" i="31"/>
  <c r="N14" i="31" s="1"/>
  <c r="L14" i="31"/>
  <c r="K15" i="31"/>
  <c r="L15" i="31"/>
  <c r="K16" i="31"/>
  <c r="L16" i="31"/>
  <c r="K17" i="31"/>
  <c r="N17" i="31" s="1"/>
  <c r="L17" i="31"/>
  <c r="K18" i="31"/>
  <c r="L18" i="31"/>
  <c r="K19" i="31"/>
  <c r="L19" i="31"/>
  <c r="K20" i="31"/>
  <c r="L20" i="31"/>
  <c r="K21" i="31"/>
  <c r="L21" i="31"/>
  <c r="K22" i="31"/>
  <c r="L22" i="31"/>
  <c r="K23" i="31"/>
  <c r="L23" i="31"/>
  <c r="K24" i="31"/>
  <c r="L24" i="31"/>
  <c r="K25" i="31"/>
  <c r="L25" i="31"/>
  <c r="K26" i="31"/>
  <c r="L26" i="31"/>
  <c r="K27" i="31"/>
  <c r="L27" i="31"/>
  <c r="K28" i="31"/>
  <c r="L28" i="31"/>
  <c r="K29" i="31"/>
  <c r="L29" i="31"/>
  <c r="K30" i="31"/>
  <c r="L30" i="31"/>
  <c r="K31" i="31"/>
  <c r="L31" i="31"/>
  <c r="K32" i="31"/>
  <c r="L32" i="31"/>
  <c r="K33" i="31"/>
  <c r="L33" i="31"/>
  <c r="K34" i="31"/>
  <c r="L34" i="31"/>
  <c r="K35" i="31"/>
  <c r="N35" i="31" s="1"/>
  <c r="L35" i="31"/>
  <c r="K36" i="31"/>
  <c r="L36" i="31"/>
  <c r="K37" i="31"/>
  <c r="L37" i="31"/>
  <c r="K38" i="31"/>
  <c r="L38" i="31"/>
  <c r="K39" i="31"/>
  <c r="L39" i="31"/>
  <c r="K40" i="31"/>
  <c r="N40" i="31" s="1"/>
  <c r="L40" i="31"/>
  <c r="K41" i="31"/>
  <c r="L41" i="31"/>
  <c r="K42" i="31"/>
  <c r="N42" i="31" s="1"/>
  <c r="L42" i="31"/>
  <c r="A8" i="31"/>
  <c r="A7" i="31"/>
  <c r="J47" i="58"/>
  <c r="K47" i="58"/>
  <c r="M47" i="58"/>
  <c r="J48" i="58"/>
  <c r="K48" i="58"/>
  <c r="M48" i="58"/>
  <c r="J49" i="58"/>
  <c r="K49" i="58"/>
  <c r="J50" i="58"/>
  <c r="K50" i="58"/>
  <c r="M50" i="58"/>
  <c r="J51" i="58"/>
  <c r="K51" i="58"/>
  <c r="M51" i="58" s="1"/>
  <c r="J52" i="58"/>
  <c r="K52" i="58"/>
  <c r="J53" i="58"/>
  <c r="K53" i="58"/>
  <c r="M53" i="58"/>
  <c r="J54" i="58"/>
  <c r="M54" i="58" s="1"/>
  <c r="K54" i="58"/>
  <c r="J55" i="58"/>
  <c r="K55" i="58"/>
  <c r="J56" i="58"/>
  <c r="K56" i="58"/>
  <c r="M56" i="58"/>
  <c r="J57" i="58"/>
  <c r="K57" i="58"/>
  <c r="M57" i="58"/>
  <c r="J58" i="58"/>
  <c r="K58" i="58"/>
  <c r="J59" i="58"/>
  <c r="K59" i="58"/>
  <c r="M59" i="58"/>
  <c r="J60" i="58"/>
  <c r="K60" i="58"/>
  <c r="M60" i="58" s="1"/>
  <c r="J61" i="58"/>
  <c r="K61" i="58"/>
  <c r="J62" i="58"/>
  <c r="K62" i="58"/>
  <c r="M62" i="58"/>
  <c r="J63" i="58"/>
  <c r="M63" i="58" s="1"/>
  <c r="K63" i="58"/>
  <c r="J64" i="58"/>
  <c r="K64" i="58"/>
  <c r="J65" i="58"/>
  <c r="K65" i="58"/>
  <c r="M65" i="58"/>
  <c r="J66" i="58"/>
  <c r="K66" i="58"/>
  <c r="M66" i="58"/>
  <c r="J67" i="58"/>
  <c r="K67" i="58"/>
  <c r="J68" i="58"/>
  <c r="K68" i="58"/>
  <c r="M68" i="58"/>
  <c r="J69" i="58"/>
  <c r="K69" i="58"/>
  <c r="M69" i="58" s="1"/>
  <c r="J14" i="58"/>
  <c r="M14" i="58" s="1"/>
  <c r="K14" i="58"/>
  <c r="J15" i="58"/>
  <c r="K15" i="58"/>
  <c r="J16" i="58"/>
  <c r="M16" i="58" s="1"/>
  <c r="K16" i="58"/>
  <c r="J17" i="58"/>
  <c r="K17" i="58"/>
  <c r="M17" i="58"/>
  <c r="J18" i="58"/>
  <c r="K18" i="58"/>
  <c r="J19" i="58"/>
  <c r="K19" i="58"/>
  <c r="J20" i="58"/>
  <c r="K20" i="58"/>
  <c r="J21" i="58"/>
  <c r="K21" i="58"/>
  <c r="J22" i="58"/>
  <c r="M22" i="58" s="1"/>
  <c r="K22" i="58"/>
  <c r="J23" i="58"/>
  <c r="K23" i="58"/>
  <c r="J24" i="58"/>
  <c r="K24" i="58"/>
  <c r="J25" i="58"/>
  <c r="K25" i="58"/>
  <c r="J26" i="58"/>
  <c r="K26" i="58"/>
  <c r="J27" i="58"/>
  <c r="K27" i="58"/>
  <c r="J28" i="58"/>
  <c r="M28" i="58" s="1"/>
  <c r="K28" i="58"/>
  <c r="J29" i="58"/>
  <c r="M29" i="58" s="1"/>
  <c r="K29" i="58"/>
  <c r="J30" i="58"/>
  <c r="K30" i="58"/>
  <c r="J31" i="58"/>
  <c r="M31" i="58" s="1"/>
  <c r="K31" i="58"/>
  <c r="J32" i="58"/>
  <c r="K32" i="58"/>
  <c r="M32" i="58"/>
  <c r="J33" i="58"/>
  <c r="M33" i="58" s="1"/>
  <c r="K33" i="58"/>
  <c r="J34" i="58"/>
  <c r="K34" i="58"/>
  <c r="J35" i="58"/>
  <c r="K35" i="58"/>
  <c r="M35" i="58" s="1"/>
  <c r="J36" i="58"/>
  <c r="K36" i="58"/>
  <c r="J37" i="58"/>
  <c r="K37" i="58"/>
  <c r="J38" i="58"/>
  <c r="M38" i="58" s="1"/>
  <c r="K38" i="58"/>
  <c r="J39" i="58"/>
  <c r="K39" i="58"/>
  <c r="J40" i="58"/>
  <c r="M40" i="58" s="1"/>
  <c r="K40" i="58"/>
  <c r="J41" i="58"/>
  <c r="M41" i="58" s="1"/>
  <c r="K41" i="58"/>
  <c r="J42" i="58"/>
  <c r="M42" i="58" s="1"/>
  <c r="K42" i="58"/>
  <c r="J43" i="58"/>
  <c r="K43" i="58"/>
  <c r="J44" i="58"/>
  <c r="M44" i="58" s="1"/>
  <c r="K44" i="58"/>
  <c r="J45" i="58"/>
  <c r="K45" i="58"/>
  <c r="J46" i="58"/>
  <c r="M46" i="58" s="1"/>
  <c r="K46" i="58"/>
  <c r="J13" i="58"/>
  <c r="K13" i="58"/>
  <c r="I69" i="58"/>
  <c r="I9" i="58"/>
  <c r="I10" i="58"/>
  <c r="I11" i="58"/>
  <c r="I12" i="58"/>
  <c r="I13" i="58"/>
  <c r="I14" i="58"/>
  <c r="I15" i="58"/>
  <c r="I16" i="58"/>
  <c r="I17" i="58"/>
  <c r="I18" i="58"/>
  <c r="I19" i="58"/>
  <c r="I20" i="58"/>
  <c r="I21" i="58"/>
  <c r="I22" i="58"/>
  <c r="I23" i="58"/>
  <c r="I24" i="58"/>
  <c r="I25" i="58"/>
  <c r="I26" i="58"/>
  <c r="I27" i="58"/>
  <c r="I28" i="58"/>
  <c r="I29" i="58"/>
  <c r="I30" i="58"/>
  <c r="I31" i="58"/>
  <c r="I32" i="58"/>
  <c r="I33" i="58"/>
  <c r="I34" i="58"/>
  <c r="I35" i="58"/>
  <c r="I36" i="58"/>
  <c r="I37" i="58"/>
  <c r="I38" i="58"/>
  <c r="I39" i="58"/>
  <c r="I40" i="58"/>
  <c r="I41" i="58"/>
  <c r="I42" i="58"/>
  <c r="I43" i="58"/>
  <c r="I44" i="58"/>
  <c r="I45" i="58"/>
  <c r="I46" i="58"/>
  <c r="I47" i="58"/>
  <c r="I48" i="58"/>
  <c r="I49" i="58"/>
  <c r="I50" i="58"/>
  <c r="I51" i="58"/>
  <c r="I52" i="58"/>
  <c r="I63" i="58"/>
  <c r="I64" i="58"/>
  <c r="I65" i="58"/>
  <c r="I66" i="58"/>
  <c r="I67" i="58"/>
  <c r="I68" i="58"/>
  <c r="I8" i="58"/>
  <c r="I7" i="58"/>
  <c r="A70" i="58"/>
  <c r="N34" i="31" l="1"/>
  <c r="N33" i="31"/>
  <c r="N27" i="31"/>
  <c r="N18" i="31"/>
  <c r="N15" i="31"/>
  <c r="N23" i="31"/>
  <c r="N26" i="31"/>
  <c r="N31" i="31"/>
  <c r="N30" i="31"/>
  <c r="N41" i="31"/>
  <c r="M26" i="32"/>
  <c r="M67" i="58"/>
  <c r="M58" i="58"/>
  <c r="M49" i="58"/>
  <c r="N36" i="31"/>
  <c r="M10" i="32"/>
  <c r="N10" i="32" s="1"/>
  <c r="M27" i="32"/>
  <c r="M26" i="58"/>
  <c r="M20" i="58"/>
  <c r="M61" i="58"/>
  <c r="M52" i="58"/>
  <c r="N29" i="31"/>
  <c r="M27" i="46"/>
  <c r="A12" i="36"/>
  <c r="N24" i="31"/>
  <c r="N39" i="31"/>
  <c r="M21" i="58"/>
  <c r="M15" i="58"/>
  <c r="M57" i="36"/>
  <c r="M63" i="36"/>
  <c r="M69" i="36"/>
  <c r="M24" i="32"/>
  <c r="M18" i="58"/>
  <c r="M64" i="58"/>
  <c r="M55" i="58"/>
  <c r="N38" i="31"/>
  <c r="M23" i="58"/>
  <c r="N21" i="31"/>
  <c r="M17" i="36"/>
  <c r="M23" i="36"/>
  <c r="M29" i="36"/>
  <c r="M35" i="36"/>
  <c r="M41" i="36"/>
  <c r="M47" i="36"/>
  <c r="M53" i="36"/>
  <c r="M59" i="36"/>
  <c r="M65" i="36"/>
  <c r="M71" i="36"/>
  <c r="N54" i="60"/>
  <c r="A21" i="60"/>
  <c r="N10" i="46"/>
  <c r="N11" i="46" s="1"/>
  <c r="N11" i="32"/>
  <c r="N12" i="32" s="1"/>
  <c r="A10" i="32"/>
  <c r="M11" i="36"/>
  <c r="N19" i="31"/>
  <c r="N28" i="31"/>
  <c r="N13" i="31"/>
  <c r="N32" i="31"/>
  <c r="N22" i="31"/>
  <c r="N37" i="31"/>
  <c r="N11" i="31"/>
  <c r="O11" i="31" s="1"/>
  <c r="N16" i="31"/>
  <c r="N25" i="31"/>
  <c r="N20" i="31"/>
  <c r="A12" i="31"/>
  <c r="A9" i="31"/>
  <c r="A10" i="31"/>
  <c r="M36" i="58"/>
  <c r="M45" i="58"/>
  <c r="M13" i="58"/>
  <c r="M24" i="58"/>
  <c r="M19" i="58"/>
  <c r="M25" i="58"/>
  <c r="M39" i="58"/>
  <c r="M34" i="58"/>
  <c r="M30" i="58"/>
  <c r="M43" i="58"/>
  <c r="M27" i="58"/>
  <c r="M37" i="58"/>
  <c r="I70" i="58"/>
  <c r="N13" i="32" l="1"/>
  <c r="N14" i="32" s="1"/>
  <c r="N11" i="36"/>
  <c r="N13" i="36" s="1"/>
  <c r="A13" i="36" s="1"/>
  <c r="N55" i="60"/>
  <c r="A23" i="60"/>
  <c r="N12" i="46"/>
  <c r="A13" i="32"/>
  <c r="A11" i="32"/>
  <c r="A12" i="32"/>
  <c r="O13" i="31"/>
  <c r="A11" i="31"/>
  <c r="K12" i="58"/>
  <c r="J12" i="58"/>
  <c r="K11" i="58"/>
  <c r="J11" i="58"/>
  <c r="M11" i="58" s="1"/>
  <c r="M10" i="58"/>
  <c r="M9" i="58"/>
  <c r="M8" i="58"/>
  <c r="M7" i="58"/>
  <c r="A5" i="58"/>
  <c r="K8" i="56"/>
  <c r="L8" i="56"/>
  <c r="K9" i="56"/>
  <c r="L9" i="56"/>
  <c r="K10" i="56"/>
  <c r="L10" i="56"/>
  <c r="K11" i="56"/>
  <c r="L11" i="56"/>
  <c r="K12" i="56"/>
  <c r="L12" i="56"/>
  <c r="K13" i="56"/>
  <c r="L13" i="56"/>
  <c r="L7" i="56"/>
  <c r="K7" i="56"/>
  <c r="A14" i="32" l="1"/>
  <c r="N15" i="32"/>
  <c r="N16" i="32" s="1"/>
  <c r="N14" i="36"/>
  <c r="A14" i="36" s="1"/>
  <c r="A11" i="36"/>
  <c r="N56" i="60"/>
  <c r="A22" i="60"/>
  <c r="A24" i="60"/>
  <c r="N13" i="46"/>
  <c r="A15" i="32"/>
  <c r="A13" i="31"/>
  <c r="O14" i="31"/>
  <c r="N9" i="58"/>
  <c r="A9" i="58" s="1"/>
  <c r="N10" i="58"/>
  <c r="A10" i="58" s="1"/>
  <c r="N7" i="58"/>
  <c r="A7" i="58" s="1"/>
  <c r="M12" i="58"/>
  <c r="N8" i="58"/>
  <c r="A8" i="58" s="1"/>
  <c r="N12" i="56"/>
  <c r="N9" i="56"/>
  <c r="N13" i="56"/>
  <c r="N8" i="56"/>
  <c r="N7" i="56"/>
  <c r="O7" i="56" s="1"/>
  <c r="N11" i="56"/>
  <c r="N10" i="56"/>
  <c r="O8" i="56" l="1"/>
  <c r="O9" i="56" s="1"/>
  <c r="A9" i="56" s="1"/>
  <c r="A16" i="32"/>
  <c r="N17" i="32"/>
  <c r="N15" i="36"/>
  <c r="A15" i="36" s="1"/>
  <c r="N57" i="60"/>
  <c r="A25" i="60"/>
  <c r="N14" i="46"/>
  <c r="N15" i="46" s="1"/>
  <c r="A17" i="32"/>
  <c r="N18" i="32"/>
  <c r="N16" i="36"/>
  <c r="A16" i="36" s="1"/>
  <c r="A14" i="31"/>
  <c r="O15" i="31"/>
  <c r="N11" i="58"/>
  <c r="A11" i="58" s="1"/>
  <c r="N12" i="58"/>
  <c r="A12" i="58"/>
  <c r="O10" i="56" l="1"/>
  <c r="A10" i="56" s="1"/>
  <c r="A8" i="56"/>
  <c r="N13" i="58"/>
  <c r="A13" i="58" s="1"/>
  <c r="N58" i="60"/>
  <c r="A27" i="60"/>
  <c r="N16" i="46"/>
  <c r="N17" i="46" s="1"/>
  <c r="N18" i="46" s="1"/>
  <c r="A18" i="32"/>
  <c r="N19" i="32"/>
  <c r="N17" i="36"/>
  <c r="A15" i="31"/>
  <c r="O16" i="31"/>
  <c r="N14" i="58"/>
  <c r="A14" i="58" s="1"/>
  <c r="O11" i="56" l="1"/>
  <c r="O12" i="56" s="1"/>
  <c r="A12" i="56" s="1"/>
  <c r="N18" i="36"/>
  <c r="A18" i="36" s="1"/>
  <c r="A17" i="36"/>
  <c r="N59" i="60"/>
  <c r="A28" i="60"/>
  <c r="A26" i="60"/>
  <c r="N19" i="46"/>
  <c r="A19" i="32"/>
  <c r="N20" i="32"/>
  <c r="N19" i="36"/>
  <c r="A19" i="36" s="1"/>
  <c r="A16" i="31"/>
  <c r="O17" i="31"/>
  <c r="N15" i="58"/>
  <c r="N16" i="58" s="1"/>
  <c r="A16" i="58" s="1"/>
  <c r="O13" i="56" l="1"/>
  <c r="A13" i="56" s="1"/>
  <c r="A11" i="56"/>
  <c r="N60" i="60"/>
  <c r="A29" i="60"/>
  <c r="N20" i="46"/>
  <c r="A20" i="32"/>
  <c r="N21" i="32"/>
  <c r="N20" i="36"/>
  <c r="A20" i="36" s="1"/>
  <c r="A17" i="31"/>
  <c r="O18" i="31"/>
  <c r="N17" i="58"/>
  <c r="A15" i="58"/>
  <c r="N18" i="58"/>
  <c r="A18" i="58" s="1"/>
  <c r="A14" i="56" l="1"/>
  <c r="N61" i="60"/>
  <c r="A30" i="60"/>
  <c r="N21" i="46"/>
  <c r="A21" i="32"/>
  <c r="N22" i="32"/>
  <c r="N21" i="36"/>
  <c r="A21" i="36" s="1"/>
  <c r="A18" i="31"/>
  <c r="O19" i="31"/>
  <c r="N19" i="58"/>
  <c r="N20" i="58" s="1"/>
  <c r="A20" i="58" s="1"/>
  <c r="A17" i="58"/>
  <c r="N62" i="60" l="1"/>
  <c r="A31" i="60"/>
  <c r="N22" i="46"/>
  <c r="A22" i="32"/>
  <c r="N23" i="32"/>
  <c r="N22" i="36"/>
  <c r="A22" i="36" s="1"/>
  <c r="A19" i="31"/>
  <c r="O20" i="31"/>
  <c r="A19" i="58"/>
  <c r="N21" i="58"/>
  <c r="A15" i="56" l="1"/>
  <c r="N63" i="60"/>
  <c r="A32" i="60"/>
  <c r="N23" i="46"/>
  <c r="A23" i="32"/>
  <c r="N24" i="32"/>
  <c r="N23" i="36"/>
  <c r="A23" i="36" s="1"/>
  <c r="A20" i="31"/>
  <c r="O21" i="31"/>
  <c r="A21" i="58"/>
  <c r="N22" i="58"/>
  <c r="A22" i="58" s="1"/>
  <c r="A16" i="56"/>
  <c r="N64" i="60" l="1"/>
  <c r="A33" i="60"/>
  <c r="N24" i="46"/>
  <c r="A24" i="32"/>
  <c r="N25" i="32"/>
  <c r="N24" i="36"/>
  <c r="A24" i="36" s="1"/>
  <c r="A21" i="31"/>
  <c r="O22" i="31"/>
  <c r="N23" i="58"/>
  <c r="A23" i="58" s="1"/>
  <c r="A17" i="56"/>
  <c r="N65" i="60" l="1"/>
  <c r="A34" i="60"/>
  <c r="N25" i="46"/>
  <c r="A25" i="32"/>
  <c r="N26" i="32"/>
  <c r="N25" i="36"/>
  <c r="A25" i="36" s="1"/>
  <c r="A22" i="31"/>
  <c r="O23" i="31"/>
  <c r="N24" i="58"/>
  <c r="A18" i="56"/>
  <c r="N66" i="60" l="1"/>
  <c r="A35" i="60"/>
  <c r="N26" i="46"/>
  <c r="A26" i="32"/>
  <c r="N27" i="32"/>
  <c r="N26" i="36"/>
  <c r="A26" i="36" s="1"/>
  <c r="A23" i="31"/>
  <c r="O24" i="31"/>
  <c r="A24" i="58"/>
  <c r="N25" i="58"/>
  <c r="A19" i="56"/>
  <c r="N67" i="60" l="1"/>
  <c r="A36" i="60"/>
  <c r="N27" i="46"/>
  <c r="N28" i="46" s="1"/>
  <c r="N29" i="46" s="1"/>
  <c r="N30" i="46" s="1"/>
  <c r="N31" i="46" s="1"/>
  <c r="N32" i="46" s="1"/>
  <c r="A27" i="32"/>
  <c r="N28" i="32"/>
  <c r="N27" i="36"/>
  <c r="A27" i="36" s="1"/>
  <c r="A24" i="31"/>
  <c r="O25" i="31"/>
  <c r="A25" i="58"/>
  <c r="N26" i="58"/>
  <c r="A26" i="58" s="1"/>
  <c r="A20" i="56"/>
  <c r="N68" i="60" l="1"/>
  <c r="A37" i="60"/>
  <c r="N33" i="46"/>
  <c r="N34" i="46" s="1"/>
  <c r="A28" i="32"/>
  <c r="N29" i="32"/>
  <c r="N28" i="36"/>
  <c r="A28" i="36" s="1"/>
  <c r="A25" i="31"/>
  <c r="O26" i="31"/>
  <c r="N27" i="58"/>
  <c r="A21" i="56"/>
  <c r="A22" i="56"/>
  <c r="N69" i="60" l="1"/>
  <c r="A38" i="60"/>
  <c r="A29" i="32"/>
  <c r="N30" i="32"/>
  <c r="N29" i="36"/>
  <c r="A29" i="36" s="1"/>
  <c r="A26" i="31"/>
  <c r="O27" i="31"/>
  <c r="N28" i="58"/>
  <c r="N29" i="58" s="1"/>
  <c r="A29" i="58" s="1"/>
  <c r="A27" i="58"/>
  <c r="A23" i="56"/>
  <c r="N70" i="60" l="1"/>
  <c r="A39" i="60"/>
  <c r="A30" i="32"/>
  <c r="N31" i="32"/>
  <c r="N30" i="36"/>
  <c r="A30" i="36" s="1"/>
  <c r="A27" i="31"/>
  <c r="O28" i="31"/>
  <c r="N30" i="58"/>
  <c r="A28" i="58"/>
  <c r="N31" i="58"/>
  <c r="A31" i="58" s="1"/>
  <c r="A24" i="56"/>
  <c r="N71" i="60" l="1"/>
  <c r="A40" i="60"/>
  <c r="A31" i="32"/>
  <c r="N32" i="32"/>
  <c r="N31" i="36"/>
  <c r="A31" i="36" s="1"/>
  <c r="A28" i="31"/>
  <c r="O29" i="31"/>
  <c r="N32" i="58"/>
  <c r="A30" i="58"/>
  <c r="N33" i="58"/>
  <c r="A33" i="58" s="1"/>
  <c r="A25" i="56"/>
  <c r="N72" i="60" l="1"/>
  <c r="A32" i="32"/>
  <c r="N33" i="32"/>
  <c r="N32" i="36"/>
  <c r="A32" i="36" s="1"/>
  <c r="A29" i="31"/>
  <c r="O30" i="31"/>
  <c r="A32" i="58"/>
  <c r="N34" i="58"/>
  <c r="N73" i="60" l="1"/>
  <c r="A41" i="60"/>
  <c r="A33" i="32"/>
  <c r="N34" i="32"/>
  <c r="A34" i="32" s="1"/>
  <c r="N33" i="36"/>
  <c r="A33" i="36" s="1"/>
  <c r="A30" i="31"/>
  <c r="O31" i="31"/>
  <c r="N35" i="58"/>
  <c r="A35" i="58" s="1"/>
  <c r="A34" i="58"/>
  <c r="A26" i="56"/>
  <c r="A27" i="56"/>
  <c r="N36" i="58" l="1"/>
  <c r="A36" i="58" s="1"/>
  <c r="N74" i="60"/>
  <c r="A42" i="60"/>
  <c r="N34" i="36"/>
  <c r="A34" i="36" s="1"/>
  <c r="A31" i="31"/>
  <c r="O32" i="31"/>
  <c r="N37" i="58"/>
  <c r="A37" i="58" s="1"/>
  <c r="A28" i="56"/>
  <c r="N38" i="58" l="1"/>
  <c r="A38" i="58" s="1"/>
  <c r="N75" i="60"/>
  <c r="A43" i="60"/>
  <c r="N35" i="36"/>
  <c r="A35" i="36" s="1"/>
  <c r="A32" i="31"/>
  <c r="O33" i="31"/>
  <c r="N39" i="58"/>
  <c r="A39" i="58" s="1"/>
  <c r="N76" i="60" l="1"/>
  <c r="A44" i="60"/>
  <c r="N36" i="36"/>
  <c r="A36" i="36" s="1"/>
  <c r="A33" i="31"/>
  <c r="O34" i="31"/>
  <c r="N40" i="58"/>
  <c r="A29" i="56"/>
  <c r="N77" i="60" l="1"/>
  <c r="A45" i="60"/>
  <c r="N37" i="36"/>
  <c r="A37" i="36" s="1"/>
  <c r="A34" i="31"/>
  <c r="O35" i="31"/>
  <c r="A40" i="58"/>
  <c r="N41" i="58"/>
  <c r="A41" i="58" s="1"/>
  <c r="A30" i="56"/>
  <c r="N78" i="60" l="1"/>
  <c r="A46" i="60"/>
  <c r="N38" i="36"/>
  <c r="A38" i="36" s="1"/>
  <c r="A35" i="31"/>
  <c r="O36" i="31"/>
  <c r="N42" i="58"/>
  <c r="N43" i="58" s="1"/>
  <c r="A31" i="56"/>
  <c r="N79" i="60" l="1"/>
  <c r="A47" i="60"/>
  <c r="N39" i="36"/>
  <c r="A39" i="36" s="1"/>
  <c r="A36" i="31"/>
  <c r="O37" i="31"/>
  <c r="A43" i="58"/>
  <c r="A42" i="58"/>
  <c r="N44" i="58"/>
  <c r="N80" i="60" l="1"/>
  <c r="A48" i="60"/>
  <c r="N40" i="36"/>
  <c r="A40" i="36" s="1"/>
  <c r="A37" i="31"/>
  <c r="O38" i="31"/>
  <c r="A44" i="58"/>
  <c r="N45" i="58"/>
  <c r="A35" i="56" l="1"/>
  <c r="N81" i="60"/>
  <c r="A49" i="60"/>
  <c r="N41" i="36"/>
  <c r="A41" i="36" s="1"/>
  <c r="A38" i="31"/>
  <c r="O39" i="31"/>
  <c r="A45" i="58"/>
  <c r="N46" i="58"/>
  <c r="A46" i="58" s="1"/>
  <c r="A37" i="56" l="1"/>
  <c r="A36" i="56"/>
  <c r="N82" i="60"/>
  <c r="A50" i="60"/>
  <c r="N42" i="36"/>
  <c r="A42" i="36" s="1"/>
  <c r="A39" i="31"/>
  <c r="O40" i="31"/>
  <c r="N47" i="58"/>
  <c r="N48" i="58" s="1"/>
  <c r="N83" i="60" l="1"/>
  <c r="A51" i="60"/>
  <c r="N43" i="36"/>
  <c r="A43" i="36" s="1"/>
  <c r="A40" i="31"/>
  <c r="O41" i="31"/>
  <c r="A47" i="58"/>
  <c r="N49" i="58"/>
  <c r="A48" i="58"/>
  <c r="A39" i="56" l="1"/>
  <c r="A38" i="56"/>
  <c r="N84" i="60"/>
  <c r="A52" i="60"/>
  <c r="N44" i="36"/>
  <c r="A44" i="36" s="1"/>
  <c r="A41" i="31"/>
  <c r="O42" i="31"/>
  <c r="N50" i="58"/>
  <c r="A49" i="58"/>
  <c r="N85" i="60" l="1"/>
  <c r="A53" i="60"/>
  <c r="N45" i="36"/>
  <c r="A45" i="36" s="1"/>
  <c r="A42" i="31"/>
  <c r="N51" i="58"/>
  <c r="A50" i="58"/>
  <c r="A41" i="56" l="1"/>
  <c r="A40" i="56"/>
  <c r="N86" i="60"/>
  <c r="A54" i="60"/>
  <c r="N46" i="36"/>
  <c r="A46" i="36" s="1"/>
  <c r="A43" i="31"/>
  <c r="N52" i="58"/>
  <c r="A51" i="58"/>
  <c r="N87" i="60" l="1"/>
  <c r="A55" i="60"/>
  <c r="N47" i="36"/>
  <c r="A47" i="36" s="1"/>
  <c r="A44" i="31"/>
  <c r="N53" i="58"/>
  <c r="A42" i="56" l="1"/>
  <c r="N88" i="60"/>
  <c r="A56" i="60"/>
  <c r="N48" i="36"/>
  <c r="A48" i="36" s="1"/>
  <c r="A45" i="31"/>
  <c r="N54" i="58"/>
  <c r="A52" i="58"/>
  <c r="A43" i="56" l="1"/>
  <c r="N89" i="60"/>
  <c r="A57" i="60"/>
  <c r="N49" i="36"/>
  <c r="A49" i="36" s="1"/>
  <c r="A46" i="31"/>
  <c r="N55" i="58"/>
  <c r="A44" i="56" l="1"/>
  <c r="N90" i="60"/>
  <c r="A58" i="60"/>
  <c r="N50" i="36"/>
  <c r="A50" i="36" s="1"/>
  <c r="A47" i="31"/>
  <c r="N56" i="58"/>
  <c r="A45" i="56" l="1"/>
  <c r="N91" i="60"/>
  <c r="A59" i="60"/>
  <c r="N51" i="36"/>
  <c r="A51" i="36" s="1"/>
  <c r="A48" i="31"/>
  <c r="N57" i="58"/>
  <c r="N58" i="58" s="1"/>
  <c r="N59" i="58" s="1"/>
  <c r="A46" i="56" l="1"/>
  <c r="N92" i="60"/>
  <c r="A60" i="60"/>
  <c r="N52" i="36"/>
  <c r="A52" i="36" s="1"/>
  <c r="A49" i="31"/>
  <c r="N60" i="58"/>
  <c r="A47" i="56" l="1"/>
  <c r="N93" i="60"/>
  <c r="A61" i="60"/>
  <c r="N53" i="36"/>
  <c r="A53" i="36" s="1"/>
  <c r="A50" i="31"/>
  <c r="N61" i="58"/>
  <c r="A48" i="56"/>
  <c r="N94" i="60" l="1"/>
  <c r="A62" i="60"/>
  <c r="N54" i="36"/>
  <c r="A54" i="36" s="1"/>
  <c r="A51" i="31"/>
  <c r="N62" i="58"/>
  <c r="N63" i="58" s="1"/>
  <c r="A63" i="58" s="1"/>
  <c r="A49" i="56"/>
  <c r="N95" i="60" l="1"/>
  <c r="A63" i="60"/>
  <c r="N55" i="36"/>
  <c r="A55" i="36" s="1"/>
  <c r="A52" i="31"/>
  <c r="N64" i="58"/>
  <c r="N65" i="58"/>
  <c r="A64" i="58"/>
  <c r="A51" i="56"/>
  <c r="A50" i="56"/>
  <c r="N96" i="60" l="1"/>
  <c r="A64" i="60"/>
  <c r="N56" i="36"/>
  <c r="A56" i="36" s="1"/>
  <c r="A53" i="31"/>
  <c r="N66" i="58"/>
  <c r="A65" i="58"/>
  <c r="A52" i="56"/>
  <c r="N97" i="60" l="1"/>
  <c r="A65" i="60"/>
  <c r="N57" i="36"/>
  <c r="A57" i="36" s="1"/>
  <c r="A54" i="31"/>
  <c r="N67" i="58"/>
  <c r="A66" i="58"/>
  <c r="A53" i="56"/>
  <c r="N98" i="60" l="1"/>
  <c r="A66" i="60"/>
  <c r="N58" i="36"/>
  <c r="A58" i="36" s="1"/>
  <c r="A55" i="31"/>
  <c r="N68" i="58"/>
  <c r="A67" i="58"/>
  <c r="A54" i="56"/>
  <c r="A56" i="56" l="1"/>
  <c r="N99" i="60"/>
  <c r="A67" i="60"/>
  <c r="N59" i="36"/>
  <c r="A59" i="36" s="1"/>
  <c r="A56" i="31"/>
  <c r="A68" i="58"/>
  <c r="N69" i="58"/>
  <c r="A69" i="58" s="1"/>
  <c r="A55" i="56"/>
  <c r="A57" i="56" l="1"/>
  <c r="N100" i="60"/>
  <c r="A68" i="60"/>
  <c r="N60" i="36"/>
  <c r="A60" i="36" s="1"/>
  <c r="A57" i="31"/>
  <c r="N101" i="60" l="1"/>
  <c r="A69" i="60"/>
  <c r="N61" i="36"/>
  <c r="A61" i="36" s="1"/>
  <c r="A58" i="31"/>
  <c r="A59" i="56" l="1"/>
  <c r="A58" i="56"/>
  <c r="N102" i="60"/>
  <c r="A70" i="60"/>
  <c r="N62" i="36"/>
  <c r="A62" i="36" s="1"/>
  <c r="A59" i="31"/>
  <c r="A60" i="56" l="1"/>
  <c r="N103" i="60"/>
  <c r="A71" i="60"/>
  <c r="N63" i="36"/>
  <c r="A63" i="36" s="1"/>
  <c r="A60" i="31"/>
  <c r="N104" i="60" l="1"/>
  <c r="A72" i="60"/>
  <c r="N64" i="36"/>
  <c r="A64" i="36" s="1"/>
  <c r="A61" i="31"/>
  <c r="A61" i="56" l="1"/>
  <c r="N105" i="60"/>
  <c r="A73" i="60"/>
  <c r="N65" i="36"/>
  <c r="A62" i="31"/>
  <c r="A62" i="56" l="1"/>
  <c r="N66" i="36"/>
  <c r="A65" i="36"/>
  <c r="N106" i="60"/>
  <c r="A74" i="60"/>
  <c r="A63" i="31"/>
  <c r="A63" i="56"/>
  <c r="N67" i="36" l="1"/>
  <c r="A66" i="36"/>
  <c r="N107" i="60"/>
  <c r="A75" i="60"/>
  <c r="A64" i="31"/>
  <c r="A64" i="56"/>
  <c r="N68" i="36" l="1"/>
  <c r="A67" i="36"/>
  <c r="N108" i="60"/>
  <c r="A76" i="60"/>
  <c r="A65" i="31"/>
  <c r="A65" i="56"/>
  <c r="N69" i="36" l="1"/>
  <c r="A68" i="36"/>
  <c r="N109" i="60"/>
  <c r="A77" i="60"/>
  <c r="A66" i="31"/>
  <c r="A66" i="56"/>
  <c r="A68" i="56" l="1"/>
  <c r="N70" i="36"/>
  <c r="A70" i="36" s="1"/>
  <c r="A69" i="36"/>
  <c r="N71" i="36"/>
  <c r="A71" i="36" s="1"/>
  <c r="N110" i="60"/>
  <c r="A78" i="60"/>
  <c r="A67" i="31"/>
  <c r="A67" i="56"/>
  <c r="A69" i="56" l="1"/>
  <c r="N72" i="36"/>
  <c r="A72" i="36" s="1"/>
  <c r="N111" i="60"/>
  <c r="A79" i="60"/>
  <c r="A68" i="31"/>
  <c r="A70" i="56" l="1"/>
  <c r="N112" i="60"/>
  <c r="A80" i="60"/>
  <c r="A69" i="31"/>
  <c r="A71" i="56" l="1"/>
  <c r="N113" i="60"/>
  <c r="A81" i="60"/>
  <c r="A70" i="31"/>
  <c r="N114" i="60" l="1"/>
  <c r="A82" i="60"/>
  <c r="A71" i="31"/>
  <c r="A72" i="56"/>
  <c r="A73" i="56" l="1"/>
  <c r="N115" i="60"/>
  <c r="A83" i="60"/>
  <c r="A72" i="31"/>
  <c r="A74" i="56"/>
  <c r="N116" i="60" l="1"/>
  <c r="A84" i="60"/>
  <c r="A73" i="31"/>
  <c r="A75" i="56"/>
  <c r="N117" i="60" l="1"/>
  <c r="A85" i="60"/>
  <c r="A74" i="31"/>
  <c r="A76" i="56"/>
  <c r="A77" i="56" l="1"/>
  <c r="A78" i="56"/>
  <c r="N118" i="60"/>
  <c r="A86" i="60"/>
  <c r="A75" i="31"/>
  <c r="A79" i="56" l="1"/>
  <c r="N119" i="60"/>
  <c r="A87" i="60"/>
  <c r="A76" i="31"/>
  <c r="N120" i="60" l="1"/>
  <c r="A88" i="60"/>
  <c r="A77" i="31"/>
  <c r="A80" i="56" l="1"/>
  <c r="N121" i="60"/>
  <c r="A89" i="60"/>
  <c r="A78" i="31"/>
  <c r="A81" i="56" l="1"/>
  <c r="N122" i="60"/>
  <c r="A90" i="60"/>
  <c r="A79" i="31"/>
  <c r="A82" i="56" l="1"/>
  <c r="N123" i="60"/>
  <c r="A91" i="60"/>
  <c r="A80" i="31"/>
  <c r="A84" i="56" l="1"/>
  <c r="A83" i="56"/>
  <c r="N124" i="60"/>
  <c r="A92" i="60"/>
  <c r="A81" i="31"/>
  <c r="A85" i="56" l="1"/>
  <c r="N125" i="60"/>
  <c r="A93" i="60"/>
  <c r="A82" i="31"/>
  <c r="A86" i="56" l="1"/>
  <c r="A87" i="56"/>
  <c r="N126" i="60"/>
  <c r="A94" i="60"/>
  <c r="A83" i="31"/>
  <c r="A88" i="56" l="1"/>
  <c r="N127" i="60"/>
  <c r="A95" i="60"/>
  <c r="A84" i="31"/>
  <c r="A89" i="56" l="1"/>
  <c r="N128" i="60"/>
  <c r="A96" i="60"/>
  <c r="A85" i="31"/>
  <c r="A90" i="56" l="1"/>
  <c r="N129" i="60"/>
  <c r="A97" i="60"/>
  <c r="A86" i="31"/>
  <c r="A91" i="56" l="1"/>
  <c r="N130" i="60"/>
  <c r="A98" i="60"/>
  <c r="A87" i="31"/>
  <c r="A92" i="56" l="1"/>
  <c r="N131" i="60"/>
  <c r="A99" i="60"/>
  <c r="A88" i="31"/>
  <c r="A93" i="56" l="1"/>
  <c r="N132" i="60"/>
  <c r="A100" i="60"/>
  <c r="A89" i="31"/>
  <c r="A94" i="56" l="1"/>
  <c r="N133" i="60"/>
  <c r="A101" i="60"/>
  <c r="A90" i="31"/>
  <c r="A95" i="56" l="1"/>
  <c r="N134" i="60"/>
  <c r="A102" i="60"/>
  <c r="A91" i="31"/>
  <c r="A96" i="56" l="1"/>
  <c r="N135" i="60"/>
  <c r="A103" i="60"/>
  <c r="A92" i="31"/>
  <c r="A97" i="56" l="1"/>
  <c r="A98" i="56"/>
  <c r="N136" i="60"/>
  <c r="A104" i="60"/>
  <c r="A93" i="31"/>
  <c r="N137" i="60" l="1"/>
  <c r="A105" i="60"/>
  <c r="A94" i="31"/>
  <c r="A99" i="56" l="1"/>
  <c r="N138" i="60"/>
  <c r="A106" i="60"/>
  <c r="A95" i="31"/>
  <c r="A100" i="56" l="1"/>
  <c r="N139" i="60"/>
  <c r="A107" i="60"/>
  <c r="A96" i="31"/>
  <c r="A101" i="56" l="1"/>
  <c r="N140" i="60"/>
  <c r="A108" i="60"/>
  <c r="A97" i="31"/>
  <c r="A104" i="56" l="1"/>
  <c r="A103" i="56"/>
  <c r="A102" i="56"/>
  <c r="A106" i="56"/>
  <c r="N141" i="60"/>
  <c r="A109" i="60"/>
  <c r="A98" i="31"/>
  <c r="N142" i="60" l="1"/>
  <c r="A110" i="60"/>
  <c r="A99" i="31"/>
  <c r="A107" i="56" l="1"/>
  <c r="A109" i="56"/>
  <c r="A108" i="56"/>
  <c r="N143" i="60"/>
  <c r="A111" i="60"/>
  <c r="A100" i="31"/>
  <c r="A110" i="56" l="1"/>
  <c r="N144" i="60"/>
  <c r="A112" i="60"/>
  <c r="A101" i="31"/>
  <c r="A111" i="56" l="1"/>
  <c r="N145" i="60"/>
  <c r="A113" i="60"/>
  <c r="A102" i="31"/>
  <c r="A112" i="56" l="1"/>
  <c r="N146" i="60"/>
  <c r="A114" i="60"/>
  <c r="A103" i="31"/>
  <c r="A113" i="56" l="1"/>
  <c r="N147" i="60"/>
  <c r="A115" i="60"/>
  <c r="A104" i="31"/>
  <c r="A114" i="56" l="1"/>
  <c r="N148" i="60"/>
  <c r="A116" i="60"/>
  <c r="A105" i="31"/>
  <c r="A115" i="56" l="1"/>
  <c r="A116" i="56"/>
  <c r="N149" i="60"/>
  <c r="A117" i="60"/>
  <c r="A106" i="31"/>
  <c r="A117" i="56" l="1"/>
  <c r="N150" i="60"/>
  <c r="A118" i="60"/>
  <c r="A107" i="31"/>
  <c r="A118" i="56" l="1"/>
  <c r="N151" i="60"/>
  <c r="A119" i="60"/>
  <c r="A108" i="31"/>
  <c r="A119" i="56" l="1"/>
  <c r="N152" i="60"/>
  <c r="A120" i="60"/>
  <c r="A109" i="31"/>
  <c r="A120" i="56" l="1"/>
  <c r="N153" i="60"/>
  <c r="A121" i="60"/>
  <c r="A110" i="31"/>
  <c r="A122" i="56" l="1"/>
  <c r="A121" i="56"/>
  <c r="N154" i="60"/>
  <c r="A122" i="60"/>
  <c r="A111" i="31"/>
  <c r="A123" i="56" l="1"/>
  <c r="N155" i="60"/>
  <c r="A123" i="60"/>
  <c r="A112" i="31"/>
  <c r="A124" i="56"/>
  <c r="N156" i="60" l="1"/>
  <c r="A124" i="60"/>
  <c r="A113" i="31"/>
  <c r="A125" i="56"/>
  <c r="N157" i="60" l="1"/>
  <c r="A125" i="60"/>
  <c r="A114" i="31"/>
  <c r="A126" i="56"/>
  <c r="N158" i="60" l="1"/>
  <c r="A126" i="60"/>
  <c r="A115" i="31"/>
  <c r="A127" i="56"/>
  <c r="N159" i="60" l="1"/>
  <c r="A127" i="60"/>
  <c r="A116" i="31"/>
  <c r="A128" i="56"/>
  <c r="N160" i="60" l="1"/>
  <c r="A128" i="60"/>
  <c r="A117" i="31"/>
  <c r="A129" i="56"/>
  <c r="A130" i="56" l="1"/>
  <c r="N161" i="60"/>
  <c r="A129" i="60"/>
  <c r="A118" i="31"/>
  <c r="A131" i="56" l="1"/>
  <c r="N162" i="60"/>
  <c r="A130" i="60"/>
  <c r="A119" i="31"/>
  <c r="A133" i="56" l="1"/>
  <c r="A132" i="56"/>
  <c r="N163" i="60"/>
  <c r="A131" i="60"/>
  <c r="A120" i="31"/>
  <c r="N164" i="60" l="1"/>
  <c r="A132" i="60"/>
  <c r="A121" i="31"/>
  <c r="A134" i="56" l="1"/>
  <c r="N165" i="60"/>
  <c r="A133" i="60"/>
  <c r="A122" i="31"/>
  <c r="A135" i="56" l="1"/>
  <c r="N166" i="60"/>
  <c r="A134" i="60"/>
  <c r="A123" i="31"/>
  <c r="A136" i="56" l="1"/>
  <c r="N167" i="60"/>
  <c r="A135" i="60"/>
  <c r="A124" i="31"/>
  <c r="A137" i="56" l="1"/>
  <c r="N168" i="60"/>
  <c r="A136" i="60"/>
  <c r="A125" i="31"/>
  <c r="A138" i="56" l="1"/>
  <c r="N169" i="60"/>
  <c r="A137" i="60"/>
  <c r="A126" i="31"/>
  <c r="A139" i="56" l="1"/>
  <c r="N170" i="60"/>
  <c r="A138" i="60"/>
  <c r="A127" i="31"/>
  <c r="A140" i="56" l="1"/>
  <c r="N171" i="60"/>
  <c r="A139" i="60"/>
  <c r="A128" i="31"/>
  <c r="A141" i="56" l="1"/>
  <c r="N172" i="60"/>
  <c r="A140" i="60"/>
  <c r="A129" i="31"/>
  <c r="A146" i="56" l="1"/>
  <c r="A144" i="56"/>
  <c r="A142" i="56"/>
  <c r="N173" i="60"/>
  <c r="A141" i="60"/>
  <c r="A130" i="31"/>
  <c r="A145" i="56" l="1"/>
  <c r="A143" i="56"/>
  <c r="N174" i="60"/>
  <c r="A142" i="60"/>
  <c r="A131" i="31"/>
  <c r="A148" i="56" l="1"/>
  <c r="A147" i="56"/>
  <c r="N175" i="60"/>
  <c r="A143" i="60"/>
  <c r="A132" i="31"/>
  <c r="A149" i="56" l="1"/>
  <c r="N176" i="60"/>
  <c r="A144" i="60"/>
  <c r="A133" i="31"/>
  <c r="A150" i="56" l="1"/>
  <c r="N177" i="60"/>
  <c r="A145" i="60"/>
  <c r="A134" i="31"/>
  <c r="A151" i="56" l="1"/>
  <c r="N178" i="60"/>
  <c r="A146" i="60"/>
  <c r="A135" i="31"/>
  <c r="A152" i="56" l="1"/>
  <c r="N179" i="60"/>
  <c r="A147" i="60"/>
  <c r="A136" i="31"/>
  <c r="N180" i="60" l="1"/>
  <c r="A148" i="60"/>
  <c r="A137" i="31"/>
  <c r="N181" i="60" l="1"/>
  <c r="A149" i="60"/>
  <c r="A138" i="31"/>
  <c r="N182" i="60" l="1"/>
  <c r="A150" i="60"/>
  <c r="A139" i="31"/>
  <c r="N183" i="60" l="1"/>
  <c r="A151" i="60"/>
  <c r="A140" i="31"/>
  <c r="N184" i="60" l="1"/>
  <c r="A152" i="60"/>
  <c r="A141" i="31"/>
  <c r="N185" i="60" l="1"/>
  <c r="A153" i="60"/>
  <c r="A142" i="31"/>
  <c r="N186" i="60" l="1"/>
  <c r="A154" i="60"/>
  <c r="A143" i="31"/>
  <c r="N187" i="60" l="1"/>
  <c r="A155" i="60"/>
  <c r="A144" i="31"/>
  <c r="N188" i="60" l="1"/>
  <c r="A156" i="60"/>
  <c r="A145" i="31"/>
  <c r="N189" i="60" l="1"/>
  <c r="A157" i="60"/>
  <c r="A146" i="31"/>
  <c r="N190" i="60" l="1"/>
  <c r="A158" i="60"/>
  <c r="A147" i="31"/>
  <c r="N191" i="60" l="1"/>
  <c r="A159" i="60"/>
  <c r="A148" i="31"/>
  <c r="N192" i="60" l="1"/>
  <c r="A160" i="60"/>
  <c r="A149" i="31"/>
  <c r="A153" i="56" l="1"/>
  <c r="N193" i="60"/>
  <c r="A161" i="60"/>
  <c r="A150" i="31"/>
  <c r="A154" i="56" l="1"/>
  <c r="N194" i="60"/>
  <c r="A162" i="60"/>
  <c r="A151" i="31"/>
  <c r="A156" i="56" l="1"/>
  <c r="A155" i="56"/>
  <c r="N195" i="60"/>
  <c r="A163" i="60"/>
  <c r="A152" i="31"/>
  <c r="A157" i="56" l="1"/>
  <c r="N196" i="60"/>
  <c r="A164" i="60"/>
  <c r="A153" i="31"/>
  <c r="A159" i="56" l="1"/>
  <c r="A158" i="56"/>
  <c r="N197" i="60"/>
  <c r="A165" i="60"/>
  <c r="A154" i="31"/>
  <c r="A160" i="56" l="1"/>
  <c r="N198" i="60"/>
  <c r="A166" i="60"/>
  <c r="A155" i="31"/>
  <c r="A161" i="56" l="1"/>
  <c r="N199" i="60"/>
  <c r="A167" i="60"/>
  <c r="A156" i="31"/>
  <c r="A162" i="56" l="1"/>
  <c r="N200" i="60"/>
  <c r="A168" i="60"/>
  <c r="A157" i="31"/>
  <c r="A163" i="56" l="1"/>
  <c r="N201" i="60"/>
  <c r="A169" i="60"/>
  <c r="A158" i="31"/>
  <c r="A164" i="56" l="1"/>
  <c r="N202" i="60"/>
  <c r="A170" i="60"/>
  <c r="A159" i="31"/>
  <c r="A165" i="56" l="1"/>
  <c r="N203" i="60"/>
  <c r="A171" i="60"/>
  <c r="A160" i="31"/>
  <c r="A166" i="56" l="1"/>
  <c r="N204" i="60"/>
  <c r="A172" i="60"/>
  <c r="A161" i="31"/>
  <c r="A167" i="56" l="1"/>
  <c r="N205" i="60"/>
  <c r="A173" i="60"/>
  <c r="A162" i="31"/>
  <c r="A168" i="56" l="1"/>
  <c r="N206" i="60"/>
  <c r="A174" i="60"/>
  <c r="A163" i="31"/>
  <c r="A169" i="56" l="1"/>
  <c r="N207" i="60"/>
  <c r="A175" i="60"/>
  <c r="A164" i="31"/>
  <c r="A172" i="56" l="1"/>
  <c r="A171" i="56"/>
  <c r="A170" i="56"/>
  <c r="N208" i="60"/>
  <c r="A176" i="60"/>
  <c r="A165" i="31"/>
  <c r="A174" i="56" l="1"/>
  <c r="A173" i="56"/>
  <c r="N209" i="60"/>
  <c r="A177" i="60"/>
  <c r="A166" i="31"/>
  <c r="A175" i="56" l="1"/>
  <c r="N210" i="60"/>
  <c r="A178" i="60"/>
  <c r="A167" i="31"/>
  <c r="A176" i="56" l="1"/>
  <c r="N211" i="60"/>
  <c r="A179" i="60"/>
  <c r="A168" i="31"/>
  <c r="A178" i="56" l="1"/>
  <c r="A177" i="56"/>
  <c r="N212" i="60"/>
  <c r="A180" i="60"/>
  <c r="A169" i="31"/>
  <c r="A179" i="56" l="1"/>
  <c r="N213" i="60"/>
  <c r="A181" i="60"/>
  <c r="A170" i="31"/>
  <c r="A180" i="56" l="1"/>
  <c r="A182" i="56"/>
  <c r="N214" i="60"/>
  <c r="A182" i="60"/>
  <c r="A171" i="31"/>
  <c r="A183" i="56" l="1"/>
  <c r="A181" i="56"/>
  <c r="A184" i="56"/>
  <c r="N215" i="60"/>
  <c r="A183" i="60"/>
  <c r="A172" i="31"/>
  <c r="A185" i="56" l="1"/>
  <c r="N216" i="60"/>
  <c r="A184" i="60"/>
  <c r="A173" i="31"/>
  <c r="N217" i="60" l="1"/>
  <c r="A185" i="60"/>
  <c r="A174" i="31"/>
  <c r="A186" i="56" l="1"/>
  <c r="N218" i="60"/>
  <c r="A186" i="60"/>
  <c r="A175" i="31"/>
  <c r="A187" i="56" l="1"/>
  <c r="N219" i="60"/>
  <c r="A187" i="60"/>
  <c r="A188" i="56" l="1"/>
  <c r="N220" i="60"/>
  <c r="A188" i="60"/>
  <c r="A189" i="56" l="1"/>
  <c r="N221" i="60"/>
  <c r="A189" i="60"/>
  <c r="A190" i="56" l="1"/>
  <c r="N222" i="60"/>
  <c r="A190" i="60"/>
  <c r="A191" i="56" l="1"/>
  <c r="N223" i="60"/>
  <c r="A191" i="60"/>
  <c r="A192" i="56" l="1"/>
  <c r="N224" i="60"/>
  <c r="A192" i="60"/>
  <c r="A193" i="56" l="1"/>
  <c r="N225" i="60"/>
  <c r="A193" i="60"/>
  <c r="A194" i="56" l="1"/>
  <c r="N226" i="60"/>
  <c r="A194" i="60"/>
  <c r="A195" i="56" l="1"/>
  <c r="N227" i="60"/>
  <c r="A195" i="60"/>
  <c r="A196" i="56" l="1"/>
  <c r="N228" i="60"/>
  <c r="A196" i="60"/>
  <c r="A197" i="56" l="1"/>
  <c r="N229" i="60"/>
  <c r="A197" i="60"/>
  <c r="A198" i="56" l="1"/>
  <c r="N230" i="60"/>
  <c r="A198" i="60"/>
  <c r="A199" i="56" l="1"/>
  <c r="N231" i="60"/>
  <c r="A199" i="60"/>
  <c r="A200" i="56" l="1"/>
  <c r="N232" i="60"/>
  <c r="A200" i="60"/>
  <c r="A201" i="56" l="1"/>
  <c r="N233" i="60"/>
  <c r="A201" i="60"/>
  <c r="A202" i="56" l="1"/>
  <c r="N234" i="60"/>
  <c r="A202" i="60"/>
  <c r="A203" i="56" l="1"/>
  <c r="N235" i="60"/>
  <c r="A203" i="60"/>
  <c r="A204" i="56" l="1"/>
  <c r="N236" i="60"/>
  <c r="A204" i="60"/>
  <c r="A205" i="56" l="1"/>
  <c r="N237" i="60"/>
  <c r="A205" i="60"/>
  <c r="A206" i="56" l="1"/>
  <c r="N238" i="60"/>
  <c r="A206" i="60"/>
  <c r="A207" i="56" l="1"/>
  <c r="N239" i="60"/>
  <c r="A207" i="60"/>
  <c r="A209" i="56" l="1"/>
  <c r="A208" i="56"/>
  <c r="N240" i="60"/>
  <c r="A208" i="60"/>
  <c r="A210" i="56" l="1"/>
  <c r="N241" i="60"/>
  <c r="A209" i="60"/>
  <c r="A211" i="56" l="1"/>
  <c r="N242" i="60"/>
  <c r="A210" i="60"/>
  <c r="A212" i="56" l="1"/>
  <c r="N243" i="60"/>
  <c r="A211" i="60"/>
  <c r="A213" i="56" l="1"/>
  <c r="N244" i="60"/>
  <c r="A212" i="60"/>
  <c r="A214" i="56" l="1"/>
  <c r="N245" i="60"/>
  <c r="A213" i="60"/>
  <c r="A215" i="56" l="1"/>
  <c r="N246" i="60"/>
  <c r="A214" i="60"/>
  <c r="A216" i="56" l="1"/>
  <c r="N247" i="60"/>
  <c r="A215" i="60"/>
  <c r="A217" i="56" l="1"/>
  <c r="N248" i="60"/>
  <c r="A216" i="60"/>
  <c r="A218" i="56" l="1"/>
  <c r="N249" i="60"/>
  <c r="A217" i="60"/>
  <c r="A219" i="56" l="1"/>
  <c r="N250" i="60"/>
  <c r="A218" i="60"/>
  <c r="A220" i="56" l="1"/>
  <c r="N251" i="60"/>
  <c r="A219" i="60"/>
  <c r="A221" i="56" l="1"/>
  <c r="N252" i="60"/>
  <c r="A220" i="60"/>
  <c r="A222" i="56" l="1"/>
  <c r="N253" i="60"/>
  <c r="A221" i="60"/>
  <c r="A223" i="56" l="1"/>
  <c r="N254" i="60"/>
  <c r="A222" i="60"/>
  <c r="A224" i="56" l="1"/>
  <c r="N255" i="60"/>
  <c r="A223" i="60"/>
  <c r="A225" i="56" l="1"/>
  <c r="N256" i="60"/>
  <c r="A224" i="60"/>
  <c r="A226" i="56" l="1"/>
  <c r="N257" i="60"/>
  <c r="A225" i="60"/>
  <c r="A227" i="56" l="1"/>
  <c r="N258" i="60"/>
  <c r="A226" i="60"/>
  <c r="A228" i="56" l="1"/>
  <c r="N259" i="60"/>
  <c r="A227" i="60"/>
  <c r="A229" i="56" l="1"/>
  <c r="N260" i="60"/>
  <c r="A228" i="60"/>
  <c r="A230" i="56" l="1"/>
  <c r="N261" i="60"/>
  <c r="A229" i="60"/>
  <c r="A256" i="56" l="1"/>
  <c r="A231" i="56"/>
  <c r="N262" i="60"/>
  <c r="A230" i="60"/>
  <c r="A257" i="56" l="1"/>
  <c r="A233" i="56"/>
  <c r="A232" i="56"/>
  <c r="N263" i="60"/>
  <c r="A231" i="60"/>
  <c r="A258" i="56" l="1"/>
  <c r="A259" i="56"/>
  <c r="A235" i="56"/>
  <c r="A234" i="56"/>
  <c r="N264" i="60"/>
  <c r="A232" i="60"/>
  <c r="A236" i="56" l="1"/>
  <c r="N265" i="60"/>
  <c r="A233" i="60"/>
  <c r="A260" i="56" l="1"/>
  <c r="A237" i="56"/>
  <c r="N266" i="60"/>
  <c r="A234" i="60"/>
  <c r="A261" i="56" l="1"/>
  <c r="A238" i="56"/>
  <c r="N267" i="60"/>
  <c r="A235" i="60"/>
  <c r="A262" i="56" l="1"/>
  <c r="A239" i="56"/>
  <c r="N268" i="60"/>
  <c r="A236" i="60"/>
  <c r="A263" i="56" l="1"/>
  <c r="A240" i="56"/>
  <c r="N269" i="60"/>
  <c r="A237" i="60"/>
  <c r="A264" i="56" l="1"/>
  <c r="A241" i="56"/>
  <c r="N270" i="60"/>
  <c r="A238" i="60"/>
  <c r="A265" i="56" l="1"/>
  <c r="A242" i="56"/>
  <c r="N271" i="60"/>
  <c r="A239" i="60"/>
  <c r="A266" i="56" l="1"/>
  <c r="A243" i="56"/>
  <c r="N272" i="60"/>
  <c r="A240" i="60"/>
  <c r="A267" i="56" l="1"/>
  <c r="A245" i="56"/>
  <c r="A244" i="56"/>
  <c r="N273" i="60"/>
  <c r="A241" i="60"/>
  <c r="A268" i="56" l="1"/>
  <c r="A246" i="56"/>
  <c r="N274" i="60"/>
  <c r="A242" i="60"/>
  <c r="A269" i="56" l="1"/>
  <c r="A247" i="56"/>
  <c r="N275" i="60"/>
  <c r="A243" i="60"/>
  <c r="A5" i="38"/>
  <c r="A5" i="48"/>
  <c r="A5" i="49"/>
  <c r="A5" i="50"/>
  <c r="A5" i="26"/>
  <c r="A5" i="27"/>
  <c r="A5" i="28"/>
  <c r="A5" i="30"/>
  <c r="A5" i="52"/>
  <c r="A5" i="57"/>
  <c r="A5" i="56"/>
  <c r="I16" i="59"/>
  <c r="K16" i="59"/>
  <c r="M16" i="59" s="1"/>
  <c r="L16" i="59"/>
  <c r="I17" i="59"/>
  <c r="K17" i="59"/>
  <c r="M17" i="59" s="1"/>
  <c r="L17" i="59"/>
  <c r="I18" i="59"/>
  <c r="K18" i="59"/>
  <c r="L18" i="59"/>
  <c r="I19" i="59"/>
  <c r="K19" i="59"/>
  <c r="M19" i="59" s="1"/>
  <c r="L19" i="59"/>
  <c r="I20" i="59"/>
  <c r="K20" i="59"/>
  <c r="M20" i="59" s="1"/>
  <c r="L20" i="59"/>
  <c r="I21" i="59"/>
  <c r="K21" i="59"/>
  <c r="L21" i="59"/>
  <c r="I22" i="59"/>
  <c r="K22" i="59"/>
  <c r="M22" i="59" s="1"/>
  <c r="L22" i="59"/>
  <c r="I23" i="59"/>
  <c r="K23" i="59"/>
  <c r="L23" i="59"/>
  <c r="I24" i="59"/>
  <c r="K24" i="59"/>
  <c r="M24" i="59" s="1"/>
  <c r="L24" i="59"/>
  <c r="I25" i="59"/>
  <c r="K25" i="59"/>
  <c r="L25" i="59"/>
  <c r="I26" i="59"/>
  <c r="K26" i="59"/>
  <c r="L26" i="59"/>
  <c r="I27" i="59"/>
  <c r="K27" i="59"/>
  <c r="L27" i="59"/>
  <c r="M27" i="59" s="1"/>
  <c r="I28" i="59"/>
  <c r="K28" i="59"/>
  <c r="L28" i="59"/>
  <c r="I29" i="59"/>
  <c r="K29" i="59"/>
  <c r="L29" i="59"/>
  <c r="I30" i="59"/>
  <c r="K30" i="59"/>
  <c r="L30" i="59"/>
  <c r="I31" i="59"/>
  <c r="K31" i="59"/>
  <c r="L31" i="59"/>
  <c r="M31" i="59" s="1"/>
  <c r="I32" i="59"/>
  <c r="K32" i="59"/>
  <c r="M32" i="59" s="1"/>
  <c r="L32" i="59"/>
  <c r="I33" i="59"/>
  <c r="K33" i="59"/>
  <c r="L33" i="59"/>
  <c r="K9" i="59"/>
  <c r="L9" i="59"/>
  <c r="K10" i="59"/>
  <c r="L10" i="59"/>
  <c r="K11" i="59"/>
  <c r="L11" i="59"/>
  <c r="K12" i="59"/>
  <c r="L12" i="59"/>
  <c r="K13" i="59"/>
  <c r="M13" i="59" s="1"/>
  <c r="L13" i="59"/>
  <c r="K14" i="59"/>
  <c r="L14" i="59"/>
  <c r="K15" i="59"/>
  <c r="M15" i="59" s="1"/>
  <c r="L15" i="59"/>
  <c r="K34" i="59"/>
  <c r="L34" i="59"/>
  <c r="L8" i="59"/>
  <c r="K8" i="59"/>
  <c r="M8" i="59" s="1"/>
  <c r="N8" i="59" s="1"/>
  <c r="A5" i="59"/>
  <c r="I15" i="59"/>
  <c r="I14" i="59"/>
  <c r="I13" i="59"/>
  <c r="I12" i="59"/>
  <c r="I11" i="59"/>
  <c r="I10" i="59"/>
  <c r="I9" i="59"/>
  <c r="I8" i="59"/>
  <c r="I7" i="59"/>
  <c r="A7" i="59"/>
  <c r="A270" i="56" l="1"/>
  <c r="A248" i="56"/>
  <c r="I34" i="59"/>
  <c r="N276" i="60"/>
  <c r="A244" i="60"/>
  <c r="A5" i="46"/>
  <c r="A5" i="36"/>
  <c r="A5" i="32"/>
  <c r="M26" i="59"/>
  <c r="M33" i="59"/>
  <c r="M29" i="59"/>
  <c r="M34" i="59"/>
  <c r="M25" i="59"/>
  <c r="M18" i="59"/>
  <c r="M28" i="59"/>
  <c r="M21" i="59"/>
  <c r="M10" i="59"/>
  <c r="M12" i="59"/>
  <c r="M9" i="59"/>
  <c r="N9" i="59" s="1"/>
  <c r="M30" i="59"/>
  <c r="M23" i="59"/>
  <c r="M11" i="59"/>
  <c r="M14" i="59"/>
  <c r="A8" i="59"/>
  <c r="L754" i="57"/>
  <c r="K754" i="57"/>
  <c r="I754" i="57"/>
  <c r="L753" i="57"/>
  <c r="K753" i="57"/>
  <c r="I753" i="57"/>
  <c r="L752" i="57"/>
  <c r="K752" i="57"/>
  <c r="I752" i="57"/>
  <c r="L751" i="57"/>
  <c r="K751" i="57"/>
  <c r="I751" i="57"/>
  <c r="L750" i="57"/>
  <c r="K750" i="57"/>
  <c r="I750" i="57"/>
  <c r="L749" i="57"/>
  <c r="K749" i="57"/>
  <c r="I749" i="57"/>
  <c r="L748" i="57"/>
  <c r="K748" i="57"/>
  <c r="I748" i="57"/>
  <c r="L747" i="57"/>
  <c r="K747" i="57"/>
  <c r="I747" i="57"/>
  <c r="L746" i="57"/>
  <c r="K746" i="57"/>
  <c r="I746" i="57"/>
  <c r="L745" i="57"/>
  <c r="K745" i="57"/>
  <c r="I745" i="57"/>
  <c r="L744" i="57"/>
  <c r="K744" i="57"/>
  <c r="I744" i="57"/>
  <c r="L743" i="57"/>
  <c r="K743" i="57"/>
  <c r="I743" i="57"/>
  <c r="L742" i="57"/>
  <c r="K742" i="57"/>
  <c r="I742" i="57"/>
  <c r="L741" i="57"/>
  <c r="K741" i="57"/>
  <c r="I741" i="57"/>
  <c r="L740" i="57"/>
  <c r="K740" i="57"/>
  <c r="I740" i="57"/>
  <c r="L739" i="57"/>
  <c r="K739" i="57"/>
  <c r="I739" i="57"/>
  <c r="L738" i="57"/>
  <c r="K738" i="57"/>
  <c r="I738" i="57"/>
  <c r="L737" i="57"/>
  <c r="K737" i="57"/>
  <c r="I737" i="57"/>
  <c r="L736" i="57"/>
  <c r="K736" i="57"/>
  <c r="I736" i="57"/>
  <c r="L735" i="57"/>
  <c r="K735" i="57"/>
  <c r="I735" i="57"/>
  <c r="L734" i="57"/>
  <c r="K734" i="57"/>
  <c r="I734" i="57"/>
  <c r="L733" i="57"/>
  <c r="K733" i="57"/>
  <c r="I733" i="57"/>
  <c r="L732" i="57"/>
  <c r="K732" i="57"/>
  <c r="M732" i="57" s="1"/>
  <c r="I732" i="57"/>
  <c r="L731" i="57"/>
  <c r="K731" i="57"/>
  <c r="M731" i="57" s="1"/>
  <c r="I731" i="57"/>
  <c r="L730" i="57"/>
  <c r="K730" i="57"/>
  <c r="I730" i="57"/>
  <c r="L729" i="57"/>
  <c r="K729" i="57"/>
  <c r="M729" i="57" s="1"/>
  <c r="I729" i="57"/>
  <c r="L728" i="57"/>
  <c r="K728" i="57"/>
  <c r="I728" i="57"/>
  <c r="L727" i="57"/>
  <c r="K727" i="57"/>
  <c r="I727" i="57"/>
  <c r="L726" i="57"/>
  <c r="K726" i="57"/>
  <c r="I726" i="57"/>
  <c r="L725" i="57"/>
  <c r="K725" i="57"/>
  <c r="I725" i="57"/>
  <c r="L724" i="57"/>
  <c r="K724" i="57"/>
  <c r="I724" i="57"/>
  <c r="L723" i="57"/>
  <c r="K723" i="57"/>
  <c r="I723" i="57"/>
  <c r="L722" i="57"/>
  <c r="K722" i="57"/>
  <c r="I722" i="57"/>
  <c r="L721" i="57"/>
  <c r="K721" i="57"/>
  <c r="I721" i="57"/>
  <c r="L720" i="57"/>
  <c r="K720" i="57"/>
  <c r="I720" i="57"/>
  <c r="L719" i="57"/>
  <c r="K719" i="57"/>
  <c r="I719" i="57"/>
  <c r="L718" i="57"/>
  <c r="K718" i="57"/>
  <c r="I718" i="57"/>
  <c r="L717" i="57"/>
  <c r="K717" i="57"/>
  <c r="I717" i="57"/>
  <c r="L716" i="57"/>
  <c r="K716" i="57"/>
  <c r="I716" i="57"/>
  <c r="L715" i="57"/>
  <c r="K715" i="57"/>
  <c r="I715" i="57"/>
  <c r="L714" i="57"/>
  <c r="K714" i="57"/>
  <c r="I714" i="57"/>
  <c r="L713" i="57"/>
  <c r="K713" i="57"/>
  <c r="M713" i="57" s="1"/>
  <c r="I713" i="57"/>
  <c r="L712" i="57"/>
  <c r="K712" i="57"/>
  <c r="I712" i="57"/>
  <c r="L711" i="57"/>
  <c r="K711" i="57"/>
  <c r="I711" i="57"/>
  <c r="L710" i="57"/>
  <c r="K710" i="57"/>
  <c r="I710" i="57"/>
  <c r="L709" i="57"/>
  <c r="K709" i="57"/>
  <c r="I709" i="57"/>
  <c r="L708" i="57"/>
  <c r="K708" i="57"/>
  <c r="I708" i="57"/>
  <c r="L707" i="57"/>
  <c r="K707" i="57"/>
  <c r="I707" i="57"/>
  <c r="L706" i="57"/>
  <c r="K706" i="57"/>
  <c r="I706" i="57"/>
  <c r="L705" i="57"/>
  <c r="K705" i="57"/>
  <c r="M705" i="57" s="1"/>
  <c r="I705" i="57"/>
  <c r="L704" i="57"/>
  <c r="K704" i="57"/>
  <c r="I704" i="57"/>
  <c r="L703" i="57"/>
  <c r="K703" i="57"/>
  <c r="I703" i="57"/>
  <c r="L702" i="57"/>
  <c r="K702" i="57"/>
  <c r="I702" i="57"/>
  <c r="L701" i="57"/>
  <c r="K701" i="57"/>
  <c r="I701" i="57"/>
  <c r="L700" i="57"/>
  <c r="K700" i="57"/>
  <c r="I700" i="57"/>
  <c r="L699" i="57"/>
  <c r="K699" i="57"/>
  <c r="I699" i="57"/>
  <c r="L698" i="57"/>
  <c r="K698" i="57"/>
  <c r="I698" i="57"/>
  <c r="L697" i="57"/>
  <c r="K697" i="57"/>
  <c r="M697" i="57" s="1"/>
  <c r="I697" i="57"/>
  <c r="L696" i="57"/>
  <c r="K696" i="57"/>
  <c r="I696" i="57"/>
  <c r="L695" i="57"/>
  <c r="K695" i="57"/>
  <c r="I695" i="57"/>
  <c r="L694" i="57"/>
  <c r="K694" i="57"/>
  <c r="I694" i="57"/>
  <c r="L693" i="57"/>
  <c r="K693" i="57"/>
  <c r="M693" i="57" s="1"/>
  <c r="I693" i="57"/>
  <c r="L692" i="57"/>
  <c r="K692" i="57"/>
  <c r="I692" i="57"/>
  <c r="L691" i="57"/>
  <c r="K691" i="57"/>
  <c r="I691" i="57"/>
  <c r="L690" i="57"/>
  <c r="K690" i="57"/>
  <c r="M690" i="57" s="1"/>
  <c r="I690" i="57"/>
  <c r="L689" i="57"/>
  <c r="K689" i="57"/>
  <c r="I689" i="57"/>
  <c r="L688" i="57"/>
  <c r="K688" i="57"/>
  <c r="M688" i="57" s="1"/>
  <c r="I688" i="57"/>
  <c r="L687" i="57"/>
  <c r="K687" i="57"/>
  <c r="I687" i="57"/>
  <c r="L686" i="57"/>
  <c r="K686" i="57"/>
  <c r="M686" i="57" s="1"/>
  <c r="I686" i="57"/>
  <c r="L685" i="57"/>
  <c r="K685" i="57"/>
  <c r="I685" i="57"/>
  <c r="L684" i="57"/>
  <c r="K684" i="57"/>
  <c r="M684" i="57" s="1"/>
  <c r="I684" i="57"/>
  <c r="L683" i="57"/>
  <c r="K683" i="57"/>
  <c r="I683" i="57"/>
  <c r="L682" i="57"/>
  <c r="K682" i="57"/>
  <c r="M682" i="57" s="1"/>
  <c r="I682" i="57"/>
  <c r="M681" i="57"/>
  <c r="L681" i="57"/>
  <c r="K681" i="57"/>
  <c r="I681" i="57"/>
  <c r="L680" i="57"/>
  <c r="K680" i="57"/>
  <c r="I680" i="57"/>
  <c r="L679" i="57"/>
  <c r="K679" i="57"/>
  <c r="I679" i="57"/>
  <c r="L678" i="57"/>
  <c r="K678" i="57"/>
  <c r="M678" i="57" s="1"/>
  <c r="I678" i="57"/>
  <c r="L677" i="57"/>
  <c r="K677" i="57"/>
  <c r="I677" i="57"/>
  <c r="L676" i="57"/>
  <c r="K676" i="57"/>
  <c r="I676" i="57"/>
  <c r="L675" i="57"/>
  <c r="K675" i="57"/>
  <c r="I675" i="57"/>
  <c r="L674" i="57"/>
  <c r="K674" i="57"/>
  <c r="I674" i="57"/>
  <c r="L673" i="57"/>
  <c r="K673" i="57"/>
  <c r="I673" i="57"/>
  <c r="L672" i="57"/>
  <c r="K672" i="57"/>
  <c r="I672" i="57"/>
  <c r="L671" i="57"/>
  <c r="K671" i="57"/>
  <c r="I671" i="57"/>
  <c r="L670" i="57"/>
  <c r="K670" i="57"/>
  <c r="I670" i="57"/>
  <c r="L669" i="57"/>
  <c r="K669" i="57"/>
  <c r="I669" i="57"/>
  <c r="L668" i="57"/>
  <c r="K668" i="57"/>
  <c r="I668" i="57"/>
  <c r="L667" i="57"/>
  <c r="K667" i="57"/>
  <c r="I667" i="57"/>
  <c r="L666" i="57"/>
  <c r="K666" i="57"/>
  <c r="I666" i="57"/>
  <c r="L665" i="57"/>
  <c r="K665" i="57"/>
  <c r="I665" i="57"/>
  <c r="L664" i="57"/>
  <c r="K664" i="57"/>
  <c r="I664" i="57"/>
  <c r="L663" i="57"/>
  <c r="K663" i="57"/>
  <c r="I663" i="57"/>
  <c r="L662" i="57"/>
  <c r="K662" i="57"/>
  <c r="I662" i="57"/>
  <c r="L661" i="57"/>
  <c r="K661" i="57"/>
  <c r="I661" i="57"/>
  <c r="L660" i="57"/>
  <c r="K660" i="57"/>
  <c r="I660" i="57"/>
  <c r="L659" i="57"/>
  <c r="M659" i="57" s="1"/>
  <c r="K659" i="57"/>
  <c r="I659" i="57"/>
  <c r="L658" i="57"/>
  <c r="K658" i="57"/>
  <c r="I658" i="57"/>
  <c r="L657" i="57"/>
  <c r="M657" i="57" s="1"/>
  <c r="K657" i="57"/>
  <c r="I657" i="57"/>
  <c r="L656" i="57"/>
  <c r="K656" i="57"/>
  <c r="I656" i="57"/>
  <c r="L655" i="57"/>
  <c r="M655" i="57" s="1"/>
  <c r="K655" i="57"/>
  <c r="I655" i="57"/>
  <c r="L654" i="57"/>
  <c r="K654" i="57"/>
  <c r="I654" i="57"/>
  <c r="L653" i="57"/>
  <c r="M653" i="57" s="1"/>
  <c r="K653" i="57"/>
  <c r="I653" i="57"/>
  <c r="L652" i="57"/>
  <c r="K652" i="57"/>
  <c r="I652" i="57"/>
  <c r="L651" i="57"/>
  <c r="M651" i="57" s="1"/>
  <c r="K651" i="57"/>
  <c r="I651" i="57"/>
  <c r="L650" i="57"/>
  <c r="K650" i="57"/>
  <c r="I650" i="57"/>
  <c r="M649" i="57"/>
  <c r="L649" i="57"/>
  <c r="K649" i="57"/>
  <c r="I649" i="57"/>
  <c r="L648" i="57"/>
  <c r="K648" i="57"/>
  <c r="M648" i="57" s="1"/>
  <c r="I648" i="57"/>
  <c r="L647" i="57"/>
  <c r="K647" i="57"/>
  <c r="M647" i="57" s="1"/>
  <c r="I647" i="57"/>
  <c r="L646" i="57"/>
  <c r="K646" i="57"/>
  <c r="I646" i="57"/>
  <c r="L645" i="57"/>
  <c r="K645" i="57"/>
  <c r="M645" i="57" s="1"/>
  <c r="I645" i="57"/>
  <c r="L644" i="57"/>
  <c r="K644" i="57"/>
  <c r="I644" i="57"/>
  <c r="L643" i="57"/>
  <c r="K643" i="57"/>
  <c r="M643" i="57" s="1"/>
  <c r="I643" i="57"/>
  <c r="L642" i="57"/>
  <c r="K642" i="57"/>
  <c r="M642" i="57" s="1"/>
  <c r="I642" i="57"/>
  <c r="L641" i="57"/>
  <c r="K641" i="57"/>
  <c r="M641" i="57" s="1"/>
  <c r="I641" i="57"/>
  <c r="L640" i="57"/>
  <c r="K640" i="57"/>
  <c r="M640" i="57" s="1"/>
  <c r="I640" i="57"/>
  <c r="L639" i="57"/>
  <c r="K639" i="57"/>
  <c r="M639" i="57" s="1"/>
  <c r="I639" i="57"/>
  <c r="L638" i="57"/>
  <c r="K638" i="57"/>
  <c r="I638" i="57"/>
  <c r="L637" i="57"/>
  <c r="K637" i="57"/>
  <c r="M637" i="57" s="1"/>
  <c r="I637" i="57"/>
  <c r="L636" i="57"/>
  <c r="K636" i="57"/>
  <c r="I636" i="57"/>
  <c r="L635" i="57"/>
  <c r="K635" i="57"/>
  <c r="I635" i="57"/>
  <c r="L634" i="57"/>
  <c r="K634" i="57"/>
  <c r="M634" i="57" s="1"/>
  <c r="I634" i="57"/>
  <c r="L633" i="57"/>
  <c r="K633" i="57"/>
  <c r="M633" i="57" s="1"/>
  <c r="I633" i="57"/>
  <c r="L632" i="57"/>
  <c r="K632" i="57"/>
  <c r="I632" i="57"/>
  <c r="L631" i="57"/>
  <c r="K631" i="57"/>
  <c r="M631" i="57" s="1"/>
  <c r="I631" i="57"/>
  <c r="L630" i="57"/>
  <c r="K630" i="57"/>
  <c r="I630" i="57"/>
  <c r="L629" i="57"/>
  <c r="K629" i="57"/>
  <c r="M629" i="57" s="1"/>
  <c r="I629" i="57"/>
  <c r="L628" i="57"/>
  <c r="K628" i="57"/>
  <c r="M628" i="57" s="1"/>
  <c r="I628" i="57"/>
  <c r="L627" i="57"/>
  <c r="K627" i="57"/>
  <c r="I627" i="57"/>
  <c r="L626" i="57"/>
  <c r="K626" i="57"/>
  <c r="M626" i="57" s="1"/>
  <c r="I626" i="57"/>
  <c r="L625" i="57"/>
  <c r="K625" i="57"/>
  <c r="M625" i="57" s="1"/>
  <c r="I625" i="57"/>
  <c r="L624" i="57"/>
  <c r="K624" i="57"/>
  <c r="I624" i="57"/>
  <c r="L623" i="57"/>
  <c r="M623" i="57" s="1"/>
  <c r="K623" i="57"/>
  <c r="I623" i="57"/>
  <c r="L622" i="57"/>
  <c r="K622" i="57"/>
  <c r="M622" i="57" s="1"/>
  <c r="I622" i="57"/>
  <c r="L621" i="57"/>
  <c r="K621" i="57"/>
  <c r="M621" i="57" s="1"/>
  <c r="I621" i="57"/>
  <c r="L620" i="57"/>
  <c r="K620" i="57"/>
  <c r="I620" i="57"/>
  <c r="L619" i="57"/>
  <c r="K619" i="57"/>
  <c r="M619" i="57" s="1"/>
  <c r="I619" i="57"/>
  <c r="L618" i="57"/>
  <c r="K618" i="57"/>
  <c r="I618" i="57"/>
  <c r="L617" i="57"/>
  <c r="K617" i="57"/>
  <c r="M617" i="57" s="1"/>
  <c r="I617" i="57"/>
  <c r="M616" i="57"/>
  <c r="L616" i="57"/>
  <c r="K616" i="57"/>
  <c r="I616" i="57"/>
  <c r="L615" i="57"/>
  <c r="K615" i="57"/>
  <c r="M615" i="57" s="1"/>
  <c r="I615" i="57"/>
  <c r="L614" i="57"/>
  <c r="K614" i="57"/>
  <c r="I614" i="57"/>
  <c r="L613" i="57"/>
  <c r="K613" i="57"/>
  <c r="I613" i="57"/>
  <c r="L612" i="57"/>
  <c r="K612" i="57"/>
  <c r="I612" i="57"/>
  <c r="L611" i="57"/>
  <c r="K611" i="57"/>
  <c r="M611" i="57" s="1"/>
  <c r="I611" i="57"/>
  <c r="L610" i="57"/>
  <c r="M610" i="57" s="1"/>
  <c r="K610" i="57"/>
  <c r="I610" i="57"/>
  <c r="L609" i="57"/>
  <c r="K609" i="57"/>
  <c r="I609" i="57"/>
  <c r="L608" i="57"/>
  <c r="K608" i="57"/>
  <c r="I608" i="57"/>
  <c r="L607" i="57"/>
  <c r="K607" i="57"/>
  <c r="M607" i="57" s="1"/>
  <c r="I607" i="57"/>
  <c r="L606" i="57"/>
  <c r="K606" i="57"/>
  <c r="I606" i="57"/>
  <c r="L605" i="57"/>
  <c r="K605" i="57"/>
  <c r="I605" i="57"/>
  <c r="L604" i="57"/>
  <c r="M604" i="57" s="1"/>
  <c r="K604" i="57"/>
  <c r="I604" i="57"/>
  <c r="L603" i="57"/>
  <c r="K603" i="57"/>
  <c r="M603" i="57" s="1"/>
  <c r="I603" i="57"/>
  <c r="L602" i="57"/>
  <c r="K602" i="57"/>
  <c r="I602" i="57"/>
  <c r="L601" i="57"/>
  <c r="K601" i="57"/>
  <c r="M601" i="57" s="1"/>
  <c r="I601" i="57"/>
  <c r="L600" i="57"/>
  <c r="K600" i="57"/>
  <c r="I600" i="57"/>
  <c r="L599" i="57"/>
  <c r="K599" i="57"/>
  <c r="M599" i="57" s="1"/>
  <c r="I599" i="57"/>
  <c r="L598" i="57"/>
  <c r="K598" i="57"/>
  <c r="M598" i="57" s="1"/>
  <c r="I598" i="57"/>
  <c r="L597" i="57"/>
  <c r="K597" i="57"/>
  <c r="I597" i="57"/>
  <c r="L596" i="57"/>
  <c r="K596" i="57"/>
  <c r="I596" i="57"/>
  <c r="L595" i="57"/>
  <c r="K595" i="57"/>
  <c r="M595" i="57" s="1"/>
  <c r="I595" i="57"/>
  <c r="L594" i="57"/>
  <c r="K594" i="57"/>
  <c r="I594" i="57"/>
  <c r="L593" i="57"/>
  <c r="K593" i="57"/>
  <c r="I593" i="57"/>
  <c r="L592" i="57"/>
  <c r="K592" i="57"/>
  <c r="I592" i="57"/>
  <c r="L591" i="57"/>
  <c r="K591" i="57"/>
  <c r="I591" i="57"/>
  <c r="L590" i="57"/>
  <c r="K590" i="57"/>
  <c r="I590" i="57"/>
  <c r="L589" i="57"/>
  <c r="K589" i="57"/>
  <c r="M589" i="57" s="1"/>
  <c r="I589" i="57"/>
  <c r="L588" i="57"/>
  <c r="K588" i="57"/>
  <c r="M588" i="57" s="1"/>
  <c r="I588" i="57"/>
  <c r="L587" i="57"/>
  <c r="K587" i="57"/>
  <c r="I587" i="57"/>
  <c r="L586" i="57"/>
  <c r="K586" i="57"/>
  <c r="I586" i="57"/>
  <c r="L585" i="57"/>
  <c r="K585" i="57"/>
  <c r="I585" i="57"/>
  <c r="L584" i="57"/>
  <c r="K584" i="57"/>
  <c r="M584" i="57" s="1"/>
  <c r="I584" i="57"/>
  <c r="L583" i="57"/>
  <c r="K583" i="57"/>
  <c r="M583" i="57" s="1"/>
  <c r="I583" i="57"/>
  <c r="L582" i="57"/>
  <c r="K582" i="57"/>
  <c r="I582" i="57"/>
  <c r="L581" i="57"/>
  <c r="K581" i="57"/>
  <c r="I581" i="57"/>
  <c r="L580" i="57"/>
  <c r="K580" i="57"/>
  <c r="I580" i="57"/>
  <c r="L579" i="57"/>
  <c r="K579" i="57"/>
  <c r="I579" i="57"/>
  <c r="L578" i="57"/>
  <c r="K578" i="57"/>
  <c r="M578" i="57" s="1"/>
  <c r="I578" i="57"/>
  <c r="L577" i="57"/>
  <c r="K577" i="57"/>
  <c r="M577" i="57" s="1"/>
  <c r="I577" i="57"/>
  <c r="L576" i="57"/>
  <c r="K576" i="57"/>
  <c r="I576" i="57"/>
  <c r="L575" i="57"/>
  <c r="K575" i="57"/>
  <c r="M575" i="57" s="1"/>
  <c r="I575" i="57"/>
  <c r="L574" i="57"/>
  <c r="K574" i="57"/>
  <c r="I574" i="57"/>
  <c r="L573" i="57"/>
  <c r="K573" i="57"/>
  <c r="M573" i="57" s="1"/>
  <c r="I573" i="57"/>
  <c r="L572" i="57"/>
  <c r="K572" i="57"/>
  <c r="I572" i="57"/>
  <c r="L571" i="57"/>
  <c r="K571" i="57"/>
  <c r="M571" i="57" s="1"/>
  <c r="I571" i="57"/>
  <c r="L570" i="57"/>
  <c r="K570" i="57"/>
  <c r="M570" i="57" s="1"/>
  <c r="I570" i="57"/>
  <c r="L569" i="57"/>
  <c r="K569" i="57"/>
  <c r="I569" i="57"/>
  <c r="L568" i="57"/>
  <c r="K568" i="57"/>
  <c r="M568" i="57" s="1"/>
  <c r="I568" i="57"/>
  <c r="L567" i="57"/>
  <c r="K567" i="57"/>
  <c r="M567" i="57" s="1"/>
  <c r="I567" i="57"/>
  <c r="L566" i="57"/>
  <c r="K566" i="57"/>
  <c r="I566" i="57"/>
  <c r="L565" i="57"/>
  <c r="K565" i="57"/>
  <c r="I565" i="57"/>
  <c r="L564" i="57"/>
  <c r="K564" i="57"/>
  <c r="I564" i="57"/>
  <c r="L563" i="57"/>
  <c r="K563" i="57"/>
  <c r="M563" i="57" s="1"/>
  <c r="I563" i="57"/>
  <c r="L562" i="57"/>
  <c r="K562" i="57"/>
  <c r="I562" i="57"/>
  <c r="L561" i="57"/>
  <c r="K561" i="57"/>
  <c r="I561" i="57"/>
  <c r="L560" i="57"/>
  <c r="K560" i="57"/>
  <c r="M560" i="57" s="1"/>
  <c r="I560" i="57"/>
  <c r="L559" i="57"/>
  <c r="K559" i="57"/>
  <c r="I559" i="57"/>
  <c r="L558" i="57"/>
  <c r="K558" i="57"/>
  <c r="M558" i="57" s="1"/>
  <c r="I558" i="57"/>
  <c r="L557" i="57"/>
  <c r="K557" i="57"/>
  <c r="I557" i="57"/>
  <c r="L556" i="57"/>
  <c r="K556" i="57"/>
  <c r="I556" i="57"/>
  <c r="M555" i="57"/>
  <c r="L555" i="57"/>
  <c r="K555" i="57"/>
  <c r="I555" i="57"/>
  <c r="L554" i="57"/>
  <c r="K554" i="57"/>
  <c r="I554" i="57"/>
  <c r="L553" i="57"/>
  <c r="K553" i="57"/>
  <c r="M553" i="57" s="1"/>
  <c r="I553" i="57"/>
  <c r="L552" i="57"/>
  <c r="K552" i="57"/>
  <c r="I552" i="57"/>
  <c r="L551" i="57"/>
  <c r="K551" i="57"/>
  <c r="I551" i="57"/>
  <c r="L550" i="57"/>
  <c r="K550" i="57"/>
  <c r="M550" i="57" s="1"/>
  <c r="I550" i="57"/>
  <c r="L549" i="57"/>
  <c r="K549" i="57"/>
  <c r="M549" i="57" s="1"/>
  <c r="I549" i="57"/>
  <c r="L548" i="57"/>
  <c r="K548" i="57"/>
  <c r="I548" i="57"/>
  <c r="L547" i="57"/>
  <c r="K547" i="57"/>
  <c r="I547" i="57"/>
  <c r="L546" i="57"/>
  <c r="K546" i="57"/>
  <c r="I546" i="57"/>
  <c r="L545" i="57"/>
  <c r="K545" i="57"/>
  <c r="M545" i="57" s="1"/>
  <c r="I545" i="57"/>
  <c r="L544" i="57"/>
  <c r="K544" i="57"/>
  <c r="M544" i="57" s="1"/>
  <c r="I544" i="57"/>
  <c r="L543" i="57"/>
  <c r="K543" i="57"/>
  <c r="I543" i="57"/>
  <c r="L542" i="57"/>
  <c r="K542" i="57"/>
  <c r="I542" i="57"/>
  <c r="L541" i="57"/>
  <c r="K541" i="57"/>
  <c r="I541" i="57"/>
  <c r="L540" i="57"/>
  <c r="K540" i="57"/>
  <c r="M540" i="57" s="1"/>
  <c r="I540" i="57"/>
  <c r="L539" i="57"/>
  <c r="K539" i="57"/>
  <c r="M539" i="57" s="1"/>
  <c r="I539" i="57"/>
  <c r="L538" i="57"/>
  <c r="K538" i="57"/>
  <c r="I538" i="57"/>
  <c r="L537" i="57"/>
  <c r="K537" i="57"/>
  <c r="I537" i="57"/>
  <c r="L536" i="57"/>
  <c r="K536" i="57"/>
  <c r="I536" i="57"/>
  <c r="L535" i="57"/>
  <c r="K535" i="57"/>
  <c r="M535" i="57" s="1"/>
  <c r="I535" i="57"/>
  <c r="L534" i="57"/>
  <c r="K534" i="57"/>
  <c r="M534" i="57" s="1"/>
  <c r="I534" i="57"/>
  <c r="L533" i="57"/>
  <c r="K533" i="57"/>
  <c r="I533" i="57"/>
  <c r="L532" i="57"/>
  <c r="K532" i="57"/>
  <c r="I532" i="57"/>
  <c r="L531" i="57"/>
  <c r="K531" i="57"/>
  <c r="I531" i="57"/>
  <c r="L530" i="57"/>
  <c r="K530" i="57"/>
  <c r="M530" i="57" s="1"/>
  <c r="I530" i="57"/>
  <c r="L529" i="57"/>
  <c r="K529" i="57"/>
  <c r="I529" i="57"/>
  <c r="L528" i="57"/>
  <c r="K528" i="57"/>
  <c r="I528" i="57"/>
  <c r="L527" i="57"/>
  <c r="K527" i="57"/>
  <c r="I527" i="57"/>
  <c r="L526" i="57"/>
  <c r="K526" i="57"/>
  <c r="M526" i="57" s="1"/>
  <c r="I526" i="57"/>
  <c r="L525" i="57"/>
  <c r="K525" i="57"/>
  <c r="I525" i="57"/>
  <c r="L524" i="57"/>
  <c r="K524" i="57"/>
  <c r="M524" i="57" s="1"/>
  <c r="I524" i="57"/>
  <c r="L523" i="57"/>
  <c r="K523" i="57"/>
  <c r="I523" i="57"/>
  <c r="L522" i="57"/>
  <c r="K522" i="57"/>
  <c r="M522" i="57" s="1"/>
  <c r="I522" i="57"/>
  <c r="L521" i="57"/>
  <c r="K521" i="57"/>
  <c r="I521" i="57"/>
  <c r="L520" i="57"/>
  <c r="K520" i="57"/>
  <c r="M520" i="57" s="1"/>
  <c r="I520" i="57"/>
  <c r="L519" i="57"/>
  <c r="K519" i="57"/>
  <c r="I519" i="57"/>
  <c r="L518" i="57"/>
  <c r="K518" i="57"/>
  <c r="M518" i="57" s="1"/>
  <c r="I518" i="57"/>
  <c r="L517" i="57"/>
  <c r="K517" i="57"/>
  <c r="I517" i="57"/>
  <c r="L516" i="57"/>
  <c r="K516" i="57"/>
  <c r="I516" i="57"/>
  <c r="L515" i="57"/>
  <c r="K515" i="57"/>
  <c r="I515" i="57"/>
  <c r="L514" i="57"/>
  <c r="K514" i="57"/>
  <c r="I514" i="57"/>
  <c r="L513" i="57"/>
  <c r="K513" i="57"/>
  <c r="I513" i="57"/>
  <c r="L512" i="57"/>
  <c r="K512" i="57"/>
  <c r="M512" i="57" s="1"/>
  <c r="I512" i="57"/>
  <c r="L511" i="57"/>
  <c r="K511" i="57"/>
  <c r="I511" i="57"/>
  <c r="L510" i="57"/>
  <c r="K510" i="57"/>
  <c r="M510" i="57" s="1"/>
  <c r="I510" i="57"/>
  <c r="L509" i="57"/>
  <c r="K509" i="57"/>
  <c r="I509" i="57"/>
  <c r="L508" i="57"/>
  <c r="K508" i="57"/>
  <c r="I508" i="57"/>
  <c r="L507" i="57"/>
  <c r="K507" i="57"/>
  <c r="I507" i="57"/>
  <c r="M506" i="57"/>
  <c r="L506" i="57"/>
  <c r="K506" i="57"/>
  <c r="I506" i="57"/>
  <c r="L505" i="57"/>
  <c r="K505" i="57"/>
  <c r="M505" i="57" s="1"/>
  <c r="I505" i="57"/>
  <c r="L504" i="57"/>
  <c r="K504" i="57"/>
  <c r="I504" i="57"/>
  <c r="L500" i="57"/>
  <c r="K500" i="57"/>
  <c r="I500" i="57"/>
  <c r="L499" i="57"/>
  <c r="K499" i="57"/>
  <c r="I499" i="57"/>
  <c r="L498" i="57"/>
  <c r="K498" i="57"/>
  <c r="I498" i="57"/>
  <c r="L497" i="57"/>
  <c r="K497" i="57"/>
  <c r="I497" i="57"/>
  <c r="L496" i="57"/>
  <c r="K496" i="57"/>
  <c r="I496" i="57"/>
  <c r="L495" i="57"/>
  <c r="K495" i="57"/>
  <c r="I495" i="57"/>
  <c r="L494" i="57"/>
  <c r="K494" i="57"/>
  <c r="I494" i="57"/>
  <c r="L493" i="57"/>
  <c r="K493" i="57"/>
  <c r="M493" i="57" s="1"/>
  <c r="I493" i="57"/>
  <c r="L492" i="57"/>
  <c r="K492" i="57"/>
  <c r="I492" i="57"/>
  <c r="L491" i="57"/>
  <c r="K491" i="57"/>
  <c r="I491" i="57"/>
  <c r="L490" i="57"/>
  <c r="K490" i="57"/>
  <c r="I490" i="57"/>
  <c r="L489" i="57"/>
  <c r="K489" i="57"/>
  <c r="M489" i="57" s="1"/>
  <c r="I489" i="57"/>
  <c r="L488" i="57"/>
  <c r="K488" i="57"/>
  <c r="I488" i="57"/>
  <c r="L487" i="57"/>
  <c r="K487" i="57"/>
  <c r="I487" i="57"/>
  <c r="L486" i="57"/>
  <c r="K486" i="57"/>
  <c r="I486" i="57"/>
  <c r="M485" i="57"/>
  <c r="L485" i="57"/>
  <c r="K485" i="57"/>
  <c r="I485" i="57"/>
  <c r="L484" i="57"/>
  <c r="K484" i="57"/>
  <c r="I484" i="57"/>
  <c r="L483" i="57"/>
  <c r="K483" i="57"/>
  <c r="I483" i="57"/>
  <c r="L482" i="57"/>
  <c r="K482" i="57"/>
  <c r="I482" i="57"/>
  <c r="L481" i="57"/>
  <c r="K481" i="57"/>
  <c r="I481" i="57"/>
  <c r="L480" i="57"/>
  <c r="K480" i="57"/>
  <c r="I480" i="57"/>
  <c r="L479" i="57"/>
  <c r="K479" i="57"/>
  <c r="I479" i="57"/>
  <c r="L478" i="57"/>
  <c r="K478" i="57"/>
  <c r="I478" i="57"/>
  <c r="L477" i="57"/>
  <c r="M477" i="57" s="1"/>
  <c r="K477" i="57"/>
  <c r="I477" i="57"/>
  <c r="L476" i="57"/>
  <c r="K476" i="57"/>
  <c r="M476" i="57" s="1"/>
  <c r="I476" i="57"/>
  <c r="L475" i="57"/>
  <c r="K475" i="57"/>
  <c r="I475" i="57"/>
  <c r="L474" i="57"/>
  <c r="K474" i="57"/>
  <c r="I474" i="57"/>
  <c r="L473" i="57"/>
  <c r="M473" i="57" s="1"/>
  <c r="K473" i="57"/>
  <c r="I473" i="57"/>
  <c r="L472" i="57"/>
  <c r="K472" i="57"/>
  <c r="I472" i="57"/>
  <c r="L471" i="57"/>
  <c r="K471" i="57"/>
  <c r="I471" i="57"/>
  <c r="L470" i="57"/>
  <c r="K470" i="57"/>
  <c r="I470" i="57"/>
  <c r="L469" i="57"/>
  <c r="M469" i="57" s="1"/>
  <c r="K469" i="57"/>
  <c r="I469" i="57"/>
  <c r="L468" i="57"/>
  <c r="K468" i="57"/>
  <c r="M468" i="57" s="1"/>
  <c r="I468" i="57"/>
  <c r="L467" i="57"/>
  <c r="K467" i="57"/>
  <c r="I467" i="57"/>
  <c r="L466" i="57"/>
  <c r="K466" i="57"/>
  <c r="I466" i="57"/>
  <c r="L465" i="57"/>
  <c r="K465" i="57"/>
  <c r="I465" i="57"/>
  <c r="L464" i="57"/>
  <c r="K464" i="57"/>
  <c r="I464" i="57"/>
  <c r="L463" i="57"/>
  <c r="K463" i="57"/>
  <c r="I463" i="57"/>
  <c r="L462" i="57"/>
  <c r="K462" i="57"/>
  <c r="I462" i="57"/>
  <c r="L461" i="57"/>
  <c r="M461" i="57" s="1"/>
  <c r="K461" i="57"/>
  <c r="I461" i="57"/>
  <c r="L460" i="57"/>
  <c r="K460" i="57"/>
  <c r="I460" i="57"/>
  <c r="L459" i="57"/>
  <c r="K459" i="57"/>
  <c r="I459" i="57"/>
  <c r="L458" i="57"/>
  <c r="K458" i="57"/>
  <c r="I458" i="57"/>
  <c r="L457" i="57"/>
  <c r="K457" i="57"/>
  <c r="M457" i="57" s="1"/>
  <c r="I457" i="57"/>
  <c r="L456" i="57"/>
  <c r="K456" i="57"/>
  <c r="I456" i="57"/>
  <c r="L455" i="57"/>
  <c r="K455" i="57"/>
  <c r="I455" i="57"/>
  <c r="L454" i="57"/>
  <c r="K454" i="57"/>
  <c r="M454" i="57" s="1"/>
  <c r="I454" i="57"/>
  <c r="L453" i="57"/>
  <c r="K453" i="57"/>
  <c r="M453" i="57" s="1"/>
  <c r="I453" i="57"/>
  <c r="L452" i="57"/>
  <c r="K452" i="57"/>
  <c r="I452" i="57"/>
  <c r="L451" i="57"/>
  <c r="K451" i="57"/>
  <c r="I451" i="57"/>
  <c r="L450" i="57"/>
  <c r="K450" i="57"/>
  <c r="M450" i="57" s="1"/>
  <c r="I450" i="57"/>
  <c r="L449" i="57"/>
  <c r="K449" i="57"/>
  <c r="I449" i="57"/>
  <c r="L448" i="57"/>
  <c r="K448" i="57"/>
  <c r="M448" i="57" s="1"/>
  <c r="I448" i="57"/>
  <c r="L447" i="57"/>
  <c r="K447" i="57"/>
  <c r="I447" i="57"/>
  <c r="L446" i="57"/>
  <c r="K446" i="57"/>
  <c r="I446" i="57"/>
  <c r="L445" i="57"/>
  <c r="K445" i="57"/>
  <c r="M445" i="57" s="1"/>
  <c r="I445" i="57"/>
  <c r="L444" i="57"/>
  <c r="K444" i="57"/>
  <c r="I444" i="57"/>
  <c r="L443" i="57"/>
  <c r="K443" i="57"/>
  <c r="I443" i="57"/>
  <c r="L442" i="57"/>
  <c r="K442" i="57"/>
  <c r="I442" i="57"/>
  <c r="L441" i="57"/>
  <c r="K441" i="57"/>
  <c r="M441" i="57" s="1"/>
  <c r="I441" i="57"/>
  <c r="L440" i="57"/>
  <c r="K440" i="57"/>
  <c r="I440" i="57"/>
  <c r="L439" i="57"/>
  <c r="K439" i="57"/>
  <c r="I439" i="57"/>
  <c r="L438" i="57"/>
  <c r="K438" i="57"/>
  <c r="I438" i="57"/>
  <c r="L437" i="57"/>
  <c r="K437" i="57"/>
  <c r="I437" i="57"/>
  <c r="L436" i="57"/>
  <c r="K436" i="57"/>
  <c r="I436" i="57"/>
  <c r="L435" i="57"/>
  <c r="K435" i="57"/>
  <c r="I435" i="57"/>
  <c r="L434" i="57"/>
  <c r="K434" i="57"/>
  <c r="I434" i="57"/>
  <c r="L433" i="57"/>
  <c r="K433" i="57"/>
  <c r="M433" i="57" s="1"/>
  <c r="I433" i="57"/>
  <c r="L432" i="57"/>
  <c r="K432" i="57"/>
  <c r="I432" i="57"/>
  <c r="L431" i="57"/>
  <c r="K431" i="57"/>
  <c r="I431" i="57"/>
  <c r="L430" i="57"/>
  <c r="K430" i="57"/>
  <c r="I430" i="57"/>
  <c r="L429" i="57"/>
  <c r="M429" i="57" s="1"/>
  <c r="K429" i="57"/>
  <c r="I429" i="57"/>
  <c r="L428" i="57"/>
  <c r="K428" i="57"/>
  <c r="I428" i="57"/>
  <c r="L427" i="57"/>
  <c r="K427" i="57"/>
  <c r="I427" i="57"/>
  <c r="L426" i="57"/>
  <c r="K426" i="57"/>
  <c r="M426" i="57" s="1"/>
  <c r="I426" i="57"/>
  <c r="L425" i="57"/>
  <c r="M425" i="57" s="1"/>
  <c r="K425" i="57"/>
  <c r="I425" i="57"/>
  <c r="L424" i="57"/>
  <c r="K424" i="57"/>
  <c r="I424" i="57"/>
  <c r="L423" i="57"/>
  <c r="K423" i="57"/>
  <c r="I423" i="57"/>
  <c r="L422" i="57"/>
  <c r="K422" i="57"/>
  <c r="I422" i="57"/>
  <c r="L421" i="57"/>
  <c r="M421" i="57" s="1"/>
  <c r="K421" i="57"/>
  <c r="I421" i="57"/>
  <c r="L420" i="57"/>
  <c r="K420" i="57"/>
  <c r="I420" i="57"/>
  <c r="L419" i="57"/>
  <c r="K419" i="57"/>
  <c r="M419" i="57" s="1"/>
  <c r="I419" i="57"/>
  <c r="L418" i="57"/>
  <c r="K418" i="57"/>
  <c r="I418" i="57"/>
  <c r="L417" i="57"/>
  <c r="K417" i="57"/>
  <c r="I417" i="57"/>
  <c r="L416" i="57"/>
  <c r="K416" i="57"/>
  <c r="I416" i="57"/>
  <c r="L415" i="57"/>
  <c r="K415" i="57"/>
  <c r="M415" i="57" s="1"/>
  <c r="I415" i="57"/>
  <c r="L414" i="57"/>
  <c r="K414" i="57"/>
  <c r="I414" i="57"/>
  <c r="L413" i="57"/>
  <c r="K413" i="57"/>
  <c r="I413" i="57"/>
  <c r="L412" i="57"/>
  <c r="K412" i="57"/>
  <c r="I412" i="57"/>
  <c r="L411" i="57"/>
  <c r="K411" i="57"/>
  <c r="I411" i="57"/>
  <c r="L410" i="57"/>
  <c r="K410" i="57"/>
  <c r="I410" i="57"/>
  <c r="L409" i="57"/>
  <c r="K409" i="57"/>
  <c r="I409" i="57"/>
  <c r="L408" i="57"/>
  <c r="K408" i="57"/>
  <c r="I408" i="57"/>
  <c r="L407" i="57"/>
  <c r="K407" i="57"/>
  <c r="M407" i="57" s="1"/>
  <c r="I407" i="57"/>
  <c r="L406" i="57"/>
  <c r="K406" i="57"/>
  <c r="I406" i="57"/>
  <c r="L405" i="57"/>
  <c r="K405" i="57"/>
  <c r="I405" i="57"/>
  <c r="L404" i="57"/>
  <c r="K404" i="57"/>
  <c r="I404" i="57"/>
  <c r="L403" i="57"/>
  <c r="K403" i="57"/>
  <c r="M403" i="57" s="1"/>
  <c r="I403" i="57"/>
  <c r="L402" i="57"/>
  <c r="K402" i="57"/>
  <c r="I402" i="57"/>
  <c r="L401" i="57"/>
  <c r="K401" i="57"/>
  <c r="I401" i="57"/>
  <c r="L400" i="57"/>
  <c r="K400" i="57"/>
  <c r="I400" i="57"/>
  <c r="L399" i="57"/>
  <c r="K399" i="57"/>
  <c r="M399" i="57" s="1"/>
  <c r="I399" i="57"/>
  <c r="L398" i="57"/>
  <c r="K398" i="57"/>
  <c r="I398" i="57"/>
  <c r="L397" i="57"/>
  <c r="K397" i="57"/>
  <c r="M397" i="57" s="1"/>
  <c r="I397" i="57"/>
  <c r="L396" i="57"/>
  <c r="K396" i="57"/>
  <c r="I396" i="57"/>
  <c r="L395" i="57"/>
  <c r="K395" i="57"/>
  <c r="I395" i="57"/>
  <c r="L394" i="57"/>
  <c r="K394" i="57"/>
  <c r="I394" i="57"/>
  <c r="L393" i="57"/>
  <c r="K393" i="57"/>
  <c r="M393" i="57" s="1"/>
  <c r="I393" i="57"/>
  <c r="L392" i="57"/>
  <c r="K392" i="57"/>
  <c r="I392" i="57"/>
  <c r="L391" i="57"/>
  <c r="K391" i="57"/>
  <c r="I391" i="57"/>
  <c r="L390" i="57"/>
  <c r="K390" i="57"/>
  <c r="I390" i="57"/>
  <c r="L389" i="57"/>
  <c r="K389" i="57"/>
  <c r="I389" i="57"/>
  <c r="L388" i="57"/>
  <c r="K388" i="57"/>
  <c r="M388" i="57" s="1"/>
  <c r="I388" i="57"/>
  <c r="L387" i="57"/>
  <c r="K387" i="57"/>
  <c r="I387" i="57"/>
  <c r="L386" i="57"/>
  <c r="K386" i="57"/>
  <c r="I386" i="57"/>
  <c r="L385" i="57"/>
  <c r="K385" i="57"/>
  <c r="I385" i="57"/>
  <c r="L384" i="57"/>
  <c r="K384" i="57"/>
  <c r="I384" i="57"/>
  <c r="L383" i="57"/>
  <c r="K383" i="57"/>
  <c r="M383" i="57" s="1"/>
  <c r="I383" i="57"/>
  <c r="L382" i="57"/>
  <c r="K382" i="57"/>
  <c r="I382" i="57"/>
  <c r="L381" i="57"/>
  <c r="K381" i="57"/>
  <c r="M381" i="57" s="1"/>
  <c r="I381" i="57"/>
  <c r="L380" i="57"/>
  <c r="K380" i="57"/>
  <c r="I380" i="57"/>
  <c r="L379" i="57"/>
  <c r="K379" i="57"/>
  <c r="M379" i="57" s="1"/>
  <c r="I379" i="57"/>
  <c r="L378" i="57"/>
  <c r="K378" i="57"/>
  <c r="M378" i="57" s="1"/>
  <c r="I378" i="57"/>
  <c r="L377" i="57"/>
  <c r="K377" i="57"/>
  <c r="M377" i="57" s="1"/>
  <c r="I377" i="57"/>
  <c r="L376" i="57"/>
  <c r="K376" i="57"/>
  <c r="I376" i="57"/>
  <c r="L375" i="57"/>
  <c r="K375" i="57"/>
  <c r="I375" i="57"/>
  <c r="L374" i="57"/>
  <c r="K374" i="57"/>
  <c r="M374" i="57" s="1"/>
  <c r="I374" i="57"/>
  <c r="L373" i="57"/>
  <c r="K373" i="57"/>
  <c r="I373" i="57"/>
  <c r="L372" i="57"/>
  <c r="K372" i="57"/>
  <c r="I372" i="57"/>
  <c r="L371" i="57"/>
  <c r="K371" i="57"/>
  <c r="I371" i="57"/>
  <c r="L370" i="57"/>
  <c r="K370" i="57"/>
  <c r="I370" i="57"/>
  <c r="L369" i="57"/>
  <c r="K369" i="57"/>
  <c r="I369" i="57"/>
  <c r="L368" i="57"/>
  <c r="K368" i="57"/>
  <c r="M368" i="57" s="1"/>
  <c r="I368" i="57"/>
  <c r="L367" i="57"/>
  <c r="K367" i="57"/>
  <c r="I367" i="57"/>
  <c r="L366" i="57"/>
  <c r="K366" i="57"/>
  <c r="I366" i="57"/>
  <c r="L365" i="57"/>
  <c r="K365" i="57"/>
  <c r="I365" i="57"/>
  <c r="L364" i="57"/>
  <c r="K364" i="57"/>
  <c r="I364" i="57"/>
  <c r="L363" i="57"/>
  <c r="K363" i="57"/>
  <c r="I363" i="57"/>
  <c r="L362" i="57"/>
  <c r="K362" i="57"/>
  <c r="I362" i="57"/>
  <c r="L361" i="57"/>
  <c r="K361" i="57"/>
  <c r="I361" i="57"/>
  <c r="L360" i="57"/>
  <c r="K360" i="57"/>
  <c r="I360" i="57"/>
  <c r="L359" i="57"/>
  <c r="K359" i="57"/>
  <c r="M359" i="57" s="1"/>
  <c r="I359" i="57"/>
  <c r="L358" i="57"/>
  <c r="K358" i="57"/>
  <c r="I358" i="57"/>
  <c r="L357" i="57"/>
  <c r="K357" i="57"/>
  <c r="I357" i="57"/>
  <c r="L356" i="57"/>
  <c r="K356" i="57"/>
  <c r="I356" i="57"/>
  <c r="L355" i="57"/>
  <c r="K355" i="57"/>
  <c r="I355" i="57"/>
  <c r="L354" i="57"/>
  <c r="K354" i="57"/>
  <c r="I354" i="57"/>
  <c r="L353" i="57"/>
  <c r="K353" i="57"/>
  <c r="I353" i="57"/>
  <c r="L352" i="57"/>
  <c r="K352" i="57"/>
  <c r="I352" i="57"/>
  <c r="L351" i="57"/>
  <c r="K351" i="57"/>
  <c r="M351" i="57" s="1"/>
  <c r="I351" i="57"/>
  <c r="L350" i="57"/>
  <c r="K350" i="57"/>
  <c r="I350" i="57"/>
  <c r="L349" i="57"/>
  <c r="K349" i="57"/>
  <c r="M349" i="57" s="1"/>
  <c r="I349" i="57"/>
  <c r="L348" i="57"/>
  <c r="K348" i="57"/>
  <c r="I348" i="57"/>
  <c r="L347" i="57"/>
  <c r="K347" i="57"/>
  <c r="I347" i="57"/>
  <c r="L346" i="57"/>
  <c r="K346" i="57"/>
  <c r="I346" i="57"/>
  <c r="L345" i="57"/>
  <c r="K345" i="57"/>
  <c r="M345" i="57" s="1"/>
  <c r="I345" i="57"/>
  <c r="L344" i="57"/>
  <c r="K344" i="57"/>
  <c r="I344" i="57"/>
  <c r="L343" i="57"/>
  <c r="K343" i="57"/>
  <c r="I343" i="57"/>
  <c r="L342" i="57"/>
  <c r="K342" i="57"/>
  <c r="I342" i="57"/>
  <c r="L341" i="57"/>
  <c r="K341" i="57"/>
  <c r="M341" i="57" s="1"/>
  <c r="I341" i="57"/>
  <c r="L340" i="57"/>
  <c r="K340" i="57"/>
  <c r="I340" i="57"/>
  <c r="L339" i="57"/>
  <c r="K339" i="57"/>
  <c r="M339" i="57" s="1"/>
  <c r="I339" i="57"/>
  <c r="L338" i="57"/>
  <c r="K338" i="57"/>
  <c r="M338" i="57" s="1"/>
  <c r="I338" i="57"/>
  <c r="L337" i="57"/>
  <c r="K337" i="57"/>
  <c r="M337" i="57" s="1"/>
  <c r="I337" i="57"/>
  <c r="L336" i="57"/>
  <c r="K336" i="57"/>
  <c r="I336" i="57"/>
  <c r="L335" i="57"/>
  <c r="K335" i="57"/>
  <c r="I335" i="57"/>
  <c r="L334" i="57"/>
  <c r="K334" i="57"/>
  <c r="M334" i="57" s="1"/>
  <c r="I334" i="57"/>
  <c r="L333" i="57"/>
  <c r="K333" i="57"/>
  <c r="I333" i="57"/>
  <c r="L332" i="57"/>
  <c r="K332" i="57"/>
  <c r="I332" i="57"/>
  <c r="L331" i="57"/>
  <c r="K331" i="57"/>
  <c r="M331" i="57" s="1"/>
  <c r="I331" i="57"/>
  <c r="L330" i="57"/>
  <c r="K330" i="57"/>
  <c r="M330" i="57" s="1"/>
  <c r="I330" i="57"/>
  <c r="L329" i="57"/>
  <c r="K329" i="57"/>
  <c r="I329" i="57"/>
  <c r="L328" i="57"/>
  <c r="K328" i="57"/>
  <c r="I328" i="57"/>
  <c r="L327" i="57"/>
  <c r="K327" i="57"/>
  <c r="I327" i="57"/>
  <c r="L326" i="57"/>
  <c r="K326" i="57"/>
  <c r="M326" i="57" s="1"/>
  <c r="I326" i="57"/>
  <c r="L325" i="57"/>
  <c r="K325" i="57"/>
  <c r="I325" i="57"/>
  <c r="L324" i="57"/>
  <c r="K324" i="57"/>
  <c r="I324" i="57"/>
  <c r="L323" i="57"/>
  <c r="K323" i="57"/>
  <c r="M323" i="57" s="1"/>
  <c r="I323" i="57"/>
  <c r="L322" i="57"/>
  <c r="K322" i="57"/>
  <c r="I322" i="57"/>
  <c r="L321" i="57"/>
  <c r="K321" i="57"/>
  <c r="M321" i="57" s="1"/>
  <c r="I321" i="57"/>
  <c r="L320" i="57"/>
  <c r="K320" i="57"/>
  <c r="M320" i="57" s="1"/>
  <c r="I320" i="57"/>
  <c r="L319" i="57"/>
  <c r="K319" i="57"/>
  <c r="I319" i="57"/>
  <c r="L318" i="57"/>
  <c r="K318" i="57"/>
  <c r="M318" i="57" s="1"/>
  <c r="I318" i="57"/>
  <c r="L317" i="57"/>
  <c r="K317" i="57"/>
  <c r="M317" i="57" s="1"/>
  <c r="I317" i="57"/>
  <c r="L316" i="57"/>
  <c r="K316" i="57"/>
  <c r="I316" i="57"/>
  <c r="L315" i="57"/>
  <c r="K315" i="57"/>
  <c r="M315" i="57" s="1"/>
  <c r="I315" i="57"/>
  <c r="L314" i="57"/>
  <c r="K314" i="57"/>
  <c r="M314" i="57" s="1"/>
  <c r="I314" i="57"/>
  <c r="L313" i="57"/>
  <c r="K313" i="57"/>
  <c r="M313" i="57" s="1"/>
  <c r="I313" i="57"/>
  <c r="L312" i="57"/>
  <c r="K312" i="57"/>
  <c r="M312" i="57" s="1"/>
  <c r="I312" i="57"/>
  <c r="L311" i="57"/>
  <c r="K311" i="57"/>
  <c r="M311" i="57" s="1"/>
  <c r="I311" i="57"/>
  <c r="L310" i="57"/>
  <c r="K310" i="57"/>
  <c r="M310" i="57" s="1"/>
  <c r="I310" i="57"/>
  <c r="L309" i="57"/>
  <c r="K309" i="57"/>
  <c r="I309" i="57"/>
  <c r="L308" i="57"/>
  <c r="K308" i="57"/>
  <c r="M308" i="57" s="1"/>
  <c r="I308" i="57"/>
  <c r="L307" i="57"/>
  <c r="K307" i="57"/>
  <c r="I307" i="57"/>
  <c r="L306" i="57"/>
  <c r="K306" i="57"/>
  <c r="I306" i="57"/>
  <c r="L305" i="57"/>
  <c r="K305" i="57"/>
  <c r="I305" i="57"/>
  <c r="L304" i="57"/>
  <c r="K304" i="57"/>
  <c r="I304" i="57"/>
  <c r="L303" i="57"/>
  <c r="K303" i="57"/>
  <c r="M303" i="57" s="1"/>
  <c r="I303" i="57"/>
  <c r="L302" i="57"/>
  <c r="K302" i="57"/>
  <c r="M302" i="57" s="1"/>
  <c r="I302" i="57"/>
  <c r="L301" i="57"/>
  <c r="K301" i="57"/>
  <c r="I301" i="57"/>
  <c r="L300" i="57"/>
  <c r="K300" i="57"/>
  <c r="M300" i="57" s="1"/>
  <c r="I300" i="57"/>
  <c r="L299" i="57"/>
  <c r="K299" i="57"/>
  <c r="I299" i="57"/>
  <c r="L298" i="57"/>
  <c r="K298" i="57"/>
  <c r="M298" i="57" s="1"/>
  <c r="I298" i="57"/>
  <c r="L297" i="57"/>
  <c r="K297" i="57"/>
  <c r="I297" i="57"/>
  <c r="L296" i="57"/>
  <c r="K296" i="57"/>
  <c r="I296" i="57"/>
  <c r="L295" i="57"/>
  <c r="K295" i="57"/>
  <c r="M295" i="57" s="1"/>
  <c r="I295" i="57"/>
  <c r="L294" i="57"/>
  <c r="K294" i="57"/>
  <c r="I294" i="57"/>
  <c r="L293" i="57"/>
  <c r="K293" i="57"/>
  <c r="I293" i="57"/>
  <c r="L292" i="57"/>
  <c r="K292" i="57"/>
  <c r="I292" i="57"/>
  <c r="L291" i="57"/>
  <c r="K291" i="57"/>
  <c r="I291" i="57"/>
  <c r="L290" i="57"/>
  <c r="K290" i="57"/>
  <c r="M290" i="57" s="1"/>
  <c r="I290" i="57"/>
  <c r="L289" i="57"/>
  <c r="K289" i="57"/>
  <c r="I289" i="57"/>
  <c r="L288" i="57"/>
  <c r="K288" i="57"/>
  <c r="I288" i="57"/>
  <c r="L287" i="57"/>
  <c r="K287" i="57"/>
  <c r="M287" i="57" s="1"/>
  <c r="I287" i="57"/>
  <c r="L286" i="57"/>
  <c r="K286" i="57"/>
  <c r="M286" i="57" s="1"/>
  <c r="I286" i="57"/>
  <c r="L285" i="57"/>
  <c r="K285" i="57"/>
  <c r="I285" i="57"/>
  <c r="L284" i="57"/>
  <c r="K284" i="57"/>
  <c r="M284" i="57" s="1"/>
  <c r="I284" i="57"/>
  <c r="L283" i="57"/>
  <c r="K283" i="57"/>
  <c r="I283" i="57"/>
  <c r="L282" i="57"/>
  <c r="K282" i="57"/>
  <c r="M282" i="57" s="1"/>
  <c r="I282" i="57"/>
  <c r="L281" i="57"/>
  <c r="K281" i="57"/>
  <c r="I281" i="57"/>
  <c r="L280" i="57"/>
  <c r="K280" i="57"/>
  <c r="M280" i="57" s="1"/>
  <c r="I280" i="57"/>
  <c r="L279" i="57"/>
  <c r="K279" i="57"/>
  <c r="I279" i="57"/>
  <c r="L278" i="57"/>
  <c r="K278" i="57"/>
  <c r="M278" i="57" s="1"/>
  <c r="I278" i="57"/>
  <c r="L277" i="57"/>
  <c r="K277" i="57"/>
  <c r="I277" i="57"/>
  <c r="L276" i="57"/>
  <c r="K276" i="57"/>
  <c r="M276" i="57" s="1"/>
  <c r="I276" i="57"/>
  <c r="L275" i="57"/>
  <c r="K275" i="57"/>
  <c r="M275" i="57" s="1"/>
  <c r="I275" i="57"/>
  <c r="L274" i="57"/>
  <c r="K274" i="57"/>
  <c r="I274" i="57"/>
  <c r="L273" i="57"/>
  <c r="K273" i="57"/>
  <c r="I273" i="57"/>
  <c r="L272" i="57"/>
  <c r="K272" i="57"/>
  <c r="M272" i="57" s="1"/>
  <c r="I272" i="57"/>
  <c r="L271" i="57"/>
  <c r="K271" i="57"/>
  <c r="I271" i="57"/>
  <c r="L270" i="57"/>
  <c r="K270" i="57"/>
  <c r="I270" i="57"/>
  <c r="L269" i="57"/>
  <c r="K269" i="57"/>
  <c r="I269" i="57"/>
  <c r="L268" i="57"/>
  <c r="K268" i="57"/>
  <c r="I268" i="57"/>
  <c r="L267" i="57"/>
  <c r="K267" i="57"/>
  <c r="I267" i="57"/>
  <c r="L266" i="57"/>
  <c r="K266" i="57"/>
  <c r="M266" i="57" s="1"/>
  <c r="I266" i="57"/>
  <c r="L265" i="57"/>
  <c r="K265" i="57"/>
  <c r="I265" i="57"/>
  <c r="L264" i="57"/>
  <c r="K264" i="57"/>
  <c r="I264" i="57"/>
  <c r="L263" i="57"/>
  <c r="K263" i="57"/>
  <c r="I263" i="57"/>
  <c r="L262" i="57"/>
  <c r="K262" i="57"/>
  <c r="M262" i="57" s="1"/>
  <c r="I262" i="57"/>
  <c r="L261" i="57"/>
  <c r="K261" i="57"/>
  <c r="I261" i="57"/>
  <c r="L260" i="57"/>
  <c r="K260" i="57"/>
  <c r="M260" i="57" s="1"/>
  <c r="I260" i="57"/>
  <c r="L259" i="57"/>
  <c r="K259" i="57"/>
  <c r="M259" i="57" s="1"/>
  <c r="I259" i="57"/>
  <c r="L258" i="57"/>
  <c r="K258" i="57"/>
  <c r="I258" i="57"/>
  <c r="L257" i="57"/>
  <c r="K257" i="57"/>
  <c r="I257" i="57"/>
  <c r="L256" i="57"/>
  <c r="K256" i="57"/>
  <c r="M256" i="57" s="1"/>
  <c r="I256" i="57"/>
  <c r="L255" i="57"/>
  <c r="K255" i="57"/>
  <c r="M255" i="57" s="1"/>
  <c r="I255" i="57"/>
  <c r="L254" i="57"/>
  <c r="K254" i="57"/>
  <c r="M254" i="57" s="1"/>
  <c r="I254" i="57"/>
  <c r="L253" i="57"/>
  <c r="K253" i="57"/>
  <c r="I253" i="57"/>
  <c r="L252" i="57"/>
  <c r="K252" i="57"/>
  <c r="M252" i="57" s="1"/>
  <c r="I252" i="57"/>
  <c r="L251" i="57"/>
  <c r="K251" i="57"/>
  <c r="M251" i="57" s="1"/>
  <c r="I251" i="57"/>
  <c r="L250" i="57"/>
  <c r="K250" i="57"/>
  <c r="M250" i="57" s="1"/>
  <c r="I250" i="57"/>
  <c r="L249" i="57"/>
  <c r="K249" i="57"/>
  <c r="I249" i="57"/>
  <c r="L248" i="57"/>
  <c r="K248" i="57"/>
  <c r="I248" i="57"/>
  <c r="L247" i="57"/>
  <c r="K247" i="57"/>
  <c r="I247" i="57"/>
  <c r="L246" i="57"/>
  <c r="K246" i="57"/>
  <c r="I246" i="57"/>
  <c r="L245" i="57"/>
  <c r="K245" i="57"/>
  <c r="I245" i="57"/>
  <c r="L244" i="57"/>
  <c r="K244" i="57"/>
  <c r="I244" i="57"/>
  <c r="L243" i="57"/>
  <c r="K243" i="57"/>
  <c r="I243" i="57"/>
  <c r="L242" i="57"/>
  <c r="K242" i="57"/>
  <c r="I242" i="57"/>
  <c r="L241" i="57"/>
  <c r="K241" i="57"/>
  <c r="I241" i="57"/>
  <c r="L240" i="57"/>
  <c r="K240" i="57"/>
  <c r="M240" i="57" s="1"/>
  <c r="I240" i="57"/>
  <c r="L239" i="57"/>
  <c r="K239" i="57"/>
  <c r="I239" i="57"/>
  <c r="L238" i="57"/>
  <c r="K238" i="57"/>
  <c r="M238" i="57" s="1"/>
  <c r="I238" i="57"/>
  <c r="L237" i="57"/>
  <c r="K237" i="57"/>
  <c r="I237" i="57"/>
  <c r="L236" i="57"/>
  <c r="K236" i="57"/>
  <c r="I236" i="57"/>
  <c r="L235" i="57"/>
  <c r="K235" i="57"/>
  <c r="I235" i="57"/>
  <c r="L234" i="57"/>
  <c r="K234" i="57"/>
  <c r="I234" i="57"/>
  <c r="M233" i="57"/>
  <c r="L233" i="57"/>
  <c r="K233" i="57"/>
  <c r="I233" i="57"/>
  <c r="L232" i="57"/>
  <c r="K232" i="57"/>
  <c r="I232" i="57"/>
  <c r="L231" i="57"/>
  <c r="K231" i="57"/>
  <c r="I231" i="57"/>
  <c r="L230" i="57"/>
  <c r="K230" i="57"/>
  <c r="I230" i="57"/>
  <c r="L229" i="57"/>
  <c r="M229" i="57" s="1"/>
  <c r="K229" i="57"/>
  <c r="I229" i="57"/>
  <c r="L228" i="57"/>
  <c r="K228" i="57"/>
  <c r="I228" i="57"/>
  <c r="L227" i="57"/>
  <c r="K227" i="57"/>
  <c r="M227" i="57" s="1"/>
  <c r="I227" i="57"/>
  <c r="L226" i="57"/>
  <c r="K226" i="57"/>
  <c r="M226" i="57" s="1"/>
  <c r="I226" i="57"/>
  <c r="L225" i="57"/>
  <c r="K225" i="57"/>
  <c r="I225" i="57"/>
  <c r="L224" i="57"/>
  <c r="K224" i="57"/>
  <c r="M224" i="57" s="1"/>
  <c r="I224" i="57"/>
  <c r="L223" i="57"/>
  <c r="K223" i="57"/>
  <c r="I223" i="57"/>
  <c r="L222" i="57"/>
  <c r="K222" i="57"/>
  <c r="M222" i="57" s="1"/>
  <c r="I222" i="57"/>
  <c r="L221" i="57"/>
  <c r="K221" i="57"/>
  <c r="M221" i="57" s="1"/>
  <c r="I221" i="57"/>
  <c r="L220" i="57"/>
  <c r="K220" i="57"/>
  <c r="M220" i="57" s="1"/>
  <c r="I220" i="57"/>
  <c r="L219" i="57"/>
  <c r="K219" i="57"/>
  <c r="I219" i="57"/>
  <c r="L218" i="57"/>
  <c r="K218" i="57"/>
  <c r="M218" i="57" s="1"/>
  <c r="I218" i="57"/>
  <c r="L217" i="57"/>
  <c r="K217" i="57"/>
  <c r="I217" i="57"/>
  <c r="L216" i="57"/>
  <c r="K216" i="57"/>
  <c r="M216" i="57" s="1"/>
  <c r="I216" i="57"/>
  <c r="L215" i="57"/>
  <c r="K215" i="57"/>
  <c r="I215" i="57"/>
  <c r="L214" i="57"/>
  <c r="K214" i="57"/>
  <c r="I214" i="57"/>
  <c r="L213" i="57"/>
  <c r="K213" i="57"/>
  <c r="M213" i="57" s="1"/>
  <c r="I213" i="57"/>
  <c r="L212" i="57"/>
  <c r="K212" i="57"/>
  <c r="I212" i="57"/>
  <c r="L211" i="57"/>
  <c r="K211" i="57"/>
  <c r="I211" i="57"/>
  <c r="L210" i="57"/>
  <c r="K210" i="57"/>
  <c r="I210" i="57"/>
  <c r="L209" i="57"/>
  <c r="K209" i="57"/>
  <c r="M209" i="57" s="1"/>
  <c r="I209" i="57"/>
  <c r="L208" i="57"/>
  <c r="K208" i="57"/>
  <c r="I208" i="57"/>
  <c r="L207" i="57"/>
  <c r="K207" i="57"/>
  <c r="I207" i="57"/>
  <c r="L206" i="57"/>
  <c r="K206" i="57"/>
  <c r="M206" i="57" s="1"/>
  <c r="I206" i="57"/>
  <c r="L205" i="57"/>
  <c r="K205" i="57"/>
  <c r="M205" i="57" s="1"/>
  <c r="I205" i="57"/>
  <c r="L204" i="57"/>
  <c r="K204" i="57"/>
  <c r="M204" i="57" s="1"/>
  <c r="I204" i="57"/>
  <c r="L203" i="57"/>
  <c r="K203" i="57"/>
  <c r="I203" i="57"/>
  <c r="L202" i="57"/>
  <c r="K202" i="57"/>
  <c r="M202" i="57" s="1"/>
  <c r="I202" i="57"/>
  <c r="L201" i="57"/>
  <c r="K201" i="57"/>
  <c r="I201" i="57"/>
  <c r="L200" i="57"/>
  <c r="K200" i="57"/>
  <c r="M200" i="57" s="1"/>
  <c r="I200" i="57"/>
  <c r="L199" i="57"/>
  <c r="K199" i="57"/>
  <c r="I199" i="57"/>
  <c r="L198" i="57"/>
  <c r="K198" i="57"/>
  <c r="M198" i="57" s="1"/>
  <c r="I198" i="57"/>
  <c r="L197" i="57"/>
  <c r="K197" i="57"/>
  <c r="I197" i="57"/>
  <c r="L196" i="57"/>
  <c r="K196" i="57"/>
  <c r="M196" i="57" s="1"/>
  <c r="I196" i="57"/>
  <c r="L195" i="57"/>
  <c r="K195" i="57"/>
  <c r="I195" i="57"/>
  <c r="L194" i="57"/>
  <c r="K194" i="57"/>
  <c r="I194" i="57"/>
  <c r="L193" i="57"/>
  <c r="K193" i="57"/>
  <c r="I193" i="57"/>
  <c r="L192" i="57"/>
  <c r="K192" i="57"/>
  <c r="I192" i="57"/>
  <c r="L191" i="57"/>
  <c r="K191" i="57"/>
  <c r="M191" i="57" s="1"/>
  <c r="I191" i="57"/>
  <c r="L190" i="57"/>
  <c r="K190" i="57"/>
  <c r="I190" i="57"/>
  <c r="L189" i="57"/>
  <c r="K189" i="57"/>
  <c r="I189" i="57"/>
  <c r="L188" i="57"/>
  <c r="K188" i="57"/>
  <c r="I188" i="57"/>
  <c r="L187" i="57"/>
  <c r="K187" i="57"/>
  <c r="I187" i="57"/>
  <c r="L186" i="57"/>
  <c r="K186" i="57"/>
  <c r="I186" i="57"/>
  <c r="L185" i="57"/>
  <c r="K185" i="57"/>
  <c r="I185" i="57"/>
  <c r="L184" i="57"/>
  <c r="K184" i="57"/>
  <c r="I184" i="57"/>
  <c r="L183" i="57"/>
  <c r="K183" i="57"/>
  <c r="I183" i="57"/>
  <c r="L182" i="57"/>
  <c r="K182" i="57"/>
  <c r="I182" i="57"/>
  <c r="L181" i="57"/>
  <c r="K181" i="57"/>
  <c r="M181" i="57" s="1"/>
  <c r="I181" i="57"/>
  <c r="L180" i="57"/>
  <c r="K180" i="57"/>
  <c r="L179" i="57"/>
  <c r="K179" i="57"/>
  <c r="I179" i="57"/>
  <c r="L178" i="57"/>
  <c r="M178" i="57" s="1"/>
  <c r="K178" i="57"/>
  <c r="I178" i="57"/>
  <c r="L177" i="57"/>
  <c r="K177" i="57"/>
  <c r="M177" i="57" s="1"/>
  <c r="I177" i="57"/>
  <c r="L176" i="57"/>
  <c r="K176" i="57"/>
  <c r="I176" i="57"/>
  <c r="L175" i="57"/>
  <c r="K175" i="57"/>
  <c r="M175" i="57" s="1"/>
  <c r="I175" i="57"/>
  <c r="L174" i="57"/>
  <c r="K174" i="57"/>
  <c r="L173" i="57"/>
  <c r="K173" i="57"/>
  <c r="L172" i="57"/>
  <c r="K172" i="57"/>
  <c r="I172" i="57"/>
  <c r="L171" i="57"/>
  <c r="K171" i="57"/>
  <c r="M171" i="57" s="1"/>
  <c r="I171" i="57"/>
  <c r="L170" i="57"/>
  <c r="K170" i="57"/>
  <c r="I170" i="57"/>
  <c r="L169" i="57"/>
  <c r="K169" i="57"/>
  <c r="I169" i="57"/>
  <c r="L168" i="57"/>
  <c r="K168" i="57"/>
  <c r="I168" i="57"/>
  <c r="L167" i="57"/>
  <c r="K167" i="57"/>
  <c r="I167" i="57"/>
  <c r="L166" i="57"/>
  <c r="K166" i="57"/>
  <c r="I166" i="57"/>
  <c r="L165" i="57"/>
  <c r="K165" i="57"/>
  <c r="I165" i="57"/>
  <c r="L164" i="57"/>
  <c r="K164" i="57"/>
  <c r="M164" i="57" s="1"/>
  <c r="I164" i="57"/>
  <c r="L163" i="57"/>
  <c r="K163" i="57"/>
  <c r="I163" i="57"/>
  <c r="L162" i="57"/>
  <c r="K162" i="57"/>
  <c r="I162" i="57"/>
  <c r="L161" i="57"/>
  <c r="K161" i="57"/>
  <c r="I161" i="57"/>
  <c r="L160" i="57"/>
  <c r="K160" i="57"/>
  <c r="M160" i="57" s="1"/>
  <c r="I160" i="57"/>
  <c r="L159" i="57"/>
  <c r="K159" i="57"/>
  <c r="I159" i="57"/>
  <c r="L158" i="57"/>
  <c r="K158" i="57"/>
  <c r="I158" i="57"/>
  <c r="L157" i="57"/>
  <c r="K157" i="57"/>
  <c r="I157" i="57"/>
  <c r="L156" i="57"/>
  <c r="K156" i="57"/>
  <c r="M156" i="57" s="1"/>
  <c r="I156" i="57"/>
  <c r="L155" i="57"/>
  <c r="K155" i="57"/>
  <c r="I155" i="57"/>
  <c r="L154" i="57"/>
  <c r="K154" i="57"/>
  <c r="I154" i="57"/>
  <c r="L153" i="57"/>
  <c r="K153" i="57"/>
  <c r="I153" i="57"/>
  <c r="L152" i="57"/>
  <c r="K152" i="57"/>
  <c r="M152" i="57" s="1"/>
  <c r="I152" i="57"/>
  <c r="L151" i="57"/>
  <c r="K151" i="57"/>
  <c r="I151" i="57"/>
  <c r="L150" i="57"/>
  <c r="K150" i="57"/>
  <c r="M150" i="57" s="1"/>
  <c r="I150" i="57"/>
  <c r="L149" i="57"/>
  <c r="K149" i="57"/>
  <c r="I149" i="57"/>
  <c r="L148" i="57"/>
  <c r="K148" i="57"/>
  <c r="M148" i="57" s="1"/>
  <c r="I148" i="57"/>
  <c r="L147" i="57"/>
  <c r="K147" i="57"/>
  <c r="M147" i="57" s="1"/>
  <c r="I147" i="57"/>
  <c r="L146" i="57"/>
  <c r="K146" i="57"/>
  <c r="M146" i="57" s="1"/>
  <c r="I146" i="57"/>
  <c r="L145" i="57"/>
  <c r="K145" i="57"/>
  <c r="I145" i="57"/>
  <c r="L144" i="57"/>
  <c r="K144" i="57"/>
  <c r="M144" i="57" s="1"/>
  <c r="I144" i="57"/>
  <c r="L143" i="57"/>
  <c r="K143" i="57"/>
  <c r="I143" i="57"/>
  <c r="L142" i="57"/>
  <c r="K142" i="57"/>
  <c r="M142" i="57" s="1"/>
  <c r="I142" i="57"/>
  <c r="L141" i="57"/>
  <c r="K141" i="57"/>
  <c r="I141" i="57"/>
  <c r="L140" i="57"/>
  <c r="K140" i="57"/>
  <c r="M140" i="57" s="1"/>
  <c r="I140" i="57"/>
  <c r="L139" i="57"/>
  <c r="K139" i="57"/>
  <c r="I139" i="57"/>
  <c r="L138" i="57"/>
  <c r="K138" i="57"/>
  <c r="I138" i="57"/>
  <c r="L137" i="57"/>
  <c r="K137" i="57"/>
  <c r="I137" i="57"/>
  <c r="L136" i="57"/>
  <c r="K136" i="57"/>
  <c r="I136" i="57"/>
  <c r="L135" i="57"/>
  <c r="K135" i="57"/>
  <c r="I135" i="57"/>
  <c r="L134" i="57"/>
  <c r="K134" i="57"/>
  <c r="I134" i="57"/>
  <c r="L133" i="57"/>
  <c r="K133" i="57"/>
  <c r="I133" i="57"/>
  <c r="L132" i="57"/>
  <c r="K132" i="57"/>
  <c r="I132" i="57"/>
  <c r="L131" i="57"/>
  <c r="K131" i="57"/>
  <c r="I131" i="57"/>
  <c r="L130" i="57"/>
  <c r="K130" i="57"/>
  <c r="I130" i="57"/>
  <c r="L129" i="57"/>
  <c r="K129" i="57"/>
  <c r="I129" i="57"/>
  <c r="L128" i="57"/>
  <c r="K128" i="57"/>
  <c r="I128" i="57"/>
  <c r="L127" i="57"/>
  <c r="K127" i="57"/>
  <c r="M127" i="57" s="1"/>
  <c r="I127" i="57"/>
  <c r="L126" i="57"/>
  <c r="K126" i="57"/>
  <c r="M126" i="57" s="1"/>
  <c r="I126" i="57"/>
  <c r="L125" i="57"/>
  <c r="K125" i="57"/>
  <c r="I125" i="57"/>
  <c r="L124" i="57"/>
  <c r="K124" i="57"/>
  <c r="I124" i="57"/>
  <c r="L123" i="57"/>
  <c r="K123" i="57"/>
  <c r="I123" i="57"/>
  <c r="L122" i="57"/>
  <c r="K122" i="57"/>
  <c r="I122" i="57"/>
  <c r="L121" i="57"/>
  <c r="K121" i="57"/>
  <c r="I121" i="57"/>
  <c r="L120" i="57"/>
  <c r="K120" i="57"/>
  <c r="I120" i="57"/>
  <c r="L119" i="57"/>
  <c r="K119" i="57"/>
  <c r="I119" i="57"/>
  <c r="L118" i="57"/>
  <c r="K118" i="57"/>
  <c r="I118" i="57"/>
  <c r="L117" i="57"/>
  <c r="K117" i="57"/>
  <c r="I117" i="57"/>
  <c r="L116" i="57"/>
  <c r="K116" i="57"/>
  <c r="I116" i="57"/>
  <c r="L115" i="57"/>
  <c r="K115" i="57"/>
  <c r="I115" i="57"/>
  <c r="L114" i="57"/>
  <c r="K114" i="57"/>
  <c r="I114" i="57"/>
  <c r="L113" i="57"/>
  <c r="K113" i="57"/>
  <c r="I113" i="57"/>
  <c r="L112" i="57"/>
  <c r="K112" i="57"/>
  <c r="I112" i="57"/>
  <c r="L111" i="57"/>
  <c r="K111" i="57"/>
  <c r="I111" i="57"/>
  <c r="L110" i="57"/>
  <c r="K110" i="57"/>
  <c r="I110" i="57"/>
  <c r="L109" i="57"/>
  <c r="K109" i="57"/>
  <c r="I109" i="57"/>
  <c r="L108" i="57"/>
  <c r="K108" i="57"/>
  <c r="I108" i="57"/>
  <c r="L107" i="57"/>
  <c r="K107" i="57"/>
  <c r="I107" i="57"/>
  <c r="L106" i="57"/>
  <c r="K106" i="57"/>
  <c r="I106" i="57"/>
  <c r="L105" i="57"/>
  <c r="K105" i="57"/>
  <c r="I105" i="57"/>
  <c r="L104" i="57"/>
  <c r="K104" i="57"/>
  <c r="I104" i="57"/>
  <c r="L103" i="57"/>
  <c r="M103" i="57" s="1"/>
  <c r="K103" i="57"/>
  <c r="I103" i="57"/>
  <c r="L102" i="57"/>
  <c r="K102" i="57"/>
  <c r="M102" i="57" s="1"/>
  <c r="I102" i="57"/>
  <c r="L101" i="57"/>
  <c r="K101" i="57"/>
  <c r="I101" i="57"/>
  <c r="L100" i="57"/>
  <c r="K100" i="57"/>
  <c r="M100" i="57" s="1"/>
  <c r="I100" i="57"/>
  <c r="L99" i="57"/>
  <c r="K99" i="57"/>
  <c r="I99" i="57"/>
  <c r="L98" i="57"/>
  <c r="K98" i="57"/>
  <c r="M98" i="57" s="1"/>
  <c r="I98" i="57"/>
  <c r="L97" i="57"/>
  <c r="K97" i="57"/>
  <c r="I97" i="57"/>
  <c r="L96" i="57"/>
  <c r="K96" i="57"/>
  <c r="I96" i="57"/>
  <c r="L95" i="57"/>
  <c r="K95" i="57"/>
  <c r="I95" i="57"/>
  <c r="L94" i="57"/>
  <c r="K94" i="57"/>
  <c r="M94" i="57" s="1"/>
  <c r="I94" i="57"/>
  <c r="L93" i="57"/>
  <c r="K93" i="57"/>
  <c r="I93" i="57"/>
  <c r="L92" i="57"/>
  <c r="K92" i="57"/>
  <c r="M92" i="57" s="1"/>
  <c r="I92" i="57"/>
  <c r="L91" i="57"/>
  <c r="K91" i="57"/>
  <c r="I91" i="57"/>
  <c r="L90" i="57"/>
  <c r="K90" i="57"/>
  <c r="I90" i="57"/>
  <c r="L89" i="57"/>
  <c r="K89" i="57"/>
  <c r="I89" i="57"/>
  <c r="L88" i="57"/>
  <c r="K88" i="57"/>
  <c r="I88" i="57"/>
  <c r="L87" i="57"/>
  <c r="K87" i="57"/>
  <c r="I87" i="57"/>
  <c r="L86" i="57"/>
  <c r="K86" i="57"/>
  <c r="I86" i="57"/>
  <c r="L85" i="57"/>
  <c r="K85" i="57"/>
  <c r="I85" i="57"/>
  <c r="L84" i="57"/>
  <c r="K84" i="57"/>
  <c r="I84" i="57"/>
  <c r="L83" i="57"/>
  <c r="K83" i="57"/>
  <c r="I83" i="57"/>
  <c r="L82" i="57"/>
  <c r="K82" i="57"/>
  <c r="I82" i="57"/>
  <c r="L81" i="57"/>
  <c r="K81" i="57"/>
  <c r="I81" i="57"/>
  <c r="L80" i="57"/>
  <c r="K80" i="57"/>
  <c r="M80" i="57" s="1"/>
  <c r="I80" i="57"/>
  <c r="L79" i="57"/>
  <c r="K79" i="57"/>
  <c r="I79" i="57"/>
  <c r="L78" i="57"/>
  <c r="K78" i="57"/>
  <c r="I78" i="57"/>
  <c r="L77" i="57"/>
  <c r="K77" i="57"/>
  <c r="I77" i="57"/>
  <c r="L76" i="57"/>
  <c r="K76" i="57"/>
  <c r="I76" i="57"/>
  <c r="L75" i="57"/>
  <c r="K75" i="57"/>
  <c r="I75" i="57"/>
  <c r="L74" i="57"/>
  <c r="K74" i="57"/>
  <c r="I74" i="57"/>
  <c r="L73" i="57"/>
  <c r="K73" i="57"/>
  <c r="I73" i="57"/>
  <c r="L72" i="57"/>
  <c r="K72" i="57"/>
  <c r="I72" i="57"/>
  <c r="L71" i="57"/>
  <c r="K71" i="57"/>
  <c r="I71" i="57"/>
  <c r="L70" i="57"/>
  <c r="K70" i="57"/>
  <c r="I70" i="57"/>
  <c r="L69" i="57"/>
  <c r="K69" i="57"/>
  <c r="I69" i="57"/>
  <c r="L68" i="57"/>
  <c r="K68" i="57"/>
  <c r="I68" i="57"/>
  <c r="L67" i="57"/>
  <c r="K67" i="57"/>
  <c r="I67" i="57"/>
  <c r="L66" i="57"/>
  <c r="K66" i="57"/>
  <c r="I66" i="57"/>
  <c r="L65" i="57"/>
  <c r="K65" i="57"/>
  <c r="I65" i="57"/>
  <c r="L64" i="57"/>
  <c r="K64" i="57"/>
  <c r="I64" i="57"/>
  <c r="L63" i="57"/>
  <c r="M63" i="57" s="1"/>
  <c r="K63" i="57"/>
  <c r="I63" i="57"/>
  <c r="L62" i="57"/>
  <c r="K62" i="57"/>
  <c r="I62" i="57"/>
  <c r="L61" i="57"/>
  <c r="K61" i="57"/>
  <c r="M61" i="57" s="1"/>
  <c r="I61" i="57"/>
  <c r="L60" i="57"/>
  <c r="K60" i="57"/>
  <c r="M60" i="57" s="1"/>
  <c r="I60" i="57"/>
  <c r="L59" i="57"/>
  <c r="K59" i="57"/>
  <c r="I59" i="57"/>
  <c r="L58" i="57"/>
  <c r="K58" i="57"/>
  <c r="I58" i="57"/>
  <c r="L57" i="57"/>
  <c r="K57" i="57"/>
  <c r="M57" i="57" s="1"/>
  <c r="I57" i="57"/>
  <c r="L56" i="57"/>
  <c r="K56" i="57"/>
  <c r="I56" i="57"/>
  <c r="L55" i="57"/>
  <c r="K55" i="57"/>
  <c r="M55" i="57" s="1"/>
  <c r="I55" i="57"/>
  <c r="L54" i="57"/>
  <c r="K54" i="57"/>
  <c r="I54" i="57"/>
  <c r="L53" i="57"/>
  <c r="K53" i="57"/>
  <c r="I53" i="57"/>
  <c r="L52" i="57"/>
  <c r="K52" i="57"/>
  <c r="I52" i="57"/>
  <c r="L51" i="57"/>
  <c r="K51" i="57"/>
  <c r="M51" i="57" s="1"/>
  <c r="I51" i="57"/>
  <c r="L50" i="57"/>
  <c r="K50" i="57"/>
  <c r="I50" i="57"/>
  <c r="L49" i="57"/>
  <c r="K49" i="57"/>
  <c r="I49" i="57"/>
  <c r="L48" i="57"/>
  <c r="K48" i="57"/>
  <c r="I48" i="57"/>
  <c r="L47" i="57"/>
  <c r="K47" i="57"/>
  <c r="I47" i="57"/>
  <c r="L46" i="57"/>
  <c r="K46" i="57"/>
  <c r="I46" i="57"/>
  <c r="L45" i="57"/>
  <c r="K45" i="57"/>
  <c r="I45" i="57"/>
  <c r="L44" i="57"/>
  <c r="K44" i="57"/>
  <c r="I44" i="57"/>
  <c r="L43" i="57"/>
  <c r="K43" i="57"/>
  <c r="I43" i="57"/>
  <c r="L42" i="57"/>
  <c r="K42" i="57"/>
  <c r="I42" i="57"/>
  <c r="L41" i="57"/>
  <c r="K41" i="57"/>
  <c r="I41" i="57"/>
  <c r="L40" i="57"/>
  <c r="K40" i="57"/>
  <c r="I40" i="57"/>
  <c r="L39" i="57"/>
  <c r="K39" i="57"/>
  <c r="I39" i="57"/>
  <c r="L38" i="57"/>
  <c r="K38" i="57"/>
  <c r="I38" i="57"/>
  <c r="L37" i="57"/>
  <c r="K37" i="57"/>
  <c r="I37" i="57"/>
  <c r="L36" i="57"/>
  <c r="K36" i="57"/>
  <c r="I36" i="57"/>
  <c r="L35" i="57"/>
  <c r="K35" i="57"/>
  <c r="I35" i="57"/>
  <c r="L34" i="57"/>
  <c r="K34" i="57"/>
  <c r="I34" i="57"/>
  <c r="L33" i="57"/>
  <c r="M33" i="57" s="1"/>
  <c r="K33" i="57"/>
  <c r="I33" i="57"/>
  <c r="L32" i="57"/>
  <c r="K32" i="57"/>
  <c r="I32" i="57"/>
  <c r="L31" i="57"/>
  <c r="K31" i="57"/>
  <c r="I31" i="57"/>
  <c r="L30" i="57"/>
  <c r="K30" i="57"/>
  <c r="I30" i="57"/>
  <c r="L29" i="57"/>
  <c r="K29" i="57"/>
  <c r="M29" i="57" s="1"/>
  <c r="I29" i="57"/>
  <c r="L28" i="57"/>
  <c r="K28" i="57"/>
  <c r="I28" i="57"/>
  <c r="L27" i="57"/>
  <c r="K27" i="57"/>
  <c r="M27" i="57" s="1"/>
  <c r="I27" i="57"/>
  <c r="L26" i="57"/>
  <c r="K26" i="57"/>
  <c r="I26" i="57"/>
  <c r="L25" i="57"/>
  <c r="K25" i="57"/>
  <c r="M25" i="57" s="1"/>
  <c r="I25" i="57"/>
  <c r="L24" i="57"/>
  <c r="K24" i="57"/>
  <c r="I24" i="57"/>
  <c r="L23" i="57"/>
  <c r="K23" i="57"/>
  <c r="I23" i="57"/>
  <c r="L22" i="57"/>
  <c r="K22" i="57"/>
  <c r="I22" i="57"/>
  <c r="L21" i="57"/>
  <c r="K21" i="57"/>
  <c r="M21" i="57" s="1"/>
  <c r="I21" i="57"/>
  <c r="L20" i="57"/>
  <c r="K20" i="57"/>
  <c r="I20" i="57"/>
  <c r="L19" i="57"/>
  <c r="K19" i="57"/>
  <c r="I19" i="57"/>
  <c r="L18" i="57"/>
  <c r="K18" i="57"/>
  <c r="I18" i="57"/>
  <c r="L17" i="57"/>
  <c r="K17" i="57"/>
  <c r="I17" i="57"/>
  <c r="L16" i="57"/>
  <c r="K16" i="57"/>
  <c r="M16" i="57" s="1"/>
  <c r="I16" i="57"/>
  <c r="L15" i="57"/>
  <c r="K15" i="57"/>
  <c r="I15" i="57"/>
  <c r="L14" i="57"/>
  <c r="K14" i="57"/>
  <c r="I14" i="57"/>
  <c r="L13" i="57"/>
  <c r="K13" i="57"/>
  <c r="I13" i="57"/>
  <c r="L12" i="57"/>
  <c r="K12" i="57"/>
  <c r="I12" i="57"/>
  <c r="L11" i="57"/>
  <c r="K11" i="57"/>
  <c r="I11" i="57"/>
  <c r="I10" i="57"/>
  <c r="A10" i="57"/>
  <c r="I9" i="57"/>
  <c r="A9" i="57"/>
  <c r="I8" i="57"/>
  <c r="A8" i="57"/>
  <c r="I7" i="57"/>
  <c r="A7" i="57"/>
  <c r="A271" i="56" l="1"/>
  <c r="A249" i="56"/>
  <c r="M11" i="57"/>
  <c r="N11" i="57" s="1"/>
  <c r="M15" i="57"/>
  <c r="M265" i="57"/>
  <c r="M277" i="57"/>
  <c r="M285" i="57"/>
  <c r="M289" i="57"/>
  <c r="M297" i="57"/>
  <c r="M301" i="57"/>
  <c r="M305" i="57"/>
  <c r="M309" i="57"/>
  <c r="M456" i="57"/>
  <c r="M561" i="57"/>
  <c r="M636" i="57"/>
  <c r="M691" i="57"/>
  <c r="M695" i="57"/>
  <c r="M734" i="57"/>
  <c r="M39" i="57"/>
  <c r="M43" i="57"/>
  <c r="M62" i="57"/>
  <c r="M106" i="57"/>
  <c r="M110" i="57"/>
  <c r="M114" i="57"/>
  <c r="M165" i="57"/>
  <c r="M174" i="57"/>
  <c r="M190" i="57"/>
  <c r="M401" i="57"/>
  <c r="M409" i="57"/>
  <c r="M417" i="57"/>
  <c r="M500" i="57"/>
  <c r="M542" i="57"/>
  <c r="M593" i="57"/>
  <c r="M609" i="57"/>
  <c r="M613" i="57"/>
  <c r="M664" i="57"/>
  <c r="M699" i="57"/>
  <c r="M703" i="57"/>
  <c r="M715" i="57"/>
  <c r="M719" i="57"/>
  <c r="M67" i="57"/>
  <c r="M71" i="57"/>
  <c r="M79" i="57"/>
  <c r="M91" i="57"/>
  <c r="M99" i="57"/>
  <c r="M138" i="57"/>
  <c r="M203" i="57"/>
  <c r="M215" i="57"/>
  <c r="M246" i="57"/>
  <c r="M322" i="57"/>
  <c r="M382" i="57"/>
  <c r="M531" i="57"/>
  <c r="M735" i="57"/>
  <c r="M739" i="57"/>
  <c r="M743" i="57"/>
  <c r="M747" i="57"/>
  <c r="M751" i="57"/>
  <c r="M115" i="57"/>
  <c r="M179" i="57"/>
  <c r="M235" i="57"/>
  <c r="M402" i="57"/>
  <c r="M406" i="57"/>
  <c r="M410" i="57"/>
  <c r="M418" i="57"/>
  <c r="M497" i="57"/>
  <c r="M574" i="57"/>
  <c r="M590" i="57"/>
  <c r="M661" i="57"/>
  <c r="M665" i="57"/>
  <c r="M673" i="57"/>
  <c r="M708" i="57"/>
  <c r="M728" i="57"/>
  <c r="M736" i="57"/>
  <c r="M740" i="57"/>
  <c r="M744" i="57"/>
  <c r="M748" i="57"/>
  <c r="M752" i="57"/>
  <c r="M283" i="57"/>
  <c r="M508" i="57"/>
  <c r="M516" i="57"/>
  <c r="M528" i="57"/>
  <c r="M532" i="57"/>
  <c r="M618" i="57"/>
  <c r="M638" i="57"/>
  <c r="M52" i="57"/>
  <c r="M17" i="57"/>
  <c r="M37" i="57"/>
  <c r="M45" i="57"/>
  <c r="M49" i="57"/>
  <c r="M104" i="57"/>
  <c r="M112" i="57"/>
  <c r="M176" i="57"/>
  <c r="M236" i="57"/>
  <c r="M387" i="57"/>
  <c r="M579" i="57"/>
  <c r="M701" i="57"/>
  <c r="M455" i="57"/>
  <c r="M509" i="57"/>
  <c r="M513" i="57"/>
  <c r="M537" i="57"/>
  <c r="M564" i="57"/>
  <c r="M53" i="57"/>
  <c r="M65" i="57"/>
  <c r="M73" i="57"/>
  <c r="M77" i="57"/>
  <c r="M93" i="57"/>
  <c r="M97" i="57"/>
  <c r="M101" i="57"/>
  <c r="M172" i="57"/>
  <c r="M380" i="57"/>
  <c r="M105" i="57"/>
  <c r="M109" i="57"/>
  <c r="M113" i="57"/>
  <c r="M408" i="57"/>
  <c r="M416" i="57"/>
  <c r="M459" i="57"/>
  <c r="M471" i="57"/>
  <c r="M487" i="57"/>
  <c r="M491" i="57"/>
  <c r="M541" i="57"/>
  <c r="M592" i="57"/>
  <c r="M667" i="57"/>
  <c r="M706" i="57"/>
  <c r="M710" i="57"/>
  <c r="M718" i="57"/>
  <c r="N277" i="60"/>
  <c r="A245" i="60"/>
  <c r="M316" i="57"/>
  <c r="M328" i="57"/>
  <c r="M332" i="57"/>
  <c r="M336" i="57"/>
  <c r="M340" i="57"/>
  <c r="M348" i="57"/>
  <c r="M356" i="57"/>
  <c r="M360" i="57"/>
  <c r="M364" i="57"/>
  <c r="M23" i="57"/>
  <c r="M34" i="57"/>
  <c r="M107" i="57"/>
  <c r="M258" i="57"/>
  <c r="M533" i="57"/>
  <c r="M559" i="57"/>
  <c r="M671" i="57"/>
  <c r="M709" i="57"/>
  <c r="M717" i="57"/>
  <c r="M12" i="57"/>
  <c r="M31" i="57"/>
  <c r="M46" i="57"/>
  <c r="M68" i="57"/>
  <c r="M88" i="57"/>
  <c r="M119" i="57"/>
  <c r="M135" i="57"/>
  <c r="M158" i="57"/>
  <c r="M162" i="57"/>
  <c r="M243" i="57"/>
  <c r="M270" i="57"/>
  <c r="M392" i="57"/>
  <c r="M396" i="57"/>
  <c r="M431" i="57"/>
  <c r="M478" i="57"/>
  <c r="M482" i="57"/>
  <c r="M515" i="57"/>
  <c r="M552" i="57"/>
  <c r="M582" i="57"/>
  <c r="M597" i="57"/>
  <c r="M608" i="57"/>
  <c r="M365" i="57"/>
  <c r="M423" i="57"/>
  <c r="M556" i="57"/>
  <c r="M675" i="57"/>
  <c r="M679" i="57"/>
  <c r="M35" i="57"/>
  <c r="M139" i="57"/>
  <c r="M247" i="57"/>
  <c r="M490" i="57"/>
  <c r="M523" i="57"/>
  <c r="M612" i="57"/>
  <c r="M683" i="57"/>
  <c r="M687" i="57"/>
  <c r="M13" i="57"/>
  <c r="M28" i="57"/>
  <c r="M47" i="57"/>
  <c r="M58" i="57"/>
  <c r="M69" i="57"/>
  <c r="M89" i="57"/>
  <c r="M120" i="57"/>
  <c r="M128" i="57"/>
  <c r="M136" i="57"/>
  <c r="M182" i="57"/>
  <c r="M186" i="57"/>
  <c r="M271" i="57"/>
  <c r="M279" i="57"/>
  <c r="M294" i="57"/>
  <c r="M389" i="57"/>
  <c r="M432" i="57"/>
  <c r="M479" i="57"/>
  <c r="M483" i="57"/>
  <c r="M557" i="57"/>
  <c r="M594" i="57"/>
  <c r="M605" i="57"/>
  <c r="M630" i="57"/>
  <c r="M342" i="57"/>
  <c r="M354" i="57"/>
  <c r="M36" i="57"/>
  <c r="M40" i="57"/>
  <c r="M194" i="57"/>
  <c r="M546" i="57"/>
  <c r="M587" i="57"/>
  <c r="M602" i="57"/>
  <c r="M627" i="57"/>
  <c r="M59" i="57"/>
  <c r="M70" i="57"/>
  <c r="M74" i="57"/>
  <c r="M90" i="57"/>
  <c r="M129" i="57"/>
  <c r="M133" i="57"/>
  <c r="M137" i="57"/>
  <c r="M214" i="57"/>
  <c r="M237" i="57"/>
  <c r="M241" i="57"/>
  <c r="M245" i="57"/>
  <c r="M291" i="57"/>
  <c r="M394" i="57"/>
  <c r="M543" i="57"/>
  <c r="M646" i="57"/>
  <c r="M669" i="57"/>
  <c r="M723" i="57"/>
  <c r="M355" i="57"/>
  <c r="M495" i="57"/>
  <c r="M547" i="57"/>
  <c r="M569" i="57"/>
  <c r="M606" i="57"/>
  <c r="M662" i="57"/>
  <c r="M666" i="57"/>
  <c r="M677" i="57"/>
  <c r="M689" i="57"/>
  <c r="M712" i="57"/>
  <c r="M41" i="57"/>
  <c r="M257" i="57"/>
  <c r="M281" i="57"/>
  <c r="M347" i="57"/>
  <c r="M670" i="57"/>
  <c r="M22" i="57"/>
  <c r="M19" i="57"/>
  <c r="M75" i="57"/>
  <c r="M130" i="57"/>
  <c r="M134" i="57"/>
  <c r="M157" i="57"/>
  <c r="M161" i="57"/>
  <c r="M180" i="57"/>
  <c r="M184" i="57"/>
  <c r="M188" i="57"/>
  <c r="M391" i="57"/>
  <c r="M395" i="57"/>
  <c r="M434" i="57"/>
  <c r="M449" i="57"/>
  <c r="M499" i="57"/>
  <c r="M514" i="57"/>
  <c r="M536" i="57"/>
  <c r="M551" i="57"/>
  <c r="M566" i="57"/>
  <c r="M581" i="57"/>
  <c r="M48" i="57"/>
  <c r="M244" i="57"/>
  <c r="M447" i="57"/>
  <c r="M580" i="57"/>
  <c r="M624" i="57"/>
  <c r="M663" i="57"/>
  <c r="M685" i="57"/>
  <c r="M707" i="57"/>
  <c r="M711" i="57"/>
  <c r="M733" i="57"/>
  <c r="M737" i="57"/>
  <c r="M741" i="57"/>
  <c r="M745" i="57"/>
  <c r="M749" i="57"/>
  <c r="M753" i="57"/>
  <c r="M14" i="57"/>
  <c r="M24" i="57"/>
  <c r="M38" i="57"/>
  <c r="M72" i="57"/>
  <c r="M83" i="57"/>
  <c r="M87" i="57"/>
  <c r="M117" i="57"/>
  <c r="M121" i="57"/>
  <c r="M125" i="57"/>
  <c r="M132" i="57"/>
  <c r="M166" i="57"/>
  <c r="M192" i="57"/>
  <c r="M230" i="57"/>
  <c r="M273" i="57"/>
  <c r="M306" i="57"/>
  <c r="M372" i="57"/>
  <c r="M405" i="57"/>
  <c r="M413" i="57"/>
  <c r="M444" i="57"/>
  <c r="M463" i="57"/>
  <c r="M467" i="57"/>
  <c r="M475" i="57"/>
  <c r="M486" i="57"/>
  <c r="M554" i="57"/>
  <c r="M591" i="57"/>
  <c r="M656" i="57"/>
  <c r="M660" i="57"/>
  <c r="M704" i="57"/>
  <c r="M730" i="57"/>
  <c r="M76" i="57"/>
  <c r="M234" i="57"/>
  <c r="M248" i="57"/>
  <c r="M18" i="57"/>
  <c r="M42" i="57"/>
  <c r="M32" i="57"/>
  <c r="M56" i="57"/>
  <c r="M66" i="57"/>
  <c r="M84" i="57"/>
  <c r="M95" i="57"/>
  <c r="M118" i="57"/>
  <c r="M122" i="57"/>
  <c r="M167" i="57"/>
  <c r="M208" i="57"/>
  <c r="M212" i="57"/>
  <c r="M231" i="57"/>
  <c r="M267" i="57"/>
  <c r="M292" i="57"/>
  <c r="M299" i="57"/>
  <c r="M307" i="57"/>
  <c r="M353" i="57"/>
  <c r="M361" i="57"/>
  <c r="M369" i="57"/>
  <c r="M373" i="57"/>
  <c r="M437" i="57"/>
  <c r="M538" i="57"/>
  <c r="M548" i="57"/>
  <c r="M565" i="57"/>
  <c r="M635" i="57"/>
  <c r="M668" i="57"/>
  <c r="M716" i="57"/>
  <c r="M727" i="57"/>
  <c r="M111" i="57"/>
  <c r="M242" i="57"/>
  <c r="M249" i="57"/>
  <c r="M253" i="57"/>
  <c r="M264" i="57"/>
  <c r="M296" i="57"/>
  <c r="M430" i="57"/>
  <c r="M480" i="57"/>
  <c r="M504" i="57"/>
  <c r="M529" i="57"/>
  <c r="M585" i="57"/>
  <c r="M632" i="57"/>
  <c r="M694" i="57"/>
  <c r="M26" i="57"/>
  <c r="M50" i="57"/>
  <c r="M81" i="57"/>
  <c r="M85" i="57"/>
  <c r="M96" i="57"/>
  <c r="M123" i="57"/>
  <c r="M168" i="57"/>
  <c r="M232" i="57"/>
  <c r="M239" i="57"/>
  <c r="M268" i="57"/>
  <c r="M293" i="57"/>
  <c r="M343" i="57"/>
  <c r="M385" i="57"/>
  <c r="M411" i="57"/>
  <c r="M427" i="57"/>
  <c r="M442" i="57"/>
  <c r="M465" i="57"/>
  <c r="M498" i="57"/>
  <c r="M562" i="57"/>
  <c r="M572" i="57"/>
  <c r="M596" i="57"/>
  <c r="M650" i="57"/>
  <c r="M654" i="57"/>
  <c r="M658" i="57"/>
  <c r="M680" i="57"/>
  <c r="M30" i="57"/>
  <c r="M64" i="57"/>
  <c r="M108" i="57"/>
  <c r="M261" i="57"/>
  <c r="M481" i="57"/>
  <c r="M576" i="57"/>
  <c r="M586" i="57"/>
  <c r="M600" i="57"/>
  <c r="M620" i="57"/>
  <c r="M54" i="57"/>
  <c r="M20" i="57"/>
  <c r="M44" i="57"/>
  <c r="M78" i="57"/>
  <c r="M82" i="57"/>
  <c r="M86" i="57"/>
  <c r="M116" i="57"/>
  <c r="M124" i="57"/>
  <c r="M131" i="57"/>
  <c r="M154" i="57"/>
  <c r="M169" i="57"/>
  <c r="M173" i="57"/>
  <c r="M210" i="57"/>
  <c r="M269" i="57"/>
  <c r="M344" i="57"/>
  <c r="M363" i="57"/>
  <c r="M367" i="57"/>
  <c r="M371" i="57"/>
  <c r="M375" i="57"/>
  <c r="M386" i="57"/>
  <c r="M420" i="57"/>
  <c r="M428" i="57"/>
  <c r="M435" i="57"/>
  <c r="M443" i="57"/>
  <c r="M458" i="57"/>
  <c r="M466" i="57"/>
  <c r="M474" i="57"/>
  <c r="M492" i="57"/>
  <c r="M527" i="57"/>
  <c r="M614" i="57"/>
  <c r="M644" i="57"/>
  <c r="M692" i="57"/>
  <c r="M721" i="57"/>
  <c r="M725" i="57"/>
  <c r="N10" i="59"/>
  <c r="N11" i="59" s="1"/>
  <c r="A9" i="59"/>
  <c r="N12" i="57"/>
  <c r="A12" i="57" s="1"/>
  <c r="M151" i="57"/>
  <c r="M183" i="57"/>
  <c r="M195" i="57"/>
  <c r="M207" i="57"/>
  <c r="M219" i="57"/>
  <c r="M274" i="57"/>
  <c r="M288" i="57"/>
  <c r="M350" i="57"/>
  <c r="M149" i="57"/>
  <c r="M159" i="57"/>
  <c r="M193" i="57"/>
  <c r="M217" i="57"/>
  <c r="M329" i="57"/>
  <c r="M440" i="57"/>
  <c r="A11" i="57"/>
  <c r="M145" i="57"/>
  <c r="M189" i="57"/>
  <c r="M201" i="57"/>
  <c r="M225" i="57"/>
  <c r="M304" i="57"/>
  <c r="M324" i="57"/>
  <c r="M488" i="57"/>
  <c r="M170" i="57"/>
  <c r="M333" i="57"/>
  <c r="M346" i="57"/>
  <c r="M143" i="57"/>
  <c r="M155" i="57"/>
  <c r="M163" i="57"/>
  <c r="M187" i="57"/>
  <c r="M199" i="57"/>
  <c r="M211" i="57"/>
  <c r="M223" i="57"/>
  <c r="M228" i="57"/>
  <c r="I755" i="57"/>
  <c r="M141" i="57"/>
  <c r="M153" i="57"/>
  <c r="M185" i="57"/>
  <c r="M197" i="57"/>
  <c r="M263" i="57"/>
  <c r="M325" i="57"/>
  <c r="M357" i="57"/>
  <c r="M319" i="57"/>
  <c r="M327" i="57"/>
  <c r="M335" i="57"/>
  <c r="M362" i="57"/>
  <c r="M384" i="57"/>
  <c r="M404" i="57"/>
  <c r="M439" i="57"/>
  <c r="M451" i="57"/>
  <c r="M370" i="57"/>
  <c r="M358" i="57"/>
  <c r="M398" i="57"/>
  <c r="M366" i="57"/>
  <c r="M390" i="57"/>
  <c r="M414" i="57"/>
  <c r="M422" i="57"/>
  <c r="M438" i="57"/>
  <c r="M446" i="57"/>
  <c r="M462" i="57"/>
  <c r="M470" i="57"/>
  <c r="M519" i="57"/>
  <c r="M452" i="57"/>
  <c r="M494" i="57"/>
  <c r="M517" i="57"/>
  <c r="M714" i="57"/>
  <c r="M352" i="57"/>
  <c r="M376" i="57"/>
  <c r="M400" i="57"/>
  <c r="M464" i="57"/>
  <c r="M525" i="57"/>
  <c r="M412" i="57"/>
  <c r="M424" i="57"/>
  <c r="M436" i="57"/>
  <c r="M460" i="57"/>
  <c r="M472" i="57"/>
  <c r="M484" i="57"/>
  <c r="M496" i="57"/>
  <c r="M521" i="57"/>
  <c r="M652" i="57"/>
  <c r="M511" i="57"/>
  <c r="M726" i="57"/>
  <c r="M507" i="57"/>
  <c r="M702" i="57"/>
  <c r="M674" i="57"/>
  <c r="M698" i="57"/>
  <c r="M722" i="57"/>
  <c r="M672" i="57"/>
  <c r="M696" i="57"/>
  <c r="M720" i="57"/>
  <c r="M676" i="57"/>
  <c r="M700" i="57"/>
  <c r="M724" i="57"/>
  <c r="M738" i="57"/>
  <c r="M742" i="57"/>
  <c r="M746" i="57"/>
  <c r="M750" i="57"/>
  <c r="M754" i="57"/>
  <c r="J11" i="56"/>
  <c r="J10" i="56"/>
  <c r="J9" i="56"/>
  <c r="J8" i="56"/>
  <c r="J7" i="56"/>
  <c r="A7" i="56"/>
  <c r="A273" i="56" l="1"/>
  <c r="A275" i="56"/>
  <c r="A272" i="56"/>
  <c r="A250" i="56"/>
  <c r="A10" i="59"/>
  <c r="N278" i="60"/>
  <c r="A246" i="60"/>
  <c r="N12" i="59"/>
  <c r="N13" i="59" s="1"/>
  <c r="A11" i="59"/>
  <c r="N13" i="57"/>
  <c r="N14" i="57" s="1"/>
  <c r="A274" i="56" l="1"/>
  <c r="A251" i="56"/>
  <c r="A12" i="59"/>
  <c r="N279" i="60"/>
  <c r="A247" i="60"/>
  <c r="A13" i="59"/>
  <c r="N14" i="59"/>
  <c r="A14" i="57"/>
  <c r="N15" i="57"/>
  <c r="A13" i="57"/>
  <c r="A276" i="56" l="1"/>
  <c r="A252" i="56"/>
  <c r="N280" i="60"/>
  <c r="A248" i="60"/>
  <c r="A14" i="59"/>
  <c r="N15" i="59"/>
  <c r="N16" i="57"/>
  <c r="A15" i="57"/>
  <c r="A277" i="56" l="1"/>
  <c r="A253" i="56"/>
  <c r="N281" i="60"/>
  <c r="A249" i="60"/>
  <c r="N16" i="59"/>
  <c r="A16" i="59" s="1"/>
  <c r="A15" i="59"/>
  <c r="A16" i="57"/>
  <c r="N17" i="57"/>
  <c r="N18" i="57" s="1"/>
  <c r="A278" i="56" l="1"/>
  <c r="A279" i="56"/>
  <c r="A254" i="56"/>
  <c r="N282" i="60"/>
  <c r="A250" i="60"/>
  <c r="N17" i="59"/>
  <c r="A17" i="59" s="1"/>
  <c r="A18" i="57"/>
  <c r="N19" i="57"/>
  <c r="A17" i="57"/>
  <c r="A255" i="56" l="1"/>
  <c r="N283" i="60"/>
  <c r="A251" i="60"/>
  <c r="N18" i="59"/>
  <c r="A18" i="59" s="1"/>
  <c r="A19" i="57"/>
  <c r="N20" i="57"/>
  <c r="N21" i="57" s="1"/>
  <c r="A280" i="56" l="1"/>
  <c r="N284" i="60"/>
  <c r="A252" i="60"/>
  <c r="N19" i="59"/>
  <c r="A19" i="59" s="1"/>
  <c r="A21" i="57"/>
  <c r="N22" i="57"/>
  <c r="A20" i="57"/>
  <c r="A281" i="56" l="1"/>
  <c r="A282" i="56"/>
  <c r="N285" i="60"/>
  <c r="A253" i="60"/>
  <c r="N20" i="59"/>
  <c r="A20" i="59" s="1"/>
  <c r="A22" i="57"/>
  <c r="N23" i="57"/>
  <c r="N286" i="60" l="1"/>
  <c r="A254" i="60"/>
  <c r="N21" i="59"/>
  <c r="A21" i="59" s="1"/>
  <c r="A23" i="57"/>
  <c r="N24" i="57"/>
  <c r="N287" i="60" l="1"/>
  <c r="A255" i="60"/>
  <c r="N22" i="59"/>
  <c r="A22" i="59" s="1"/>
  <c r="A24" i="57"/>
  <c r="N25" i="57"/>
  <c r="N288" i="60" l="1"/>
  <c r="A256" i="60"/>
  <c r="N23" i="59"/>
  <c r="N24" i="59" s="1"/>
  <c r="A25" i="57"/>
  <c r="N26" i="57"/>
  <c r="A23" i="59" l="1"/>
  <c r="N289" i="60"/>
  <c r="A257" i="60"/>
  <c r="N25" i="59"/>
  <c r="N26" i="59"/>
  <c r="A24" i="59"/>
  <c r="A25" i="59"/>
  <c r="A26" i="57"/>
  <c r="N27" i="57"/>
  <c r="N290" i="60" l="1"/>
  <c r="A258" i="60"/>
  <c r="N27" i="59"/>
  <c r="N28" i="59" s="1"/>
  <c r="A27" i="57"/>
  <c r="N28" i="57"/>
  <c r="N291" i="60" l="1"/>
  <c r="A259" i="60"/>
  <c r="N29" i="59"/>
  <c r="N30" i="59" s="1"/>
  <c r="N31" i="59" s="1"/>
  <c r="N32" i="59" s="1"/>
  <c r="A32" i="59" s="1"/>
  <c r="A28" i="57"/>
  <c r="N29" i="57"/>
  <c r="N292" i="60" l="1"/>
  <c r="A260" i="60"/>
  <c r="N33" i="59"/>
  <c r="A33" i="59" s="1"/>
  <c r="A29" i="57"/>
  <c r="N30" i="57"/>
  <c r="N293" i="60" l="1"/>
  <c r="A261" i="60"/>
  <c r="N34" i="59"/>
  <c r="A30" i="57"/>
  <c r="N31" i="57"/>
  <c r="N294" i="60" l="1"/>
  <c r="A262" i="60"/>
  <c r="A31" i="57"/>
  <c r="N32" i="57"/>
  <c r="N295" i="60" l="1"/>
  <c r="A263" i="60"/>
  <c r="A32" i="57"/>
  <c r="N33" i="57"/>
  <c r="N296" i="60" l="1"/>
  <c r="A264" i="60"/>
  <c r="A33" i="57"/>
  <c r="N34" i="57"/>
  <c r="N297" i="60" l="1"/>
  <c r="A265" i="60"/>
  <c r="A34" i="57"/>
  <c r="N35" i="57"/>
  <c r="N298" i="60" l="1"/>
  <c r="A266" i="60"/>
  <c r="A35" i="57"/>
  <c r="N36" i="57"/>
  <c r="N299" i="60" l="1"/>
  <c r="A267" i="60"/>
  <c r="A36" i="57"/>
  <c r="N37" i="57"/>
  <c r="N300" i="60" l="1"/>
  <c r="A268" i="60"/>
  <c r="A37" i="57"/>
  <c r="N38" i="57"/>
  <c r="N301" i="60" l="1"/>
  <c r="A269" i="60"/>
  <c r="A38" i="57"/>
  <c r="N39" i="57"/>
  <c r="N302" i="60" l="1"/>
  <c r="A270" i="60"/>
  <c r="A39" i="57"/>
  <c r="N40" i="57"/>
  <c r="N303" i="60" l="1"/>
  <c r="A271" i="60"/>
  <c r="A40" i="57"/>
  <c r="N41" i="57"/>
  <c r="N304" i="60" l="1"/>
  <c r="A272" i="60"/>
  <c r="A41" i="57"/>
  <c r="N42" i="57"/>
  <c r="N305" i="60" l="1"/>
  <c r="A273" i="60"/>
  <c r="A42" i="57"/>
  <c r="N43" i="57"/>
  <c r="N306" i="60" l="1"/>
  <c r="A274" i="60"/>
  <c r="A43" i="57"/>
  <c r="N44" i="57"/>
  <c r="N307" i="60" l="1"/>
  <c r="A275" i="60"/>
  <c r="A44" i="57"/>
  <c r="N45" i="57"/>
  <c r="N308" i="60" l="1"/>
  <c r="A276" i="60"/>
  <c r="A45" i="57"/>
  <c r="N46" i="57"/>
  <c r="N309" i="60" l="1"/>
  <c r="A277" i="60"/>
  <c r="A46" i="57"/>
  <c r="N47" i="57"/>
  <c r="N310" i="60" l="1"/>
  <c r="A278" i="60"/>
  <c r="A47" i="57"/>
  <c r="N48" i="57"/>
  <c r="N311" i="60" l="1"/>
  <c r="A279" i="60"/>
  <c r="A48" i="57"/>
  <c r="N49" i="57"/>
  <c r="N312" i="60" l="1"/>
  <c r="A280" i="60"/>
  <c r="A49" i="57"/>
  <c r="N50" i="57"/>
  <c r="N313" i="60" l="1"/>
  <c r="A281" i="60"/>
  <c r="A50" i="57"/>
  <c r="N51" i="57"/>
  <c r="N314" i="60" l="1"/>
  <c r="A282" i="60"/>
  <c r="A51" i="57"/>
  <c r="N52" i="57"/>
  <c r="N315" i="60" l="1"/>
  <c r="A283" i="60"/>
  <c r="A52" i="57"/>
  <c r="N53" i="57"/>
  <c r="N316" i="60" l="1"/>
  <c r="A284" i="60"/>
  <c r="A53" i="57"/>
  <c r="N54" i="57"/>
  <c r="N317" i="60" l="1"/>
  <c r="A285" i="60"/>
  <c r="A54" i="57"/>
  <c r="N55" i="57"/>
  <c r="N318" i="60" l="1"/>
  <c r="A286" i="60"/>
  <c r="A55" i="57"/>
  <c r="N56" i="57"/>
  <c r="N319" i="60" l="1"/>
  <c r="A287" i="60"/>
  <c r="A56" i="57"/>
  <c r="N57" i="57"/>
  <c r="N320" i="60" l="1"/>
  <c r="A288" i="60"/>
  <c r="A57" i="57"/>
  <c r="N58" i="57"/>
  <c r="N321" i="60" l="1"/>
  <c r="A289" i="60"/>
  <c r="A58" i="57"/>
  <c r="N59" i="57"/>
  <c r="N322" i="60" l="1"/>
  <c r="A290" i="60"/>
  <c r="A59" i="57"/>
  <c r="N60" i="57"/>
  <c r="N323" i="60" l="1"/>
  <c r="A291" i="60"/>
  <c r="A60" i="57"/>
  <c r="N61" i="57"/>
  <c r="N324" i="60" l="1"/>
  <c r="A292" i="60"/>
  <c r="A61" i="57"/>
  <c r="N62" i="57"/>
  <c r="N325" i="60" l="1"/>
  <c r="A293" i="60"/>
  <c r="A62" i="57"/>
  <c r="N63" i="57"/>
  <c r="N326" i="60" l="1"/>
  <c r="A294" i="60"/>
  <c r="A63" i="57"/>
  <c r="N64" i="57"/>
  <c r="N327" i="60" l="1"/>
  <c r="A295" i="60"/>
  <c r="A64" i="57"/>
  <c r="N65" i="57"/>
  <c r="N328" i="60" l="1"/>
  <c r="A296" i="60"/>
  <c r="A65" i="57"/>
  <c r="N66" i="57"/>
  <c r="N329" i="60" l="1"/>
  <c r="A297" i="60"/>
  <c r="A66" i="57"/>
  <c r="N67" i="57"/>
  <c r="N330" i="60" l="1"/>
  <c r="A298" i="60"/>
  <c r="A67" i="57"/>
  <c r="N68" i="57"/>
  <c r="N331" i="60" l="1"/>
  <c r="A299" i="60"/>
  <c r="A68" i="57"/>
  <c r="N69" i="57"/>
  <c r="N332" i="60" l="1"/>
  <c r="A300" i="60"/>
  <c r="A69" i="57"/>
  <c r="N70" i="57"/>
  <c r="N333" i="60" l="1"/>
  <c r="A301" i="60"/>
  <c r="A70" i="57"/>
  <c r="N71" i="57"/>
  <c r="N334" i="60" l="1"/>
  <c r="A302" i="60"/>
  <c r="A71" i="57"/>
  <c r="N72" i="57"/>
  <c r="N335" i="60" l="1"/>
  <c r="A303" i="60"/>
  <c r="A72" i="57"/>
  <c r="N73" i="57"/>
  <c r="N336" i="60" l="1"/>
  <c r="A304" i="60"/>
  <c r="A73" i="57"/>
  <c r="N74" i="57"/>
  <c r="N337" i="60" l="1"/>
  <c r="A305" i="60"/>
  <c r="A74" i="57"/>
  <c r="N75" i="57"/>
  <c r="N338" i="60" l="1"/>
  <c r="A306" i="60"/>
  <c r="A75" i="57"/>
  <c r="N76" i="57"/>
  <c r="N339" i="60" l="1"/>
  <c r="A307" i="60"/>
  <c r="A76" i="57"/>
  <c r="N77" i="57"/>
  <c r="N340" i="60" l="1"/>
  <c r="A308" i="60"/>
  <c r="A77" i="57"/>
  <c r="N78" i="57"/>
  <c r="N341" i="60" l="1"/>
  <c r="A309" i="60"/>
  <c r="A78" i="57"/>
  <c r="N79" i="57"/>
  <c r="N342" i="60" l="1"/>
  <c r="A310" i="60"/>
  <c r="A79" i="57"/>
  <c r="N80" i="57"/>
  <c r="N343" i="60" l="1"/>
  <c r="A311" i="60"/>
  <c r="A80" i="57"/>
  <c r="N81" i="57"/>
  <c r="N344" i="60" l="1"/>
  <c r="A312" i="60"/>
  <c r="A81" i="57"/>
  <c r="N82" i="57"/>
  <c r="N345" i="60" l="1"/>
  <c r="A313" i="60"/>
  <c r="A82" i="57"/>
  <c r="N83" i="57"/>
  <c r="N346" i="60" l="1"/>
  <c r="A314" i="60"/>
  <c r="A83" i="57"/>
  <c r="N84" i="57"/>
  <c r="N347" i="60" l="1"/>
  <c r="A315" i="60"/>
  <c r="A84" i="57"/>
  <c r="N85" i="57"/>
  <c r="N348" i="60" l="1"/>
  <c r="A316" i="60"/>
  <c r="A85" i="57"/>
  <c r="N86" i="57"/>
  <c r="N349" i="60" l="1"/>
  <c r="A317" i="60"/>
  <c r="A86" i="57"/>
  <c r="N87" i="57"/>
  <c r="N350" i="60" l="1"/>
  <c r="A318" i="60"/>
  <c r="A87" i="57"/>
  <c r="N88" i="57"/>
  <c r="N351" i="60" l="1"/>
  <c r="A319" i="60"/>
  <c r="A88" i="57"/>
  <c r="N89" i="57"/>
  <c r="N352" i="60" l="1"/>
  <c r="A320" i="60"/>
  <c r="A89" i="57"/>
  <c r="N90" i="57"/>
  <c r="N353" i="60" l="1"/>
  <c r="A321" i="60"/>
  <c r="A90" i="57"/>
  <c r="N91" i="57"/>
  <c r="N354" i="60" l="1"/>
  <c r="A322" i="60"/>
  <c r="A91" i="57"/>
  <c r="N92" i="57"/>
  <c r="N355" i="60" l="1"/>
  <c r="A323" i="60"/>
  <c r="A92" i="57"/>
  <c r="N93" i="57"/>
  <c r="N356" i="60" l="1"/>
  <c r="A324" i="60"/>
  <c r="A93" i="57"/>
  <c r="N94" i="57"/>
  <c r="N357" i="60" l="1"/>
  <c r="A325" i="60"/>
  <c r="A94" i="57"/>
  <c r="N95" i="57"/>
  <c r="N358" i="60" l="1"/>
  <c r="A326" i="60"/>
  <c r="A95" i="57"/>
  <c r="N96" i="57"/>
  <c r="N359" i="60" l="1"/>
  <c r="A327" i="60"/>
  <c r="A96" i="57"/>
  <c r="N97" i="57"/>
  <c r="N360" i="60" l="1"/>
  <c r="A328" i="60"/>
  <c r="A97" i="57"/>
  <c r="N98" i="57"/>
  <c r="N361" i="60" l="1"/>
  <c r="A329" i="60"/>
  <c r="A98" i="57"/>
  <c r="N99" i="57"/>
  <c r="N362" i="60" l="1"/>
  <c r="A330" i="60"/>
  <c r="A99" i="57"/>
  <c r="N100" i="57"/>
  <c r="N363" i="60" l="1"/>
  <c r="A331" i="60"/>
  <c r="A100" i="57"/>
  <c r="N101" i="57"/>
  <c r="N364" i="60" l="1"/>
  <c r="A332" i="60"/>
  <c r="A101" i="57"/>
  <c r="N102" i="57"/>
  <c r="N365" i="60" l="1"/>
  <c r="A333" i="60"/>
  <c r="A102" i="57"/>
  <c r="N103" i="57"/>
  <c r="N366" i="60" l="1"/>
  <c r="A334" i="60"/>
  <c r="A103" i="57"/>
  <c r="N104" i="57"/>
  <c r="N367" i="60" l="1"/>
  <c r="A335" i="60"/>
  <c r="A104" i="57"/>
  <c r="N105" i="57"/>
  <c r="N368" i="60" l="1"/>
  <c r="A336" i="60"/>
  <c r="A105" i="57"/>
  <c r="N106" i="57"/>
  <c r="N369" i="60" l="1"/>
  <c r="A337" i="60"/>
  <c r="A106" i="57"/>
  <c r="N107" i="57"/>
  <c r="N370" i="60" l="1"/>
  <c r="A338" i="60"/>
  <c r="A107" i="57"/>
  <c r="N108" i="57"/>
  <c r="N371" i="60" l="1"/>
  <c r="A339" i="60"/>
  <c r="A108" i="57"/>
  <c r="N109" i="57"/>
  <c r="N372" i="60" l="1"/>
  <c r="A340" i="60"/>
  <c r="A109" i="57"/>
  <c r="N110" i="57"/>
  <c r="N373" i="60" l="1"/>
  <c r="A341" i="60"/>
  <c r="A110" i="57"/>
  <c r="N111" i="57"/>
  <c r="N374" i="60" l="1"/>
  <c r="A342" i="60"/>
  <c r="A111" i="57"/>
  <c r="N112" i="57"/>
  <c r="N375" i="60" l="1"/>
  <c r="A343" i="60"/>
  <c r="A112" i="57"/>
  <c r="N113" i="57"/>
  <c r="N376" i="60" l="1"/>
  <c r="A344" i="60"/>
  <c r="A113" i="57"/>
  <c r="N114" i="57"/>
  <c r="N377" i="60" l="1"/>
  <c r="A345" i="60"/>
  <c r="A114" i="57"/>
  <c r="N115" i="57"/>
  <c r="N378" i="60" l="1"/>
  <c r="A346" i="60"/>
  <c r="A115" i="57"/>
  <c r="N116" i="57"/>
  <c r="N379" i="60" l="1"/>
  <c r="A347" i="60"/>
  <c r="A116" i="57"/>
  <c r="N117" i="57"/>
  <c r="N380" i="60" l="1"/>
  <c r="A348" i="60"/>
  <c r="A117" i="57"/>
  <c r="N118" i="57"/>
  <c r="N381" i="60" l="1"/>
  <c r="A349" i="60"/>
  <c r="A118" i="57"/>
  <c r="N119" i="57"/>
  <c r="N382" i="60" l="1"/>
  <c r="A350" i="60"/>
  <c r="A119" i="57"/>
  <c r="N120" i="57"/>
  <c r="N383" i="60" l="1"/>
  <c r="A351" i="60"/>
  <c r="A120" i="57"/>
  <c r="N121" i="57"/>
  <c r="N384" i="60" l="1"/>
  <c r="A352" i="60"/>
  <c r="A121" i="57"/>
  <c r="N122" i="57"/>
  <c r="N385" i="60" l="1"/>
  <c r="A353" i="60"/>
  <c r="A122" i="57"/>
  <c r="N123" i="57"/>
  <c r="N386" i="60" l="1"/>
  <c r="A354" i="60"/>
  <c r="A123" i="57"/>
  <c r="N124" i="57"/>
  <c r="N387" i="60" l="1"/>
  <c r="A355" i="60"/>
  <c r="A124" i="57"/>
  <c r="N125" i="57"/>
  <c r="N388" i="60" l="1"/>
  <c r="A356" i="60"/>
  <c r="A125" i="57"/>
  <c r="N126" i="57"/>
  <c r="N389" i="60" l="1"/>
  <c r="A357" i="60"/>
  <c r="A126" i="57"/>
  <c r="N127" i="57"/>
  <c r="N390" i="60" l="1"/>
  <c r="A358" i="60"/>
  <c r="A127" i="57"/>
  <c r="N128" i="57"/>
  <c r="N391" i="60" l="1"/>
  <c r="A359" i="60"/>
  <c r="A128" i="57"/>
  <c r="N129" i="57"/>
  <c r="N392" i="60" l="1"/>
  <c r="A360" i="60"/>
  <c r="A129" i="57"/>
  <c r="N130" i="57"/>
  <c r="N393" i="60" l="1"/>
  <c r="A361" i="60"/>
  <c r="A130" i="57"/>
  <c r="N131" i="57"/>
  <c r="N394" i="60" l="1"/>
  <c r="A362" i="60"/>
  <c r="A131" i="57"/>
  <c r="N132" i="57"/>
  <c r="N395" i="60" l="1"/>
  <c r="A363" i="60"/>
  <c r="A132" i="57"/>
  <c r="N133" i="57"/>
  <c r="N396" i="60" l="1"/>
  <c r="A364" i="60"/>
  <c r="A133" i="57"/>
  <c r="N134" i="57"/>
  <c r="N397" i="60" l="1"/>
  <c r="A365" i="60"/>
  <c r="A134" i="57"/>
  <c r="N135" i="57"/>
  <c r="N398" i="60" l="1"/>
  <c r="A366" i="60"/>
  <c r="A135" i="57"/>
  <c r="N136" i="57"/>
  <c r="N399" i="60" l="1"/>
  <c r="A367" i="60"/>
  <c r="A136" i="57"/>
  <c r="E140" i="57" s="1"/>
  <c r="N137" i="57"/>
  <c r="N400" i="60" l="1"/>
  <c r="A368" i="60"/>
  <c r="A137" i="57"/>
  <c r="N138" i="57"/>
  <c r="N401" i="60" l="1"/>
  <c r="A369" i="60"/>
  <c r="A138" i="57"/>
  <c r="N139" i="57"/>
  <c r="N402" i="60" l="1"/>
  <c r="A370" i="60"/>
  <c r="A139" i="57"/>
  <c r="N140" i="57"/>
  <c r="N403" i="60" l="1"/>
  <c r="A371" i="60"/>
  <c r="A140" i="57"/>
  <c r="N141" i="57"/>
  <c r="N404" i="60" l="1"/>
  <c r="A372" i="60"/>
  <c r="A141" i="57"/>
  <c r="N142" i="57"/>
  <c r="N405" i="60" l="1"/>
  <c r="A373" i="60"/>
  <c r="A142" i="57"/>
  <c r="N143" i="57"/>
  <c r="N406" i="60" l="1"/>
  <c r="A374" i="60"/>
  <c r="A143" i="57"/>
  <c r="N144" i="57"/>
  <c r="N407" i="60" l="1"/>
  <c r="A375" i="60"/>
  <c r="A144" i="57"/>
  <c r="N145" i="57"/>
  <c r="N408" i="60" l="1"/>
  <c r="A376" i="60"/>
  <c r="A145" i="57"/>
  <c r="N146" i="57"/>
  <c r="N409" i="60" l="1"/>
  <c r="A377" i="60"/>
  <c r="A146" i="57"/>
  <c r="C164" i="57" s="1"/>
  <c r="N147" i="57"/>
  <c r="N410" i="60" l="1"/>
  <c r="A378" i="60"/>
  <c r="A147" i="57"/>
  <c r="N148" i="57"/>
  <c r="N411" i="60" l="1"/>
  <c r="A379" i="60"/>
  <c r="A148" i="57"/>
  <c r="N149" i="57"/>
  <c r="N412" i="60" l="1"/>
  <c r="A380" i="60"/>
  <c r="A149" i="57"/>
  <c r="N150" i="57"/>
  <c r="N413" i="60" l="1"/>
  <c r="A381" i="60"/>
  <c r="A150" i="57"/>
  <c r="N151" i="57"/>
  <c r="N414" i="60" l="1"/>
  <c r="A382" i="60"/>
  <c r="A151" i="57"/>
  <c r="N152" i="57"/>
  <c r="N415" i="60" l="1"/>
  <c r="A383" i="60"/>
  <c r="A152" i="57"/>
  <c r="N153" i="57"/>
  <c r="N416" i="60" l="1"/>
  <c r="A384" i="60"/>
  <c r="A153" i="57"/>
  <c r="N154" i="57"/>
  <c r="N417" i="60" l="1"/>
  <c r="A385" i="60"/>
  <c r="A154" i="57"/>
  <c r="N155" i="57"/>
  <c r="N418" i="60" l="1"/>
  <c r="A386" i="60"/>
  <c r="A155" i="57"/>
  <c r="N156" i="57"/>
  <c r="N419" i="60" l="1"/>
  <c r="A387" i="60"/>
  <c r="A156" i="57"/>
  <c r="N157" i="57"/>
  <c r="N420" i="60" l="1"/>
  <c r="A388" i="60"/>
  <c r="A157" i="57"/>
  <c r="N158" i="57"/>
  <c r="N421" i="60" l="1"/>
  <c r="A389" i="60"/>
  <c r="A158" i="57"/>
  <c r="N159" i="57"/>
  <c r="N422" i="60" l="1"/>
  <c r="A390" i="60"/>
  <c r="A159" i="57"/>
  <c r="N160" i="57"/>
  <c r="N423" i="60" l="1"/>
  <c r="A391" i="60"/>
  <c r="A160" i="57"/>
  <c r="N161" i="57"/>
  <c r="N424" i="60" l="1"/>
  <c r="A392" i="60"/>
  <c r="A161" i="57"/>
  <c r="N162" i="57"/>
  <c r="N425" i="60" l="1"/>
  <c r="A393" i="60"/>
  <c r="A162" i="57"/>
  <c r="N163" i="57"/>
  <c r="N426" i="60" l="1"/>
  <c r="A394" i="60"/>
  <c r="A163" i="57"/>
  <c r="N164" i="57"/>
  <c r="N427" i="60" l="1"/>
  <c r="A395" i="60"/>
  <c r="A164" i="57"/>
  <c r="N165" i="57"/>
  <c r="N428" i="60" l="1"/>
  <c r="A396" i="60"/>
  <c r="A165" i="57"/>
  <c r="N166" i="57"/>
  <c r="N429" i="60" l="1"/>
  <c r="A397" i="60"/>
  <c r="A166" i="57"/>
  <c r="N167" i="57"/>
  <c r="N430" i="60" l="1"/>
  <c r="A398" i="60"/>
  <c r="A167" i="57"/>
  <c r="N168" i="57"/>
  <c r="N431" i="60" l="1"/>
  <c r="A399" i="60"/>
  <c r="A168" i="57"/>
  <c r="N169" i="57"/>
  <c r="N432" i="60" l="1"/>
  <c r="A400" i="60"/>
  <c r="A169" i="57"/>
  <c r="N170" i="57"/>
  <c r="N433" i="60" l="1"/>
  <c r="A401" i="60"/>
  <c r="A170" i="57"/>
  <c r="N171" i="57"/>
  <c r="N434" i="60" l="1"/>
  <c r="A402" i="60"/>
  <c r="A171" i="57"/>
  <c r="N172" i="57"/>
  <c r="N435" i="60" l="1"/>
  <c r="A403" i="60"/>
  <c r="A172" i="57"/>
  <c r="N173" i="57"/>
  <c r="N436" i="60" l="1"/>
  <c r="A404" i="60"/>
  <c r="N174" i="57"/>
  <c r="N437" i="60" l="1"/>
  <c r="A405" i="60"/>
  <c r="N175" i="57"/>
  <c r="N438" i="60" l="1"/>
  <c r="A406" i="60"/>
  <c r="A175" i="57"/>
  <c r="N176" i="57"/>
  <c r="N177" i="57" s="1"/>
  <c r="C100" i="31"/>
  <c r="J54" i="27"/>
  <c r="M54" i="27" s="1"/>
  <c r="K54" i="27"/>
  <c r="J55" i="27"/>
  <c r="K55" i="27"/>
  <c r="J56" i="27"/>
  <c r="K56" i="27"/>
  <c r="J57" i="27"/>
  <c r="M57" i="27" s="1"/>
  <c r="K57" i="27"/>
  <c r="J58" i="27"/>
  <c r="K58" i="27"/>
  <c r="M58" i="27" s="1"/>
  <c r="J59" i="27"/>
  <c r="M59" i="27" s="1"/>
  <c r="K59" i="27"/>
  <c r="J60" i="27"/>
  <c r="K60" i="27"/>
  <c r="J61" i="27"/>
  <c r="M61" i="27" s="1"/>
  <c r="K61" i="27"/>
  <c r="J62" i="27"/>
  <c r="M62" i="27" s="1"/>
  <c r="K62" i="27"/>
  <c r="J63" i="27"/>
  <c r="M63" i="27" s="1"/>
  <c r="K63" i="27"/>
  <c r="J64" i="27"/>
  <c r="M64" i="27" s="1"/>
  <c r="K64" i="27"/>
  <c r="J65" i="27"/>
  <c r="K65" i="27"/>
  <c r="M65" i="27" s="1"/>
  <c r="J66" i="27"/>
  <c r="M66" i="27" s="1"/>
  <c r="K66" i="27"/>
  <c r="J67" i="27"/>
  <c r="M67" i="27" s="1"/>
  <c r="K67" i="27"/>
  <c r="J68" i="27"/>
  <c r="M68" i="27" s="1"/>
  <c r="K68" i="27"/>
  <c r="I56" i="27"/>
  <c r="I57" i="27"/>
  <c r="I58" i="27"/>
  <c r="I59" i="27"/>
  <c r="I60" i="27"/>
  <c r="I61" i="27"/>
  <c r="I62" i="27"/>
  <c r="I63" i="27"/>
  <c r="I64" i="27"/>
  <c r="I65" i="27"/>
  <c r="I66" i="27"/>
  <c r="I67" i="27"/>
  <c r="A176" i="31"/>
  <c r="A5" i="31"/>
  <c r="J7" i="30"/>
  <c r="N7" i="30"/>
  <c r="O7" i="30" s="1"/>
  <c r="A35" i="30"/>
  <c r="A103" i="28"/>
  <c r="A69" i="27"/>
  <c r="A69" i="26"/>
  <c r="A102" i="49"/>
  <c r="A132" i="50"/>
  <c r="I74" i="28"/>
  <c r="I75" i="28"/>
  <c r="I76" i="28"/>
  <c r="I77" i="28"/>
  <c r="I78" i="28"/>
  <c r="I79" i="28"/>
  <c r="I80" i="28"/>
  <c r="I81" i="28"/>
  <c r="I82" i="28"/>
  <c r="I83" i="28"/>
  <c r="I84" i="28"/>
  <c r="I85" i="28"/>
  <c r="I86" i="28"/>
  <c r="I87" i="28"/>
  <c r="I88" i="28"/>
  <c r="I89" i="28"/>
  <c r="I90" i="28"/>
  <c r="I91" i="28"/>
  <c r="I45" i="28"/>
  <c r="I46" i="28"/>
  <c r="I47" i="28"/>
  <c r="I48" i="28"/>
  <c r="I49" i="28"/>
  <c r="I50" i="28"/>
  <c r="I51" i="28"/>
  <c r="I52" i="28"/>
  <c r="I53" i="28"/>
  <c r="I54" i="28"/>
  <c r="I55" i="28"/>
  <c r="I56" i="28"/>
  <c r="I57" i="28"/>
  <c r="I58" i="28"/>
  <c r="I59" i="28"/>
  <c r="I60" i="28"/>
  <c r="I61" i="28"/>
  <c r="I62" i="28"/>
  <c r="I63" i="28"/>
  <c r="I64" i="28"/>
  <c r="I65" i="28"/>
  <c r="I66" i="28"/>
  <c r="I67" i="28"/>
  <c r="I68" i="28"/>
  <c r="I69" i="28"/>
  <c r="I70" i="28"/>
  <c r="I71" i="28"/>
  <c r="I72" i="28"/>
  <c r="I73" i="28"/>
  <c r="I49" i="27"/>
  <c r="I50" i="27"/>
  <c r="I51" i="27"/>
  <c r="I52" i="27"/>
  <c r="I53" i="27"/>
  <c r="I54" i="27"/>
  <c r="I55" i="27"/>
  <c r="I63" i="26"/>
  <c r="I64" i="26"/>
  <c r="I65" i="26"/>
  <c r="I66" i="26"/>
  <c r="I67" i="26"/>
  <c r="I68" i="26"/>
  <c r="I14" i="28"/>
  <c r="J15" i="28"/>
  <c r="M15" i="28" s="1"/>
  <c r="K15" i="28"/>
  <c r="J16" i="28"/>
  <c r="K16" i="28"/>
  <c r="J17" i="28"/>
  <c r="K17" i="28"/>
  <c r="J18" i="28"/>
  <c r="K18" i="28"/>
  <c r="J19" i="28"/>
  <c r="K19" i="28"/>
  <c r="J20" i="28"/>
  <c r="K20" i="28"/>
  <c r="J21" i="28"/>
  <c r="K21" i="28"/>
  <c r="J22" i="28"/>
  <c r="K22" i="28"/>
  <c r="J23" i="28"/>
  <c r="M23" i="28" s="1"/>
  <c r="K23" i="28"/>
  <c r="J24" i="28"/>
  <c r="K24" i="28"/>
  <c r="J25" i="28"/>
  <c r="K25" i="28"/>
  <c r="J26" i="28"/>
  <c r="K26" i="28"/>
  <c r="J27" i="28"/>
  <c r="K27" i="28"/>
  <c r="J28" i="28"/>
  <c r="K28" i="28"/>
  <c r="J29" i="28"/>
  <c r="M29" i="28" s="1"/>
  <c r="K29" i="28"/>
  <c r="J30" i="28"/>
  <c r="K30" i="28"/>
  <c r="J31" i="28"/>
  <c r="K31" i="28"/>
  <c r="J32" i="28"/>
  <c r="K32" i="28"/>
  <c r="J33" i="28"/>
  <c r="M33" i="28" s="1"/>
  <c r="K33" i="28"/>
  <c r="J34" i="28"/>
  <c r="K34" i="28"/>
  <c r="J35" i="28"/>
  <c r="K35" i="28"/>
  <c r="J36" i="28"/>
  <c r="K36" i="28"/>
  <c r="J37" i="28"/>
  <c r="K37" i="28"/>
  <c r="J38" i="28"/>
  <c r="K38" i="28"/>
  <c r="J39" i="28"/>
  <c r="M39" i="28" s="1"/>
  <c r="K39" i="28"/>
  <c r="J40" i="28"/>
  <c r="K40" i="28"/>
  <c r="J41" i="28"/>
  <c r="M41" i="28" s="1"/>
  <c r="K41" i="28"/>
  <c r="J42" i="28"/>
  <c r="K42" i="28"/>
  <c r="J43" i="28"/>
  <c r="K43" i="28"/>
  <c r="J44" i="28"/>
  <c r="K44" i="28"/>
  <c r="J45" i="28"/>
  <c r="K45" i="28"/>
  <c r="J46" i="28"/>
  <c r="K46" i="28"/>
  <c r="J47" i="28"/>
  <c r="K47" i="28"/>
  <c r="J48" i="28"/>
  <c r="K48" i="28"/>
  <c r="J49" i="28"/>
  <c r="K49" i="28"/>
  <c r="J50" i="28"/>
  <c r="K50" i="28"/>
  <c r="J51" i="28"/>
  <c r="K51" i="28"/>
  <c r="J52" i="28"/>
  <c r="M52" i="28" s="1"/>
  <c r="K52" i="28"/>
  <c r="J53" i="28"/>
  <c r="K53" i="28"/>
  <c r="J54" i="28"/>
  <c r="K54" i="28"/>
  <c r="J55" i="28"/>
  <c r="K55" i="28"/>
  <c r="J56" i="28"/>
  <c r="K56" i="28"/>
  <c r="J57" i="28"/>
  <c r="K57" i="28"/>
  <c r="J58" i="28"/>
  <c r="K58" i="28"/>
  <c r="J59" i="28"/>
  <c r="K59" i="28"/>
  <c r="J60" i="28"/>
  <c r="K60" i="28"/>
  <c r="J61" i="28"/>
  <c r="K61" i="28"/>
  <c r="J62" i="28"/>
  <c r="K62" i="28"/>
  <c r="J63" i="28"/>
  <c r="K63" i="28"/>
  <c r="J64" i="28"/>
  <c r="M64" i="28" s="1"/>
  <c r="K64" i="28"/>
  <c r="J65" i="28"/>
  <c r="K65" i="28"/>
  <c r="J66" i="28"/>
  <c r="K66" i="28"/>
  <c r="J67" i="28"/>
  <c r="K67" i="28"/>
  <c r="J68" i="28"/>
  <c r="M68" i="28" s="1"/>
  <c r="K68" i="28"/>
  <c r="J69" i="28"/>
  <c r="K69" i="28"/>
  <c r="J70" i="28"/>
  <c r="K70" i="28"/>
  <c r="J71" i="28"/>
  <c r="M71" i="28" s="1"/>
  <c r="K71" i="28"/>
  <c r="J72" i="28"/>
  <c r="K72" i="28"/>
  <c r="J73" i="28"/>
  <c r="K73" i="28"/>
  <c r="J74" i="28"/>
  <c r="K74" i="28"/>
  <c r="J75" i="28"/>
  <c r="K75" i="28"/>
  <c r="J76" i="28"/>
  <c r="K76" i="28"/>
  <c r="J77" i="28"/>
  <c r="K77" i="28"/>
  <c r="J78" i="28"/>
  <c r="K78" i="28"/>
  <c r="J79" i="28"/>
  <c r="K79" i="28"/>
  <c r="J80" i="28"/>
  <c r="K80" i="28"/>
  <c r="J81" i="28"/>
  <c r="K81" i="28"/>
  <c r="J82" i="28"/>
  <c r="K82" i="28"/>
  <c r="J83" i="28"/>
  <c r="K83" i="28"/>
  <c r="J84" i="28"/>
  <c r="K84" i="28"/>
  <c r="J85" i="28"/>
  <c r="K85" i="28"/>
  <c r="J86" i="28"/>
  <c r="K86" i="28"/>
  <c r="J87" i="28"/>
  <c r="K87" i="28"/>
  <c r="J88" i="28"/>
  <c r="K88" i="28"/>
  <c r="J89" i="28"/>
  <c r="K89" i="28"/>
  <c r="J90" i="28"/>
  <c r="K90" i="28"/>
  <c r="J91" i="28"/>
  <c r="K91" i="28"/>
  <c r="J92" i="28"/>
  <c r="K92" i="28"/>
  <c r="J93" i="28"/>
  <c r="K93" i="28"/>
  <c r="J94" i="28"/>
  <c r="K94" i="28"/>
  <c r="J95" i="28"/>
  <c r="K95" i="28"/>
  <c r="J96" i="28"/>
  <c r="K96" i="28"/>
  <c r="J97" i="28"/>
  <c r="K97" i="28"/>
  <c r="J98" i="28"/>
  <c r="K98" i="28"/>
  <c r="J99" i="28"/>
  <c r="K99" i="28"/>
  <c r="J100" i="28"/>
  <c r="K100" i="28"/>
  <c r="J101" i="28"/>
  <c r="K101" i="28"/>
  <c r="J102" i="28"/>
  <c r="K102" i="28"/>
  <c r="K14" i="28"/>
  <c r="J14" i="28"/>
  <c r="K13" i="28"/>
  <c r="J13" i="28"/>
  <c r="M13" i="28" s="1"/>
  <c r="K12" i="28"/>
  <c r="J12" i="28"/>
  <c r="K11" i="28"/>
  <c r="J11" i="28"/>
  <c r="M10" i="28"/>
  <c r="N10" i="28" s="1"/>
  <c r="M9" i="28"/>
  <c r="M8" i="28"/>
  <c r="N8" i="28" s="1"/>
  <c r="M7" i="28"/>
  <c r="N7" i="28" s="1"/>
  <c r="I102" i="28"/>
  <c r="I101" i="28"/>
  <c r="I100" i="28"/>
  <c r="I99" i="28"/>
  <c r="I98" i="28"/>
  <c r="I97" i="28"/>
  <c r="I96" i="28"/>
  <c r="I95" i="28"/>
  <c r="I94" i="28"/>
  <c r="I93" i="28"/>
  <c r="I92" i="28"/>
  <c r="I44" i="28"/>
  <c r="I43" i="28"/>
  <c r="I42" i="28"/>
  <c r="I41" i="28"/>
  <c r="I40" i="28"/>
  <c r="I39" i="28"/>
  <c r="I38" i="28"/>
  <c r="I37" i="28"/>
  <c r="I36" i="28"/>
  <c r="I35" i="28"/>
  <c r="I34" i="28"/>
  <c r="I33" i="28"/>
  <c r="I32" i="28"/>
  <c r="I31" i="28"/>
  <c r="I30" i="28"/>
  <c r="I29" i="28"/>
  <c r="I28" i="28"/>
  <c r="I27" i="28"/>
  <c r="I26" i="28"/>
  <c r="I25" i="28"/>
  <c r="I24" i="28"/>
  <c r="I23" i="28"/>
  <c r="I22" i="28"/>
  <c r="I21" i="28"/>
  <c r="I20" i="28"/>
  <c r="I19" i="28"/>
  <c r="I18" i="28"/>
  <c r="I17" i="28"/>
  <c r="I16" i="28"/>
  <c r="I15" i="28"/>
  <c r="I13" i="28"/>
  <c r="I12" i="28"/>
  <c r="I11" i="28"/>
  <c r="I10" i="28"/>
  <c r="I9" i="28"/>
  <c r="I8" i="28"/>
  <c r="I7" i="28"/>
  <c r="A9" i="30" l="1"/>
  <c r="M56" i="27"/>
  <c r="M60" i="27"/>
  <c r="M55" i="27"/>
  <c r="N439" i="60"/>
  <c r="A407" i="60"/>
  <c r="I103" i="28"/>
  <c r="A177" i="57"/>
  <c r="N178" i="57"/>
  <c r="A176" i="57"/>
  <c r="A10" i="30"/>
  <c r="A7" i="30"/>
  <c r="A8" i="30"/>
  <c r="A12" i="30"/>
  <c r="M101" i="28"/>
  <c r="M99" i="28"/>
  <c r="M95" i="28"/>
  <c r="M91" i="28"/>
  <c r="M87" i="28"/>
  <c r="M83" i="28"/>
  <c r="M79" i="28"/>
  <c r="M75" i="28"/>
  <c r="M67" i="28"/>
  <c r="M63" i="28"/>
  <c r="M59" i="28"/>
  <c r="M55" i="28"/>
  <c r="M51" i="28"/>
  <c r="M47" i="28"/>
  <c r="M43" i="28"/>
  <c r="M35" i="28"/>
  <c r="M31" i="28"/>
  <c r="M27" i="28"/>
  <c r="M19" i="28"/>
  <c r="M12" i="28"/>
  <c r="N12" i="28" s="1"/>
  <c r="A12" i="28" s="1"/>
  <c r="M14" i="28"/>
  <c r="A7" i="28"/>
  <c r="N9" i="28"/>
  <c r="M102" i="28"/>
  <c r="M100" i="28"/>
  <c r="M98" i="28"/>
  <c r="M96" i="28"/>
  <c r="M94" i="28"/>
  <c r="M90" i="28"/>
  <c r="M88" i="28"/>
  <c r="M86" i="28"/>
  <c r="M82" i="28"/>
  <c r="M80" i="28"/>
  <c r="A10" i="28"/>
  <c r="M78" i="28"/>
  <c r="M74" i="28"/>
  <c r="M72" i="28"/>
  <c r="M70" i="28"/>
  <c r="M66" i="28"/>
  <c r="M62" i="28"/>
  <c r="M58" i="28"/>
  <c r="M56" i="28"/>
  <c r="M54" i="28"/>
  <c r="M50" i="28"/>
  <c r="M48" i="28"/>
  <c r="M46" i="28"/>
  <c r="M42" i="28"/>
  <c r="M40" i="28"/>
  <c r="M36" i="28"/>
  <c r="M32" i="28"/>
  <c r="M28" i="28"/>
  <c r="M24" i="28"/>
  <c r="M20" i="28"/>
  <c r="M16" i="28"/>
  <c r="M11" i="28"/>
  <c r="A8" i="28"/>
  <c r="M92" i="28"/>
  <c r="M84" i="28"/>
  <c r="M76" i="28"/>
  <c r="M60" i="28"/>
  <c r="M44" i="28"/>
  <c r="M37" i="28"/>
  <c r="M25" i="28"/>
  <c r="M21" i="28"/>
  <c r="M17" i="28"/>
  <c r="M97" i="28"/>
  <c r="M93" i="28"/>
  <c r="M89" i="28"/>
  <c r="M85" i="28"/>
  <c r="M81" i="28"/>
  <c r="M77" i="28"/>
  <c r="M73" i="28"/>
  <c r="M69" i="28"/>
  <c r="M65" i="28"/>
  <c r="M61" i="28"/>
  <c r="M57" i="28"/>
  <c r="M53" i="28"/>
  <c r="M49" i="28"/>
  <c r="M45" i="28"/>
  <c r="M38" i="28"/>
  <c r="M34" i="28"/>
  <c r="M30" i="28"/>
  <c r="M26" i="28"/>
  <c r="M22" i="28"/>
  <c r="M18" i="28"/>
  <c r="I68" i="27"/>
  <c r="I48" i="27"/>
  <c r="I47" i="27"/>
  <c r="I46" i="27"/>
  <c r="I45" i="27"/>
  <c r="I44" i="27"/>
  <c r="I43" i="27"/>
  <c r="I42" i="27"/>
  <c r="I41" i="27"/>
  <c r="I40" i="27"/>
  <c r="I39" i="27"/>
  <c r="I38" i="27"/>
  <c r="I37" i="27"/>
  <c r="I36" i="27"/>
  <c r="I35" i="27"/>
  <c r="I34" i="27"/>
  <c r="I33" i="27"/>
  <c r="I32" i="27"/>
  <c r="I31" i="27"/>
  <c r="I30" i="27"/>
  <c r="I29" i="27"/>
  <c r="I28" i="27"/>
  <c r="I27" i="27"/>
  <c r="I26" i="27"/>
  <c r="I25" i="27"/>
  <c r="I24" i="27"/>
  <c r="I23" i="27"/>
  <c r="I22" i="27"/>
  <c r="I21" i="27"/>
  <c r="I20" i="27"/>
  <c r="I19" i="27"/>
  <c r="I18" i="27"/>
  <c r="I17" i="27"/>
  <c r="I16" i="27"/>
  <c r="I15" i="27"/>
  <c r="I14" i="27"/>
  <c r="I13" i="27"/>
  <c r="I12" i="27"/>
  <c r="I11" i="27"/>
  <c r="I10" i="27"/>
  <c r="I9" i="27"/>
  <c r="I8" i="27"/>
  <c r="I7" i="27"/>
  <c r="J14" i="27"/>
  <c r="K14" i="27"/>
  <c r="J15" i="27"/>
  <c r="K15" i="27"/>
  <c r="J16" i="27"/>
  <c r="K16" i="27"/>
  <c r="J17" i="27"/>
  <c r="K17" i="27"/>
  <c r="J18" i="27"/>
  <c r="K18" i="27"/>
  <c r="J19" i="27"/>
  <c r="M19" i="27" s="1"/>
  <c r="K19" i="27"/>
  <c r="J20" i="27"/>
  <c r="K20" i="27"/>
  <c r="J21" i="27"/>
  <c r="K21" i="27"/>
  <c r="J22" i="27"/>
  <c r="K22" i="27"/>
  <c r="J23" i="27"/>
  <c r="K23" i="27"/>
  <c r="J24" i="27"/>
  <c r="K24" i="27"/>
  <c r="J25" i="27"/>
  <c r="K25" i="27"/>
  <c r="J26" i="27"/>
  <c r="K26" i="27"/>
  <c r="J27" i="27"/>
  <c r="K27" i="27"/>
  <c r="J28" i="27"/>
  <c r="K28" i="27"/>
  <c r="J29" i="27"/>
  <c r="K29" i="27"/>
  <c r="J30" i="27"/>
  <c r="K30" i="27"/>
  <c r="J31" i="27"/>
  <c r="K31" i="27"/>
  <c r="J32" i="27"/>
  <c r="K32" i="27"/>
  <c r="J33" i="27"/>
  <c r="K33" i="27"/>
  <c r="J34" i="27"/>
  <c r="K34" i="27"/>
  <c r="J35" i="27"/>
  <c r="K35" i="27"/>
  <c r="J36" i="27"/>
  <c r="K36" i="27"/>
  <c r="J37" i="27"/>
  <c r="K37" i="27"/>
  <c r="J38" i="27"/>
  <c r="K38" i="27"/>
  <c r="J39" i="27"/>
  <c r="M39" i="27" s="1"/>
  <c r="K39" i="27"/>
  <c r="J40" i="27"/>
  <c r="K40" i="27"/>
  <c r="J41" i="27"/>
  <c r="M41" i="27" s="1"/>
  <c r="K41" i="27"/>
  <c r="J42" i="27"/>
  <c r="K42" i="27"/>
  <c r="J43" i="27"/>
  <c r="K43" i="27"/>
  <c r="J44" i="27"/>
  <c r="K44" i="27"/>
  <c r="J45" i="27"/>
  <c r="K45" i="27"/>
  <c r="J46" i="27"/>
  <c r="K46" i="27"/>
  <c r="J47" i="27"/>
  <c r="K47" i="27"/>
  <c r="J48" i="27"/>
  <c r="K48" i="27"/>
  <c r="J49" i="27"/>
  <c r="M49" i="27" s="1"/>
  <c r="K49" i="27"/>
  <c r="J50" i="27"/>
  <c r="K50" i="27"/>
  <c r="J51" i="27"/>
  <c r="M51" i="27" s="1"/>
  <c r="K51" i="27"/>
  <c r="J52" i="27"/>
  <c r="K52" i="27"/>
  <c r="J53" i="27"/>
  <c r="K53" i="27"/>
  <c r="J13" i="27"/>
  <c r="K13" i="27"/>
  <c r="K12" i="27"/>
  <c r="J12" i="27"/>
  <c r="M12" i="27" s="1"/>
  <c r="K11" i="27"/>
  <c r="J11" i="27"/>
  <c r="K10" i="27"/>
  <c r="J10" i="27"/>
  <c r="M9" i="27"/>
  <c r="N9" i="27" s="1"/>
  <c r="M8" i="27"/>
  <c r="N8" i="27" s="1"/>
  <c r="A8" i="27" s="1"/>
  <c r="M7" i="27"/>
  <c r="N7" i="27" s="1"/>
  <c r="A7" i="27" s="1"/>
  <c r="N440" i="60" l="1"/>
  <c r="A408" i="60"/>
  <c r="A178" i="57"/>
  <c r="N179" i="57"/>
  <c r="A13" i="30"/>
  <c r="A14" i="30"/>
  <c r="A11" i="30"/>
  <c r="I69" i="27"/>
  <c r="N11" i="28"/>
  <c r="A11" i="28" s="1"/>
  <c r="A9" i="28"/>
  <c r="M10" i="27"/>
  <c r="N10" i="27" s="1"/>
  <c r="A10" i="27" s="1"/>
  <c r="M13" i="27"/>
  <c r="M53" i="27"/>
  <c r="M45" i="27"/>
  <c r="M11" i="27"/>
  <c r="N11" i="27" s="1"/>
  <c r="M47" i="27"/>
  <c r="M43" i="27"/>
  <c r="M52" i="27"/>
  <c r="M48" i="27"/>
  <c r="M44" i="27"/>
  <c r="M40" i="27"/>
  <c r="M37" i="27"/>
  <c r="M35" i="27"/>
  <c r="M33" i="27"/>
  <c r="M31" i="27"/>
  <c r="M29" i="27"/>
  <c r="M27" i="27"/>
  <c r="M25" i="27"/>
  <c r="M23" i="27"/>
  <c r="M21" i="27"/>
  <c r="M17" i="27"/>
  <c r="M15" i="27"/>
  <c r="M50" i="27"/>
  <c r="M46" i="27"/>
  <c r="M42" i="27"/>
  <c r="M38" i="27"/>
  <c r="M36" i="27"/>
  <c r="M34" i="27"/>
  <c r="M32" i="27"/>
  <c r="M30" i="27"/>
  <c r="M28" i="27"/>
  <c r="M26" i="27"/>
  <c r="M24" i="27"/>
  <c r="M22" i="27"/>
  <c r="M20" i="27"/>
  <c r="M18" i="27"/>
  <c r="M16" i="27"/>
  <c r="M14" i="27"/>
  <c r="A9" i="27"/>
  <c r="J60" i="26"/>
  <c r="K60" i="26"/>
  <c r="J61" i="26"/>
  <c r="M61" i="26" s="1"/>
  <c r="K61" i="26"/>
  <c r="J62" i="26"/>
  <c r="K62" i="26"/>
  <c r="J63" i="26"/>
  <c r="K63" i="26"/>
  <c r="J64" i="26"/>
  <c r="K64" i="26"/>
  <c r="J65" i="26"/>
  <c r="K65" i="26"/>
  <c r="J66" i="26"/>
  <c r="M66" i="26" s="1"/>
  <c r="K66" i="26"/>
  <c r="J67" i="26"/>
  <c r="K67" i="26"/>
  <c r="I9" i="26"/>
  <c r="I10" i="26"/>
  <c r="I11" i="26"/>
  <c r="I12" i="26"/>
  <c r="I13" i="26"/>
  <c r="I14" i="26"/>
  <c r="I15" i="26"/>
  <c r="I16" i="26"/>
  <c r="I17" i="26"/>
  <c r="I18" i="26"/>
  <c r="I19" i="26"/>
  <c r="I20" i="26"/>
  <c r="I21" i="26"/>
  <c r="I22" i="26"/>
  <c r="I23" i="26"/>
  <c r="I24" i="26"/>
  <c r="I25" i="26"/>
  <c r="I26" i="26"/>
  <c r="I27" i="26"/>
  <c r="I28" i="26"/>
  <c r="I29" i="26"/>
  <c r="I30" i="26"/>
  <c r="I31" i="26"/>
  <c r="I32" i="26"/>
  <c r="I33" i="26"/>
  <c r="I34" i="26"/>
  <c r="I35" i="26"/>
  <c r="I36" i="26"/>
  <c r="I37" i="26"/>
  <c r="I38" i="26"/>
  <c r="I39" i="26"/>
  <c r="I40" i="26"/>
  <c r="I41" i="26"/>
  <c r="I42" i="26"/>
  <c r="I43" i="26"/>
  <c r="I44" i="26"/>
  <c r="I45" i="26"/>
  <c r="I46" i="26"/>
  <c r="I47" i="26"/>
  <c r="I48" i="26"/>
  <c r="I49" i="26"/>
  <c r="I50" i="26"/>
  <c r="I51" i="26"/>
  <c r="I52" i="26"/>
  <c r="I53" i="26"/>
  <c r="I54" i="26"/>
  <c r="I55" i="26"/>
  <c r="I56" i="26"/>
  <c r="I57" i="26"/>
  <c r="I58" i="26"/>
  <c r="I59" i="26"/>
  <c r="I60" i="26"/>
  <c r="I61" i="26"/>
  <c r="I62" i="26"/>
  <c r="J14" i="26"/>
  <c r="K14" i="26"/>
  <c r="J15" i="26"/>
  <c r="M15" i="26" s="1"/>
  <c r="K15" i="26"/>
  <c r="J16" i="26"/>
  <c r="K16" i="26"/>
  <c r="J17" i="26"/>
  <c r="K17" i="26"/>
  <c r="J18" i="26"/>
  <c r="K18" i="26"/>
  <c r="J19" i="26"/>
  <c r="K19" i="26"/>
  <c r="J20" i="26"/>
  <c r="K20" i="26"/>
  <c r="J21" i="26"/>
  <c r="K21" i="26"/>
  <c r="J22" i="26"/>
  <c r="K22" i="26"/>
  <c r="J23" i="26"/>
  <c r="M23" i="26" s="1"/>
  <c r="K23" i="26"/>
  <c r="J24" i="26"/>
  <c r="K24" i="26"/>
  <c r="J25" i="26"/>
  <c r="K25" i="26"/>
  <c r="J26" i="26"/>
  <c r="K26" i="26"/>
  <c r="J27" i="26"/>
  <c r="K27" i="26"/>
  <c r="J28" i="26"/>
  <c r="K28" i="26"/>
  <c r="J29" i="26"/>
  <c r="K29" i="26"/>
  <c r="J30" i="26"/>
  <c r="K30" i="26"/>
  <c r="J31" i="26"/>
  <c r="M31" i="26" s="1"/>
  <c r="K31" i="26"/>
  <c r="J32" i="26"/>
  <c r="K32" i="26"/>
  <c r="J33" i="26"/>
  <c r="K33" i="26"/>
  <c r="J34" i="26"/>
  <c r="K34" i="26"/>
  <c r="J35" i="26"/>
  <c r="K35" i="26"/>
  <c r="J36" i="26"/>
  <c r="K36" i="26"/>
  <c r="J37" i="26"/>
  <c r="K37" i="26"/>
  <c r="J38" i="26"/>
  <c r="K38" i="26"/>
  <c r="J39" i="26"/>
  <c r="M39" i="26" s="1"/>
  <c r="K39" i="26"/>
  <c r="J40" i="26"/>
  <c r="K40" i="26"/>
  <c r="J41" i="26"/>
  <c r="K41" i="26"/>
  <c r="J42" i="26"/>
  <c r="K42" i="26"/>
  <c r="J43" i="26"/>
  <c r="K43" i="26"/>
  <c r="J44" i="26"/>
  <c r="K44" i="26"/>
  <c r="J45" i="26"/>
  <c r="K45" i="26"/>
  <c r="J46" i="26"/>
  <c r="K46" i="26"/>
  <c r="J47" i="26"/>
  <c r="M47" i="26" s="1"/>
  <c r="K47" i="26"/>
  <c r="J48" i="26"/>
  <c r="K48" i="26"/>
  <c r="J49" i="26"/>
  <c r="K49" i="26"/>
  <c r="J50" i="26"/>
  <c r="K50" i="26"/>
  <c r="J51" i="26"/>
  <c r="K51" i="26"/>
  <c r="J52" i="26"/>
  <c r="K52" i="26"/>
  <c r="J53" i="26"/>
  <c r="K53" i="26"/>
  <c r="J54" i="26"/>
  <c r="K54" i="26"/>
  <c r="J55" i="26"/>
  <c r="M55" i="26" s="1"/>
  <c r="K55" i="26"/>
  <c r="J56" i="26"/>
  <c r="K56" i="26"/>
  <c r="J57" i="26"/>
  <c r="K57" i="26"/>
  <c r="J58" i="26"/>
  <c r="K58" i="26"/>
  <c r="J59" i="26"/>
  <c r="K59" i="26"/>
  <c r="K13" i="26"/>
  <c r="J13" i="26"/>
  <c r="J69" i="26"/>
  <c r="K69" i="26"/>
  <c r="J70" i="26"/>
  <c r="K70" i="26"/>
  <c r="J71" i="26"/>
  <c r="K71" i="26"/>
  <c r="J72" i="26"/>
  <c r="K72" i="26"/>
  <c r="J73" i="26"/>
  <c r="K73" i="26"/>
  <c r="J74" i="26"/>
  <c r="K74" i="26"/>
  <c r="K12" i="26"/>
  <c r="J12" i="26"/>
  <c r="M12" i="26" s="1"/>
  <c r="K11" i="26"/>
  <c r="J11" i="26"/>
  <c r="K10" i="26"/>
  <c r="J10" i="26"/>
  <c r="M9" i="26"/>
  <c r="N9" i="26" s="1"/>
  <c r="M8" i="26"/>
  <c r="M7" i="26"/>
  <c r="N7" i="26" s="1"/>
  <c r="I8" i="26"/>
  <c r="I7" i="26"/>
  <c r="A194" i="52"/>
  <c r="K193" i="52"/>
  <c r="M193" i="52" s="1"/>
  <c r="J193" i="52"/>
  <c r="I193" i="52"/>
  <c r="K192" i="52"/>
  <c r="J192" i="52"/>
  <c r="I192" i="52"/>
  <c r="K191" i="52"/>
  <c r="J191" i="52"/>
  <c r="I191" i="52"/>
  <c r="K190" i="52"/>
  <c r="J190" i="52"/>
  <c r="M190" i="52" s="1"/>
  <c r="I190" i="52"/>
  <c r="K189" i="52"/>
  <c r="M189" i="52" s="1"/>
  <c r="J189" i="52"/>
  <c r="I189" i="52"/>
  <c r="K188" i="52"/>
  <c r="J188" i="52"/>
  <c r="I188" i="52"/>
  <c r="K187" i="52"/>
  <c r="J187" i="52"/>
  <c r="I187" i="52"/>
  <c r="K186" i="52"/>
  <c r="J186" i="52"/>
  <c r="M186" i="52" s="1"/>
  <c r="I186" i="52"/>
  <c r="K185" i="52"/>
  <c r="M185" i="52" s="1"/>
  <c r="J185" i="52"/>
  <c r="I185" i="52"/>
  <c r="K184" i="52"/>
  <c r="J184" i="52"/>
  <c r="I184" i="52"/>
  <c r="K183" i="52"/>
  <c r="J183" i="52"/>
  <c r="I183" i="52"/>
  <c r="K182" i="52"/>
  <c r="J182" i="52"/>
  <c r="M182" i="52" s="1"/>
  <c r="I182" i="52"/>
  <c r="K181" i="52"/>
  <c r="M181" i="52" s="1"/>
  <c r="J181" i="52"/>
  <c r="I181" i="52"/>
  <c r="K180" i="52"/>
  <c r="J180" i="52"/>
  <c r="I180" i="52"/>
  <c r="K179" i="52"/>
  <c r="J179" i="52"/>
  <c r="I179" i="52"/>
  <c r="K178" i="52"/>
  <c r="J178" i="52"/>
  <c r="M178" i="52" s="1"/>
  <c r="I178" i="52"/>
  <c r="K177" i="52"/>
  <c r="M177" i="52" s="1"/>
  <c r="J177" i="52"/>
  <c r="I177" i="52"/>
  <c r="K176" i="52"/>
  <c r="J176" i="52"/>
  <c r="I176" i="52"/>
  <c r="K175" i="52"/>
  <c r="J175" i="52"/>
  <c r="I175" i="52"/>
  <c r="K174" i="52"/>
  <c r="J174" i="52"/>
  <c r="M174" i="52" s="1"/>
  <c r="I174" i="52"/>
  <c r="K173" i="52"/>
  <c r="M173" i="52" s="1"/>
  <c r="J173" i="52"/>
  <c r="I173" i="52"/>
  <c r="K172" i="52"/>
  <c r="J172" i="52"/>
  <c r="I172" i="52"/>
  <c r="K171" i="52"/>
  <c r="J171" i="52"/>
  <c r="I171" i="52"/>
  <c r="K170" i="52"/>
  <c r="J170" i="52"/>
  <c r="M170" i="52" s="1"/>
  <c r="I170" i="52"/>
  <c r="K169" i="52"/>
  <c r="M169" i="52" s="1"/>
  <c r="J169" i="52"/>
  <c r="I169" i="52"/>
  <c r="K168" i="52"/>
  <c r="J168" i="52"/>
  <c r="I168" i="52"/>
  <c r="K167" i="52"/>
  <c r="J167" i="52"/>
  <c r="I167" i="52"/>
  <c r="K166" i="52"/>
  <c r="J166" i="52"/>
  <c r="M166" i="52" s="1"/>
  <c r="I166" i="52"/>
  <c r="K165" i="52"/>
  <c r="M165" i="52" s="1"/>
  <c r="J165" i="52"/>
  <c r="I165" i="52"/>
  <c r="K164" i="52"/>
  <c r="J164" i="52"/>
  <c r="I164" i="52"/>
  <c r="K163" i="52"/>
  <c r="J163" i="52"/>
  <c r="I163" i="52"/>
  <c r="K162" i="52"/>
  <c r="J162" i="52"/>
  <c r="M162" i="52" s="1"/>
  <c r="I162" i="52"/>
  <c r="K161" i="52"/>
  <c r="M161" i="52" s="1"/>
  <c r="J161" i="52"/>
  <c r="I161" i="52"/>
  <c r="K160" i="52"/>
  <c r="J160" i="52"/>
  <c r="I160" i="52"/>
  <c r="K159" i="52"/>
  <c r="J159" i="52"/>
  <c r="I159" i="52"/>
  <c r="K158" i="52"/>
  <c r="J158" i="52"/>
  <c r="M158" i="52" s="1"/>
  <c r="I158" i="52"/>
  <c r="K157" i="52"/>
  <c r="M157" i="52" s="1"/>
  <c r="J157" i="52"/>
  <c r="I157" i="52"/>
  <c r="K156" i="52"/>
  <c r="J156" i="52"/>
  <c r="I156" i="52"/>
  <c r="K155" i="52"/>
  <c r="J155" i="52"/>
  <c r="I155" i="52"/>
  <c r="K154" i="52"/>
  <c r="J154" i="52"/>
  <c r="M154" i="52" s="1"/>
  <c r="I154" i="52"/>
  <c r="K153" i="52"/>
  <c r="M153" i="52" s="1"/>
  <c r="J153" i="52"/>
  <c r="I153" i="52"/>
  <c r="K152" i="52"/>
  <c r="J152" i="52"/>
  <c r="I152" i="52"/>
  <c r="K151" i="52"/>
  <c r="J151" i="52"/>
  <c r="I151" i="52"/>
  <c r="K150" i="52"/>
  <c r="J150" i="52"/>
  <c r="M150" i="52" s="1"/>
  <c r="I150" i="52"/>
  <c r="K149" i="52"/>
  <c r="M149" i="52" s="1"/>
  <c r="J149" i="52"/>
  <c r="I149" i="52"/>
  <c r="K148" i="52"/>
  <c r="J148" i="52"/>
  <c r="I148" i="52"/>
  <c r="K147" i="52"/>
  <c r="J147" i="52"/>
  <c r="I147" i="52"/>
  <c r="K146" i="52"/>
  <c r="J146" i="52"/>
  <c r="M146" i="52" s="1"/>
  <c r="I146" i="52"/>
  <c r="K145" i="52"/>
  <c r="M145" i="52" s="1"/>
  <c r="J145" i="52"/>
  <c r="I145" i="52"/>
  <c r="K144" i="52"/>
  <c r="J144" i="52"/>
  <c r="I144" i="52"/>
  <c r="K143" i="52"/>
  <c r="J143" i="52"/>
  <c r="I143" i="52"/>
  <c r="K142" i="52"/>
  <c r="J142" i="52"/>
  <c r="M142" i="52" s="1"/>
  <c r="I142" i="52"/>
  <c r="K141" i="52"/>
  <c r="M141" i="52" s="1"/>
  <c r="J141" i="52"/>
  <c r="I141" i="52"/>
  <c r="K140" i="52"/>
  <c r="J140" i="52"/>
  <c r="I140" i="52"/>
  <c r="K139" i="52"/>
  <c r="J139" i="52"/>
  <c r="I139" i="52"/>
  <c r="K138" i="52"/>
  <c r="J138" i="52"/>
  <c r="M138" i="52" s="1"/>
  <c r="I138" i="52"/>
  <c r="K137" i="52"/>
  <c r="M137" i="52" s="1"/>
  <c r="J137" i="52"/>
  <c r="I137" i="52"/>
  <c r="K136" i="52"/>
  <c r="J136" i="52"/>
  <c r="I136" i="52"/>
  <c r="K135" i="52"/>
  <c r="J135" i="52"/>
  <c r="I135" i="52"/>
  <c r="K134" i="52"/>
  <c r="J134" i="52"/>
  <c r="M134" i="52" s="1"/>
  <c r="I134" i="52"/>
  <c r="K133" i="52"/>
  <c r="M133" i="52" s="1"/>
  <c r="J133" i="52"/>
  <c r="I133" i="52"/>
  <c r="K132" i="52"/>
  <c r="J132" i="52"/>
  <c r="I132" i="52"/>
  <c r="K131" i="52"/>
  <c r="J131" i="52"/>
  <c r="M131" i="52" s="1"/>
  <c r="I131" i="52"/>
  <c r="K130" i="52"/>
  <c r="J130" i="52"/>
  <c r="I130" i="52"/>
  <c r="K129" i="52"/>
  <c r="J129" i="52"/>
  <c r="I129" i="52"/>
  <c r="K128" i="52"/>
  <c r="J128" i="52"/>
  <c r="I128" i="52"/>
  <c r="K127" i="52"/>
  <c r="J127" i="52"/>
  <c r="I127" i="52"/>
  <c r="K126" i="52"/>
  <c r="J126" i="52"/>
  <c r="I126" i="52"/>
  <c r="K125" i="52"/>
  <c r="J125" i="52"/>
  <c r="I125" i="52"/>
  <c r="K124" i="52"/>
  <c r="J124" i="52"/>
  <c r="M124" i="52" s="1"/>
  <c r="I124" i="52"/>
  <c r="K123" i="52"/>
  <c r="J123" i="52"/>
  <c r="I123" i="52"/>
  <c r="K122" i="52"/>
  <c r="J122" i="52"/>
  <c r="M122" i="52" s="1"/>
  <c r="I122" i="52"/>
  <c r="M121" i="52"/>
  <c r="K121" i="52"/>
  <c r="J121" i="52"/>
  <c r="I121" i="52"/>
  <c r="K120" i="52"/>
  <c r="J120" i="52"/>
  <c r="I120" i="52"/>
  <c r="K119" i="52"/>
  <c r="J119" i="52"/>
  <c r="I119" i="52"/>
  <c r="K118" i="52"/>
  <c r="J118" i="52"/>
  <c r="I118" i="52"/>
  <c r="K117" i="52"/>
  <c r="J117" i="52"/>
  <c r="I117" i="52"/>
  <c r="K116" i="52"/>
  <c r="J116" i="52"/>
  <c r="M116" i="52" s="1"/>
  <c r="I116" i="52"/>
  <c r="K115" i="52"/>
  <c r="J115" i="52"/>
  <c r="I115" i="52"/>
  <c r="K114" i="52"/>
  <c r="M114" i="52" s="1"/>
  <c r="J114" i="52"/>
  <c r="I114" i="52"/>
  <c r="K113" i="52"/>
  <c r="M113" i="52" s="1"/>
  <c r="J113" i="52"/>
  <c r="I113" i="52"/>
  <c r="K112" i="52"/>
  <c r="J112" i="52"/>
  <c r="I112" i="52"/>
  <c r="K111" i="52"/>
  <c r="J111" i="52"/>
  <c r="I111" i="52"/>
  <c r="K110" i="52"/>
  <c r="J110" i="52"/>
  <c r="I110" i="52"/>
  <c r="K109" i="52"/>
  <c r="J109" i="52"/>
  <c r="I109" i="52"/>
  <c r="K108" i="52"/>
  <c r="J108" i="52"/>
  <c r="M108" i="52" s="1"/>
  <c r="I108" i="52"/>
  <c r="K107" i="52"/>
  <c r="J107" i="52"/>
  <c r="M107" i="52" s="1"/>
  <c r="I107" i="52"/>
  <c r="M106" i="52"/>
  <c r="K106" i="52"/>
  <c r="J106" i="52"/>
  <c r="I106" i="52"/>
  <c r="K105" i="52"/>
  <c r="J105" i="52"/>
  <c r="I105" i="52"/>
  <c r="K104" i="52"/>
  <c r="M104" i="52" s="1"/>
  <c r="J104" i="52"/>
  <c r="I104" i="52"/>
  <c r="K103" i="52"/>
  <c r="J103" i="52"/>
  <c r="M103" i="52" s="1"/>
  <c r="I103" i="52"/>
  <c r="K102" i="52"/>
  <c r="J102" i="52"/>
  <c r="I102" i="52"/>
  <c r="K101" i="52"/>
  <c r="J101" i="52"/>
  <c r="I101" i="52"/>
  <c r="K100" i="52"/>
  <c r="J100" i="52"/>
  <c r="I100" i="52"/>
  <c r="K99" i="52"/>
  <c r="J99" i="52"/>
  <c r="I99" i="52"/>
  <c r="M98" i="52"/>
  <c r="K98" i="52"/>
  <c r="J98" i="52"/>
  <c r="I98" i="52"/>
  <c r="K97" i="52"/>
  <c r="J97" i="52"/>
  <c r="I97" i="52"/>
  <c r="K96" i="52"/>
  <c r="J96" i="52"/>
  <c r="M96" i="52" s="1"/>
  <c r="I96" i="52"/>
  <c r="K95" i="52"/>
  <c r="J95" i="52"/>
  <c r="M95" i="52" s="1"/>
  <c r="I95" i="52"/>
  <c r="K94" i="52"/>
  <c r="J94" i="52"/>
  <c r="I94" i="52"/>
  <c r="K93" i="52"/>
  <c r="J93" i="52"/>
  <c r="M93" i="52" s="1"/>
  <c r="I93" i="52"/>
  <c r="K92" i="52"/>
  <c r="J92" i="52"/>
  <c r="I92" i="52"/>
  <c r="K91" i="52"/>
  <c r="J91" i="52"/>
  <c r="I91" i="52"/>
  <c r="K90" i="52"/>
  <c r="M90" i="52" s="1"/>
  <c r="J90" i="52"/>
  <c r="I90" i="52"/>
  <c r="K89" i="52"/>
  <c r="J89" i="52"/>
  <c r="I89" i="52"/>
  <c r="K88" i="52"/>
  <c r="J88" i="52"/>
  <c r="M88" i="52" s="1"/>
  <c r="I88" i="52"/>
  <c r="K87" i="52"/>
  <c r="J87" i="52"/>
  <c r="I87" i="52"/>
  <c r="K86" i="52"/>
  <c r="J86" i="52"/>
  <c r="I86" i="52"/>
  <c r="K85" i="52"/>
  <c r="J85" i="52"/>
  <c r="M85" i="52" s="1"/>
  <c r="I85" i="52"/>
  <c r="K84" i="52"/>
  <c r="J84" i="52"/>
  <c r="I84" i="52"/>
  <c r="K83" i="52"/>
  <c r="J83" i="52"/>
  <c r="I83" i="52"/>
  <c r="K82" i="52"/>
  <c r="J82" i="52"/>
  <c r="I82" i="52"/>
  <c r="K81" i="52"/>
  <c r="J81" i="52"/>
  <c r="M81" i="52" s="1"/>
  <c r="I81" i="52"/>
  <c r="K80" i="52"/>
  <c r="J80" i="52"/>
  <c r="I80" i="52"/>
  <c r="K79" i="52"/>
  <c r="M79" i="52" s="1"/>
  <c r="J79" i="52"/>
  <c r="I79" i="52"/>
  <c r="K78" i="52"/>
  <c r="J78" i="52"/>
  <c r="M78" i="52" s="1"/>
  <c r="I78" i="52"/>
  <c r="K77" i="52"/>
  <c r="J77" i="52"/>
  <c r="I77" i="52"/>
  <c r="K76" i="52"/>
  <c r="J76" i="52"/>
  <c r="I76" i="52"/>
  <c r="K75" i="52"/>
  <c r="J75" i="52"/>
  <c r="M75" i="52" s="1"/>
  <c r="I75" i="52"/>
  <c r="K74" i="52"/>
  <c r="J74" i="52"/>
  <c r="I74" i="52"/>
  <c r="K73" i="52"/>
  <c r="M73" i="52" s="1"/>
  <c r="J73" i="52"/>
  <c r="I73" i="52"/>
  <c r="K72" i="52"/>
  <c r="J72" i="52"/>
  <c r="I72" i="52"/>
  <c r="K71" i="52"/>
  <c r="J71" i="52"/>
  <c r="I71" i="52"/>
  <c r="K70" i="52"/>
  <c r="J70" i="52"/>
  <c r="I70" i="52"/>
  <c r="K69" i="52"/>
  <c r="J69" i="52"/>
  <c r="M69" i="52" s="1"/>
  <c r="I69" i="52"/>
  <c r="K68" i="52"/>
  <c r="J68" i="52"/>
  <c r="I68" i="52"/>
  <c r="K67" i="52"/>
  <c r="M67" i="52" s="1"/>
  <c r="J67" i="52"/>
  <c r="I67" i="52"/>
  <c r="K66" i="52"/>
  <c r="J66" i="52"/>
  <c r="I66" i="52"/>
  <c r="K65" i="52"/>
  <c r="J65" i="52"/>
  <c r="I65" i="52"/>
  <c r="K64" i="52"/>
  <c r="J64" i="52"/>
  <c r="M64" i="52" s="1"/>
  <c r="I64" i="52"/>
  <c r="K63" i="52"/>
  <c r="M63" i="52" s="1"/>
  <c r="J63" i="52"/>
  <c r="I63" i="52"/>
  <c r="K62" i="52"/>
  <c r="J62" i="52"/>
  <c r="M62" i="52" s="1"/>
  <c r="I62" i="52"/>
  <c r="K61" i="52"/>
  <c r="M61" i="52" s="1"/>
  <c r="J61" i="52"/>
  <c r="I61" i="52"/>
  <c r="K60" i="52"/>
  <c r="J60" i="52"/>
  <c r="M60" i="52" s="1"/>
  <c r="I60" i="52"/>
  <c r="K59" i="52"/>
  <c r="J59" i="52"/>
  <c r="I59" i="52"/>
  <c r="K58" i="52"/>
  <c r="J58" i="52"/>
  <c r="I58" i="52"/>
  <c r="K57" i="52"/>
  <c r="J57" i="52"/>
  <c r="M57" i="52" s="1"/>
  <c r="I57" i="52"/>
  <c r="K56" i="52"/>
  <c r="J56" i="52"/>
  <c r="I56" i="52"/>
  <c r="K55" i="52"/>
  <c r="J55" i="52"/>
  <c r="I55" i="52"/>
  <c r="K54" i="52"/>
  <c r="J54" i="52"/>
  <c r="I54" i="52"/>
  <c r="K53" i="52"/>
  <c r="J53" i="52"/>
  <c r="M53" i="52" s="1"/>
  <c r="I53" i="52"/>
  <c r="K52" i="52"/>
  <c r="J52" i="52"/>
  <c r="I52" i="52"/>
  <c r="K51" i="52"/>
  <c r="M51" i="52" s="1"/>
  <c r="J51" i="52"/>
  <c r="I51" i="52"/>
  <c r="K50" i="52"/>
  <c r="J50" i="52"/>
  <c r="M50" i="52" s="1"/>
  <c r="I50" i="52"/>
  <c r="K49" i="52"/>
  <c r="J49" i="52"/>
  <c r="M49" i="52" s="1"/>
  <c r="I49" i="52"/>
  <c r="K48" i="52"/>
  <c r="J48" i="52"/>
  <c r="I48" i="52"/>
  <c r="K47" i="52"/>
  <c r="M47" i="52" s="1"/>
  <c r="J47" i="52"/>
  <c r="I47" i="52"/>
  <c r="K46" i="52"/>
  <c r="J46" i="52"/>
  <c r="I46" i="52"/>
  <c r="K45" i="52"/>
  <c r="J45" i="52"/>
  <c r="M45" i="52" s="1"/>
  <c r="I45" i="52"/>
  <c r="K44" i="52"/>
  <c r="J44" i="52"/>
  <c r="I44" i="52"/>
  <c r="K43" i="52"/>
  <c r="J43" i="52"/>
  <c r="I43" i="52"/>
  <c r="K42" i="52"/>
  <c r="J42" i="52"/>
  <c r="M42" i="52" s="1"/>
  <c r="I42" i="52"/>
  <c r="K41" i="52"/>
  <c r="J41" i="52"/>
  <c r="I41" i="52"/>
  <c r="M40" i="52"/>
  <c r="K40" i="52"/>
  <c r="J40" i="52"/>
  <c r="I40" i="52"/>
  <c r="K39" i="52"/>
  <c r="J39" i="52"/>
  <c r="I39" i="52"/>
  <c r="K38" i="52"/>
  <c r="J38" i="52"/>
  <c r="I38" i="52"/>
  <c r="K37" i="52"/>
  <c r="J37" i="52"/>
  <c r="I37" i="52"/>
  <c r="K36" i="52"/>
  <c r="J36" i="52"/>
  <c r="M36" i="52" s="1"/>
  <c r="I36" i="52"/>
  <c r="K35" i="52"/>
  <c r="J35" i="52"/>
  <c r="I35" i="52"/>
  <c r="M34" i="52"/>
  <c r="K34" i="52"/>
  <c r="J34" i="52"/>
  <c r="I34" i="52"/>
  <c r="K33" i="52"/>
  <c r="J33" i="52"/>
  <c r="I33" i="52"/>
  <c r="K32" i="52"/>
  <c r="M32" i="52" s="1"/>
  <c r="J32" i="52"/>
  <c r="I32" i="52"/>
  <c r="K31" i="52"/>
  <c r="J31" i="52"/>
  <c r="M31" i="52" s="1"/>
  <c r="I31" i="52"/>
  <c r="K30" i="52"/>
  <c r="J30" i="52"/>
  <c r="I30" i="52"/>
  <c r="K29" i="52"/>
  <c r="J29" i="52"/>
  <c r="I29" i="52"/>
  <c r="M28" i="52"/>
  <c r="K28" i="52"/>
  <c r="J28" i="52"/>
  <c r="I28" i="52"/>
  <c r="K27" i="52"/>
  <c r="J27" i="52"/>
  <c r="I27" i="52"/>
  <c r="K26" i="52"/>
  <c r="J26" i="52"/>
  <c r="I26" i="52"/>
  <c r="K25" i="52"/>
  <c r="J25" i="52"/>
  <c r="I25" i="52"/>
  <c r="K24" i="52"/>
  <c r="J24" i="52"/>
  <c r="M24" i="52" s="1"/>
  <c r="I24" i="52"/>
  <c r="K23" i="52"/>
  <c r="J23" i="52"/>
  <c r="M23" i="52" s="1"/>
  <c r="I23" i="52"/>
  <c r="K22" i="52"/>
  <c r="J22" i="52"/>
  <c r="I22" i="52"/>
  <c r="K21" i="52"/>
  <c r="J21" i="52"/>
  <c r="M21" i="52" s="1"/>
  <c r="I21" i="52"/>
  <c r="K20" i="52"/>
  <c r="J20" i="52"/>
  <c r="I20" i="52"/>
  <c r="K19" i="52"/>
  <c r="J19" i="52"/>
  <c r="M19" i="52" s="1"/>
  <c r="G19" i="52"/>
  <c r="I19" i="52" s="1"/>
  <c r="K18" i="52"/>
  <c r="J18" i="52"/>
  <c r="I18" i="52"/>
  <c r="K17" i="52"/>
  <c r="J17" i="52"/>
  <c r="G17" i="52"/>
  <c r="I17" i="52" s="1"/>
  <c r="K16" i="52"/>
  <c r="J16" i="52"/>
  <c r="I16" i="52"/>
  <c r="K15" i="52"/>
  <c r="J15" i="52"/>
  <c r="M15" i="52" s="1"/>
  <c r="I15" i="52"/>
  <c r="K14" i="52"/>
  <c r="J14" i="52"/>
  <c r="M14" i="52" s="1"/>
  <c r="I14" i="52"/>
  <c r="M13" i="52"/>
  <c r="N13" i="52" s="1"/>
  <c r="K13" i="52"/>
  <c r="J13" i="52"/>
  <c r="I13" i="52"/>
  <c r="I12" i="52"/>
  <c r="A12" i="52"/>
  <c r="I11" i="52"/>
  <c r="A11" i="52"/>
  <c r="I10" i="52"/>
  <c r="A10" i="52"/>
  <c r="I9" i="52"/>
  <c r="A9" i="52"/>
  <c r="I8" i="52"/>
  <c r="A8" i="52"/>
  <c r="I7" i="52"/>
  <c r="A7" i="52"/>
  <c r="L37" i="50"/>
  <c r="K37" i="50"/>
  <c r="N37" i="50" s="1"/>
  <c r="J37" i="50"/>
  <c r="L36" i="50"/>
  <c r="K36" i="50"/>
  <c r="J36" i="50"/>
  <c r="L35" i="50"/>
  <c r="K35" i="50"/>
  <c r="N35" i="50" s="1"/>
  <c r="J35" i="50"/>
  <c r="L34" i="50"/>
  <c r="K34" i="50"/>
  <c r="J34" i="50"/>
  <c r="L33" i="50"/>
  <c r="K33" i="50"/>
  <c r="N33" i="50" s="1"/>
  <c r="J33" i="50"/>
  <c r="L32" i="50"/>
  <c r="K32" i="50"/>
  <c r="J32" i="50"/>
  <c r="L31" i="50"/>
  <c r="K31" i="50"/>
  <c r="J31" i="50"/>
  <c r="L30" i="50"/>
  <c r="K30" i="50"/>
  <c r="J30" i="50"/>
  <c r="L29" i="50"/>
  <c r="K29" i="50"/>
  <c r="J29" i="50"/>
  <c r="L28" i="50"/>
  <c r="K28" i="50"/>
  <c r="J28" i="50"/>
  <c r="L27" i="50"/>
  <c r="K27" i="50"/>
  <c r="J27" i="50"/>
  <c r="L26" i="50"/>
  <c r="K26" i="50"/>
  <c r="J26" i="50"/>
  <c r="L25" i="50"/>
  <c r="K25" i="50"/>
  <c r="J25" i="50"/>
  <c r="L24" i="50"/>
  <c r="K24" i="50"/>
  <c r="J24" i="50"/>
  <c r="L23" i="50"/>
  <c r="K23" i="50"/>
  <c r="N23" i="50" s="1"/>
  <c r="J23" i="50"/>
  <c r="L22" i="50"/>
  <c r="K22" i="50"/>
  <c r="J22" i="50"/>
  <c r="L21" i="50"/>
  <c r="K21" i="50"/>
  <c r="J21" i="50"/>
  <c r="L20" i="50"/>
  <c r="K20" i="50"/>
  <c r="J20" i="50"/>
  <c r="L19" i="50"/>
  <c r="K19" i="50"/>
  <c r="J19" i="50"/>
  <c r="L18" i="50"/>
  <c r="K18" i="50"/>
  <c r="J18" i="50"/>
  <c r="L17" i="50"/>
  <c r="K17" i="50"/>
  <c r="N17" i="50" s="1"/>
  <c r="J17" i="50"/>
  <c r="L16" i="50"/>
  <c r="K16" i="50"/>
  <c r="J16" i="50"/>
  <c r="L15" i="50"/>
  <c r="K15" i="50"/>
  <c r="N15" i="50" s="1"/>
  <c r="J15" i="50"/>
  <c r="L14" i="50"/>
  <c r="K14" i="50"/>
  <c r="J14" i="50"/>
  <c r="L13" i="50"/>
  <c r="K13" i="50"/>
  <c r="J13" i="50"/>
  <c r="L12" i="50"/>
  <c r="K12" i="50"/>
  <c r="N12" i="50" s="1"/>
  <c r="O12" i="50" s="1"/>
  <c r="J12" i="50"/>
  <c r="L11" i="50"/>
  <c r="K11" i="50"/>
  <c r="J11" i="50"/>
  <c r="N10" i="50"/>
  <c r="J10" i="50"/>
  <c r="N9" i="50"/>
  <c r="J9" i="50"/>
  <c r="N8" i="50"/>
  <c r="J8" i="50"/>
  <c r="N7" i="50"/>
  <c r="J7" i="50"/>
  <c r="M57" i="49"/>
  <c r="L57" i="49"/>
  <c r="J57" i="49"/>
  <c r="M56" i="49"/>
  <c r="L56" i="49"/>
  <c r="J56" i="49"/>
  <c r="M55" i="49"/>
  <c r="L55" i="49"/>
  <c r="J55" i="49"/>
  <c r="M54" i="49"/>
  <c r="L54" i="49"/>
  <c r="J54" i="49"/>
  <c r="M53" i="49"/>
  <c r="L53" i="49"/>
  <c r="J53" i="49"/>
  <c r="M52" i="49"/>
  <c r="L52" i="49"/>
  <c r="J52" i="49"/>
  <c r="M51" i="49"/>
  <c r="L51" i="49"/>
  <c r="J51" i="49"/>
  <c r="M50" i="49"/>
  <c r="L50" i="49"/>
  <c r="N50" i="49" s="1"/>
  <c r="J50" i="49"/>
  <c r="M49" i="49"/>
  <c r="L49" i="49"/>
  <c r="J49" i="49"/>
  <c r="M48" i="49"/>
  <c r="L48" i="49"/>
  <c r="J48" i="49"/>
  <c r="M47" i="49"/>
  <c r="L47" i="49"/>
  <c r="N47" i="49" s="1"/>
  <c r="J47" i="49"/>
  <c r="M46" i="49"/>
  <c r="L46" i="49"/>
  <c r="J46" i="49"/>
  <c r="M45" i="49"/>
  <c r="L45" i="49"/>
  <c r="J45" i="49"/>
  <c r="M44" i="49"/>
  <c r="L44" i="49"/>
  <c r="J44" i="49"/>
  <c r="M43" i="49"/>
  <c r="L43" i="49"/>
  <c r="J43" i="49"/>
  <c r="M42" i="49"/>
  <c r="L42" i="49"/>
  <c r="J42" i="49"/>
  <c r="M41" i="49"/>
  <c r="L41" i="49"/>
  <c r="J41" i="49"/>
  <c r="M40" i="49"/>
  <c r="L40" i="49"/>
  <c r="J40" i="49"/>
  <c r="M39" i="49"/>
  <c r="L39" i="49"/>
  <c r="J39" i="49"/>
  <c r="M38" i="49"/>
  <c r="L38" i="49"/>
  <c r="J38" i="49"/>
  <c r="M37" i="49"/>
  <c r="L37" i="49"/>
  <c r="J37" i="49"/>
  <c r="M36" i="49"/>
  <c r="L36" i="49"/>
  <c r="J36" i="49"/>
  <c r="M35" i="49"/>
  <c r="L35" i="49"/>
  <c r="J35" i="49"/>
  <c r="M34" i="49"/>
  <c r="L34" i="49"/>
  <c r="J34" i="49"/>
  <c r="M33" i="49"/>
  <c r="L33" i="49"/>
  <c r="J33" i="49"/>
  <c r="M32" i="49"/>
  <c r="L32" i="49"/>
  <c r="J32" i="49"/>
  <c r="M31" i="49"/>
  <c r="L31" i="49"/>
  <c r="N31" i="49" s="1"/>
  <c r="J31" i="49"/>
  <c r="M30" i="49"/>
  <c r="L30" i="49"/>
  <c r="J30" i="49"/>
  <c r="M29" i="49"/>
  <c r="L29" i="49"/>
  <c r="N29" i="49" s="1"/>
  <c r="J29" i="49"/>
  <c r="M28" i="49"/>
  <c r="L28" i="49"/>
  <c r="J28" i="49"/>
  <c r="M27" i="49"/>
  <c r="L27" i="49"/>
  <c r="N27" i="49" s="1"/>
  <c r="J27" i="49"/>
  <c r="M26" i="49"/>
  <c r="L26" i="49"/>
  <c r="J26" i="49"/>
  <c r="M25" i="49"/>
  <c r="L25" i="49"/>
  <c r="J25" i="49"/>
  <c r="M24" i="49"/>
  <c r="L24" i="49"/>
  <c r="N24" i="49" s="1"/>
  <c r="J24" i="49"/>
  <c r="M23" i="49"/>
  <c r="L23" i="49"/>
  <c r="J23" i="49"/>
  <c r="M22" i="49"/>
  <c r="L22" i="49"/>
  <c r="N22" i="49" s="1"/>
  <c r="J22" i="49"/>
  <c r="M21" i="49"/>
  <c r="L21" i="49"/>
  <c r="J21" i="49"/>
  <c r="M20" i="49"/>
  <c r="L20" i="49"/>
  <c r="J20" i="49"/>
  <c r="M19" i="49"/>
  <c r="L19" i="49"/>
  <c r="J19" i="49"/>
  <c r="M18" i="49"/>
  <c r="L18" i="49"/>
  <c r="J18" i="49"/>
  <c r="M17" i="49"/>
  <c r="L17" i="49"/>
  <c r="J17" i="49"/>
  <c r="M16" i="49"/>
  <c r="L16" i="49"/>
  <c r="J16" i="49"/>
  <c r="M15" i="49"/>
  <c r="L15" i="49"/>
  <c r="J15" i="49"/>
  <c r="M14" i="49"/>
  <c r="L14" i="49"/>
  <c r="N14" i="49" s="1"/>
  <c r="J14" i="49"/>
  <c r="M13" i="49"/>
  <c r="L13" i="49"/>
  <c r="J13" i="49"/>
  <c r="M12" i="49"/>
  <c r="L12" i="49"/>
  <c r="N12" i="49" s="1"/>
  <c r="J12" i="49"/>
  <c r="J11" i="49"/>
  <c r="A11" i="49"/>
  <c r="J10" i="49"/>
  <c r="A10" i="49"/>
  <c r="J9" i="49"/>
  <c r="A9" i="49"/>
  <c r="M8" i="49"/>
  <c r="L8" i="49"/>
  <c r="J8" i="49"/>
  <c r="M7" i="49"/>
  <c r="L7" i="49"/>
  <c r="J7" i="49"/>
  <c r="J13" i="48"/>
  <c r="A13" i="48"/>
  <c r="J12" i="48"/>
  <c r="A12" i="48"/>
  <c r="J11" i="48"/>
  <c r="A11" i="48"/>
  <c r="J10" i="48"/>
  <c r="A10" i="48"/>
  <c r="J9" i="48"/>
  <c r="J8" i="48"/>
  <c r="J7" i="48"/>
  <c r="N8" i="49" l="1"/>
  <c r="O8" i="49" s="1"/>
  <c r="A8" i="49" s="1"/>
  <c r="N13" i="49"/>
  <c r="N14" i="52"/>
  <c r="A14" i="52" s="1"/>
  <c r="M25" i="52"/>
  <c r="M44" i="52"/>
  <c r="M48" i="52"/>
  <c r="M110" i="52"/>
  <c r="M118" i="52"/>
  <c r="M18" i="52"/>
  <c r="M37" i="52"/>
  <c r="M76" i="52"/>
  <c r="M126" i="52"/>
  <c r="M130" i="52"/>
  <c r="M22" i="52"/>
  <c r="M26" i="52"/>
  <c r="M65" i="52"/>
  <c r="M100" i="52"/>
  <c r="M111" i="52"/>
  <c r="A13" i="52"/>
  <c r="M77" i="52"/>
  <c r="M127" i="52"/>
  <c r="M16" i="52"/>
  <c r="M89" i="52"/>
  <c r="M101" i="52"/>
  <c r="M112" i="52"/>
  <c r="M43" i="52"/>
  <c r="M94" i="52"/>
  <c r="M117" i="52"/>
  <c r="M102" i="52"/>
  <c r="M125" i="52"/>
  <c r="M129" i="52"/>
  <c r="N441" i="60"/>
  <c r="A409" i="60"/>
  <c r="N11" i="50"/>
  <c r="N36" i="50"/>
  <c r="N18" i="50"/>
  <c r="N22" i="50"/>
  <c r="N20" i="50"/>
  <c r="N32" i="50"/>
  <c r="N29" i="50"/>
  <c r="N26" i="50"/>
  <c r="N30" i="50"/>
  <c r="N27" i="50"/>
  <c r="N28" i="50"/>
  <c r="N18" i="49"/>
  <c r="N34" i="49"/>
  <c r="N39" i="49"/>
  <c r="N43" i="49"/>
  <c r="N37" i="49"/>
  <c r="N16" i="49"/>
  <c r="N23" i="49"/>
  <c r="N28" i="49"/>
  <c r="N51" i="49"/>
  <c r="N17" i="49"/>
  <c r="N21" i="49"/>
  <c r="N41" i="49"/>
  <c r="N53" i="49"/>
  <c r="N57" i="49"/>
  <c r="N38" i="49"/>
  <c r="N54" i="49"/>
  <c r="N35" i="49"/>
  <c r="N55" i="49"/>
  <c r="N20" i="49"/>
  <c r="N15" i="49"/>
  <c r="N25" i="49"/>
  <c r="N33" i="49"/>
  <c r="A179" i="57"/>
  <c r="N180" i="57"/>
  <c r="O7" i="50"/>
  <c r="A7" i="50" s="1"/>
  <c r="O9" i="50"/>
  <c r="A9" i="50" s="1"/>
  <c r="A14" i="48"/>
  <c r="O12" i="49"/>
  <c r="A12" i="49" s="1"/>
  <c r="O8" i="50"/>
  <c r="A8" i="50" s="1"/>
  <c r="O10" i="50"/>
  <c r="A10" i="50" s="1"/>
  <c r="N45" i="49"/>
  <c r="N13" i="50"/>
  <c r="N24" i="50"/>
  <c r="N34" i="50"/>
  <c r="M20" i="52"/>
  <c r="M38" i="52"/>
  <c r="M55" i="52"/>
  <c r="M71" i="52"/>
  <c r="M83" i="52"/>
  <c r="M119" i="52"/>
  <c r="M135" i="52"/>
  <c r="M139" i="52"/>
  <c r="M143" i="52"/>
  <c r="M147" i="52"/>
  <c r="M151" i="52"/>
  <c r="M155" i="52"/>
  <c r="M159" i="52"/>
  <c r="M163" i="52"/>
  <c r="M167" i="52"/>
  <c r="M171" i="52"/>
  <c r="M175" i="52"/>
  <c r="M179" i="52"/>
  <c r="M183" i="52"/>
  <c r="M187" i="52"/>
  <c r="M191" i="52"/>
  <c r="N7" i="49"/>
  <c r="O7" i="49" s="1"/>
  <c r="A7" i="49" s="1"/>
  <c r="N26" i="49"/>
  <c r="N32" i="49"/>
  <c r="N42" i="49"/>
  <c r="N49" i="49"/>
  <c r="N21" i="50"/>
  <c r="M29" i="52"/>
  <c r="M30" i="52"/>
  <c r="M35" i="52"/>
  <c r="M41" i="52"/>
  <c r="M52" i="52"/>
  <c r="M59" i="52"/>
  <c r="M68" i="52"/>
  <c r="M80" i="52"/>
  <c r="M87" i="52"/>
  <c r="M92" i="52"/>
  <c r="M128" i="52"/>
  <c r="N19" i="49"/>
  <c r="N30" i="49"/>
  <c r="N36" i="49"/>
  <c r="N46" i="49"/>
  <c r="N14" i="50"/>
  <c r="N25" i="50"/>
  <c r="N31" i="50"/>
  <c r="M27" i="52"/>
  <c r="M33" i="52"/>
  <c r="M39" i="52"/>
  <c r="M56" i="52"/>
  <c r="M72" i="52"/>
  <c r="M84" i="52"/>
  <c r="M91" i="52"/>
  <c r="M97" i="52"/>
  <c r="M105" i="52"/>
  <c r="M115" i="52"/>
  <c r="M120" i="52"/>
  <c r="M132" i="52"/>
  <c r="M136" i="52"/>
  <c r="M140" i="52"/>
  <c r="M144" i="52"/>
  <c r="M148" i="52"/>
  <c r="M152" i="52"/>
  <c r="M156" i="52"/>
  <c r="M160" i="52"/>
  <c r="M164" i="52"/>
  <c r="M168" i="52"/>
  <c r="M172" i="52"/>
  <c r="M176" i="52"/>
  <c r="M180" i="52"/>
  <c r="M184" i="52"/>
  <c r="M188" i="52"/>
  <c r="M192" i="52"/>
  <c r="I69" i="26"/>
  <c r="N13" i="28"/>
  <c r="A13" i="28" s="1"/>
  <c r="M67" i="26"/>
  <c r="M65" i="26"/>
  <c r="M60" i="26"/>
  <c r="M64" i="26"/>
  <c r="M62" i="26"/>
  <c r="M63" i="26"/>
  <c r="N12" i="27"/>
  <c r="N13" i="27" s="1"/>
  <c r="N14" i="27" s="1"/>
  <c r="A11" i="27"/>
  <c r="M69" i="26"/>
  <c r="M45" i="26"/>
  <c r="M74" i="26"/>
  <c r="M48" i="26"/>
  <c r="M46" i="26"/>
  <c r="M32" i="26"/>
  <c r="M30" i="26"/>
  <c r="M26" i="26"/>
  <c r="M20" i="26"/>
  <c r="M16" i="26"/>
  <c r="M14" i="26"/>
  <c r="M56" i="26"/>
  <c r="M51" i="26"/>
  <c r="M49" i="26"/>
  <c r="M42" i="26"/>
  <c r="M35" i="26"/>
  <c r="M72" i="26"/>
  <c r="M70" i="26"/>
  <c r="M25" i="26"/>
  <c r="M21" i="26"/>
  <c r="M44" i="26"/>
  <c r="M33" i="26"/>
  <c r="M73" i="26"/>
  <c r="M59" i="26"/>
  <c r="M54" i="26"/>
  <c r="M41" i="26"/>
  <c r="M36" i="26"/>
  <c r="M29" i="26"/>
  <c r="M27" i="26"/>
  <c r="M24" i="26"/>
  <c r="M22" i="26"/>
  <c r="M19" i="26"/>
  <c r="M17" i="26"/>
  <c r="M57" i="26"/>
  <c r="M52" i="26"/>
  <c r="M38" i="26"/>
  <c r="M13" i="26"/>
  <c r="N8" i="26"/>
  <c r="A8" i="26" s="1"/>
  <c r="M58" i="26"/>
  <c r="M53" i="26"/>
  <c r="M50" i="26"/>
  <c r="M43" i="26"/>
  <c r="M40" i="26"/>
  <c r="M37" i="26"/>
  <c r="M34" i="26"/>
  <c r="M28" i="26"/>
  <c r="M18" i="26"/>
  <c r="M11" i="26"/>
  <c r="N11" i="26" s="1"/>
  <c r="M71" i="26"/>
  <c r="A7" i="26"/>
  <c r="A9" i="26"/>
  <c r="M10" i="26"/>
  <c r="N40" i="49"/>
  <c r="N44" i="49"/>
  <c r="N48" i="49"/>
  <c r="N52" i="49"/>
  <c r="N56" i="49"/>
  <c r="A12" i="50"/>
  <c r="N16" i="50"/>
  <c r="N19" i="50"/>
  <c r="N15" i="52"/>
  <c r="N16" i="52" s="1"/>
  <c r="M17" i="52"/>
  <c r="M109" i="52"/>
  <c r="M123" i="52"/>
  <c r="I194" i="52"/>
  <c r="M46" i="52"/>
  <c r="M54" i="52"/>
  <c r="M58" i="52"/>
  <c r="M66" i="52"/>
  <c r="M70" i="52"/>
  <c r="M74" i="52"/>
  <c r="M82" i="52"/>
  <c r="M86" i="52"/>
  <c r="M99" i="52"/>
  <c r="A15" i="30" l="1"/>
  <c r="A16" i="30"/>
  <c r="A17" i="30"/>
  <c r="N442" i="60"/>
  <c r="A410" i="60"/>
  <c r="O13" i="49"/>
  <c r="A13" i="49" s="1"/>
  <c r="N181" i="57"/>
  <c r="A15" i="48"/>
  <c r="O11" i="50"/>
  <c r="N14" i="28"/>
  <c r="A14" i="28" s="1"/>
  <c r="N15" i="28"/>
  <c r="A15" i="28" s="1"/>
  <c r="N15" i="27"/>
  <c r="A13" i="27"/>
  <c r="A12" i="27"/>
  <c r="A11" i="26"/>
  <c r="N10" i="26"/>
  <c r="A16" i="52"/>
  <c r="A15" i="52"/>
  <c r="N17" i="52"/>
  <c r="A16" i="48" l="1"/>
  <c r="O14" i="49"/>
  <c r="O15" i="49" s="1"/>
  <c r="A15" i="49" s="1"/>
  <c r="N443" i="60"/>
  <c r="A411" i="60"/>
  <c r="A181" i="57"/>
  <c r="N182" i="57"/>
  <c r="A20" i="30"/>
  <c r="A18" i="30"/>
  <c r="A11" i="50"/>
  <c r="O13" i="50"/>
  <c r="O14" i="50" s="1"/>
  <c r="N16" i="28"/>
  <c r="A16" i="28" s="1"/>
  <c r="N16" i="27"/>
  <c r="N17" i="27" s="1"/>
  <c r="A15" i="27"/>
  <c r="A14" i="27"/>
  <c r="N12" i="26"/>
  <c r="A12" i="26" s="1"/>
  <c r="C55" i="26" s="1"/>
  <c r="A10" i="26"/>
  <c r="N18" i="52"/>
  <c r="N19" i="52"/>
  <c r="A17" i="52"/>
  <c r="A14" i="49" l="1"/>
  <c r="N444" i="60"/>
  <c r="A412" i="60"/>
  <c r="A182" i="57"/>
  <c r="N183" i="57"/>
  <c r="A14" i="50"/>
  <c r="A13" i="50"/>
  <c r="O15" i="50"/>
  <c r="A15" i="50" s="1"/>
  <c r="A19" i="30"/>
  <c r="N17" i="28"/>
  <c r="N18" i="28" s="1"/>
  <c r="A18" i="28" s="1"/>
  <c r="N18" i="27"/>
  <c r="A18" i="27" s="1"/>
  <c r="A17" i="27"/>
  <c r="A16" i="27"/>
  <c r="N13" i="26"/>
  <c r="N14" i="26" s="1"/>
  <c r="N15" i="26" s="1"/>
  <c r="A19" i="52"/>
  <c r="A18" i="52"/>
  <c r="N20" i="52"/>
  <c r="N21" i="52" s="1"/>
  <c r="O16" i="49"/>
  <c r="A17" i="48"/>
  <c r="N445" i="60" l="1"/>
  <c r="A413" i="60"/>
  <c r="A183" i="57"/>
  <c r="N184" i="57"/>
  <c r="A21" i="30"/>
  <c r="O16" i="50"/>
  <c r="A17" i="28"/>
  <c r="N19" i="28"/>
  <c r="A19" i="28" s="1"/>
  <c r="N19" i="27"/>
  <c r="N20" i="27" s="1"/>
  <c r="A20" i="27" s="1"/>
  <c r="A14" i="26"/>
  <c r="A13" i="26"/>
  <c r="N16" i="26"/>
  <c r="N17" i="26" s="1"/>
  <c r="A15" i="26"/>
  <c r="A16" i="49"/>
  <c r="A18" i="48"/>
  <c r="A21" i="52"/>
  <c r="A20" i="52"/>
  <c r="N22" i="52"/>
  <c r="N446" i="60" l="1"/>
  <c r="A414" i="60"/>
  <c r="A184" i="57"/>
  <c r="N185" i="57"/>
  <c r="A22" i="30"/>
  <c r="O17" i="50"/>
  <c r="O18" i="50" s="1"/>
  <c r="A16" i="50"/>
  <c r="N20" i="28"/>
  <c r="A20" i="28" s="1"/>
  <c r="N21" i="27"/>
  <c r="A21" i="27" s="1"/>
  <c r="A19" i="27"/>
  <c r="N18" i="26"/>
  <c r="A16" i="26"/>
  <c r="A22" i="52"/>
  <c r="A20" i="48"/>
  <c r="N23" i="52"/>
  <c r="N24" i="52" s="1"/>
  <c r="A19" i="48"/>
  <c r="O17" i="49"/>
  <c r="N447" i="60" l="1"/>
  <c r="A415" i="60"/>
  <c r="A185" i="57"/>
  <c r="N186" i="57"/>
  <c r="A18" i="50"/>
  <c r="A17" i="50"/>
  <c r="A24" i="30"/>
  <c r="A23" i="30"/>
  <c r="N21" i="28"/>
  <c r="A21" i="28" s="1"/>
  <c r="N22" i="27"/>
  <c r="N23" i="27" s="1"/>
  <c r="N24" i="27" s="1"/>
  <c r="N19" i="26"/>
  <c r="N20" i="26" s="1"/>
  <c r="N21" i="26" s="1"/>
  <c r="A17" i="26"/>
  <c r="A24" i="52"/>
  <c r="N25" i="52"/>
  <c r="A17" i="49"/>
  <c r="O18" i="49"/>
  <c r="A21" i="48"/>
  <c r="A23" i="52"/>
  <c r="N26" i="52"/>
  <c r="N448" i="60" l="1"/>
  <c r="A416" i="60"/>
  <c r="A186" i="57"/>
  <c r="N187" i="57"/>
  <c r="O19" i="49"/>
  <c r="O19" i="50"/>
  <c r="N22" i="28"/>
  <c r="A22" i="28" s="1"/>
  <c r="A22" i="27"/>
  <c r="A24" i="27"/>
  <c r="N25" i="27"/>
  <c r="A23" i="27"/>
  <c r="N22" i="26"/>
  <c r="A18" i="26"/>
  <c r="A19" i="26"/>
  <c r="A22" i="48"/>
  <c r="A18" i="49"/>
  <c r="A25" i="52"/>
  <c r="A26" i="52"/>
  <c r="N27" i="52"/>
  <c r="N28" i="52" s="1"/>
  <c r="N449" i="60" l="1"/>
  <c r="A417" i="60"/>
  <c r="A187" i="57"/>
  <c r="N188" i="57"/>
  <c r="A19" i="49"/>
  <c r="O20" i="49"/>
  <c r="A20" i="49" s="1"/>
  <c r="A19" i="50"/>
  <c r="A25" i="30"/>
  <c r="O20" i="50"/>
  <c r="N23" i="28"/>
  <c r="A25" i="27"/>
  <c r="N26" i="27"/>
  <c r="N23" i="26"/>
  <c r="N24" i="26" s="1"/>
  <c r="A20" i="26"/>
  <c r="A24" i="48"/>
  <c r="A27" i="52"/>
  <c r="A28" i="52"/>
  <c r="A23" i="48"/>
  <c r="N29" i="52"/>
  <c r="N450" i="60" l="1"/>
  <c r="A418" i="60"/>
  <c r="O21" i="49"/>
  <c r="A21" i="49" s="1"/>
  <c r="A188" i="57"/>
  <c r="N189" i="57"/>
  <c r="A20" i="50"/>
  <c r="A26" i="30"/>
  <c r="O21" i="50"/>
  <c r="N24" i="28"/>
  <c r="A24" i="28" s="1"/>
  <c r="A23" i="28"/>
  <c r="A26" i="27"/>
  <c r="N27" i="27"/>
  <c r="N25" i="26"/>
  <c r="N26" i="26" s="1"/>
  <c r="A21" i="26"/>
  <c r="A26" i="48"/>
  <c r="A25" i="48"/>
  <c r="A29" i="52"/>
  <c r="N30" i="52"/>
  <c r="N31" i="52" s="1"/>
  <c r="O22" i="49" l="1"/>
  <c r="A22" i="49" s="1"/>
  <c r="N451" i="60"/>
  <c r="A419" i="60"/>
  <c r="A189" i="57"/>
  <c r="N190" i="57"/>
  <c r="A21" i="50"/>
  <c r="O22" i="50"/>
  <c r="A22" i="50" s="1"/>
  <c r="A27" i="30"/>
  <c r="N25" i="28"/>
  <c r="A25" i="28" s="1"/>
  <c r="A27" i="27"/>
  <c r="N28" i="27"/>
  <c r="N27" i="26"/>
  <c r="A23" i="26"/>
  <c r="A22" i="26"/>
  <c r="A27" i="48"/>
  <c r="A31" i="52"/>
  <c r="N32" i="52"/>
  <c r="A30" i="52"/>
  <c r="O23" i="49"/>
  <c r="N452" i="60" l="1"/>
  <c r="A420" i="60"/>
  <c r="A190" i="57"/>
  <c r="N191" i="57"/>
  <c r="N26" i="28"/>
  <c r="A26" i="28" s="1"/>
  <c r="O23" i="50"/>
  <c r="O24" i="50" s="1"/>
  <c r="A28" i="30"/>
  <c r="N27" i="28"/>
  <c r="A28" i="27"/>
  <c r="N29" i="27"/>
  <c r="N28" i="26"/>
  <c r="A24" i="26"/>
  <c r="A30" i="48"/>
  <c r="A32" i="52"/>
  <c r="A29" i="48"/>
  <c r="A28" i="48"/>
  <c r="N33" i="52"/>
  <c r="A23" i="49"/>
  <c r="O24" i="49"/>
  <c r="N453" i="60" l="1"/>
  <c r="A421" i="60"/>
  <c r="A191" i="57"/>
  <c r="N192" i="57"/>
  <c r="A24" i="50"/>
  <c r="A29" i="30"/>
  <c r="A23" i="50"/>
  <c r="O25" i="50"/>
  <c r="A25" i="50" s="1"/>
  <c r="N28" i="28"/>
  <c r="A28" i="28" s="1"/>
  <c r="A27" i="28"/>
  <c r="A29" i="27"/>
  <c r="N30" i="27"/>
  <c r="N29" i="26"/>
  <c r="A25" i="26"/>
  <c r="A31" i="48"/>
  <c r="A33" i="52"/>
  <c r="N34" i="52"/>
  <c r="N35" i="52"/>
  <c r="A24" i="49"/>
  <c r="O25" i="49"/>
  <c r="N454" i="60" l="1"/>
  <c r="A422" i="60"/>
  <c r="A192" i="57"/>
  <c r="N193" i="57"/>
  <c r="A30" i="30"/>
  <c r="O26" i="50"/>
  <c r="O27" i="50" s="1"/>
  <c r="A27" i="50" s="1"/>
  <c r="N29" i="28"/>
  <c r="A30" i="27"/>
  <c r="N31" i="27"/>
  <c r="A26" i="26"/>
  <c r="A32" i="48"/>
  <c r="A25" i="49"/>
  <c r="A35" i="52"/>
  <c r="N36" i="52"/>
  <c r="A34" i="52"/>
  <c r="N455" i="60" l="1"/>
  <c r="A423" i="60"/>
  <c r="A193" i="57"/>
  <c r="N194" i="57"/>
  <c r="A26" i="50"/>
  <c r="O28" i="50"/>
  <c r="A31" i="30"/>
  <c r="A29" i="28"/>
  <c r="N30" i="28"/>
  <c r="N31" i="28" s="1"/>
  <c r="A31" i="28" s="1"/>
  <c r="A31" i="27"/>
  <c r="N32" i="27"/>
  <c r="A27" i="26"/>
  <c r="A34" i="48"/>
  <c r="A36" i="52"/>
  <c r="N37" i="52"/>
  <c r="A33" i="48"/>
  <c r="O26" i="49"/>
  <c r="A37" i="48" l="1"/>
  <c r="N456" i="60"/>
  <c r="A424" i="60"/>
  <c r="A194" i="57"/>
  <c r="N195" i="57"/>
  <c r="A32" i="30"/>
  <c r="A28" i="50"/>
  <c r="O29" i="50"/>
  <c r="A30" i="28"/>
  <c r="N32" i="28"/>
  <c r="A32" i="28" s="1"/>
  <c r="A32" i="27"/>
  <c r="N33" i="27"/>
  <c r="A28" i="26"/>
  <c r="A37" i="52"/>
  <c r="N38" i="52"/>
  <c r="A36" i="48"/>
  <c r="A35" i="48"/>
  <c r="A26" i="49"/>
  <c r="O27" i="49"/>
  <c r="N457" i="60" l="1"/>
  <c r="A425" i="60"/>
  <c r="A195" i="57"/>
  <c r="N196" i="57"/>
  <c r="O30" i="50"/>
  <c r="A30" i="50" s="1"/>
  <c r="A29" i="50"/>
  <c r="A34" i="30"/>
  <c r="A33" i="30"/>
  <c r="N33" i="28"/>
  <c r="A33" i="28" s="1"/>
  <c r="C41" i="28" s="1"/>
  <c r="A33" i="27"/>
  <c r="N34" i="27"/>
  <c r="A29" i="26"/>
  <c r="A27" i="49"/>
  <c r="A38" i="52"/>
  <c r="N39" i="52"/>
  <c r="A38" i="48"/>
  <c r="N458" i="60" l="1"/>
  <c r="A426" i="60"/>
  <c r="N34" i="28"/>
  <c r="A34" i="28" s="1"/>
  <c r="A196" i="57"/>
  <c r="N197" i="57"/>
  <c r="O31" i="50"/>
  <c r="N35" i="28"/>
  <c r="A35" i="28" s="1"/>
  <c r="A34" i="27"/>
  <c r="N35" i="27"/>
  <c r="N30" i="26"/>
  <c r="A41" i="48"/>
  <c r="A39" i="48"/>
  <c r="A39" i="52"/>
  <c r="N40" i="52"/>
  <c r="A40" i="48"/>
  <c r="N459" i="60" l="1"/>
  <c r="A427" i="60"/>
  <c r="A197" i="57"/>
  <c r="N198" i="57"/>
  <c r="A44" i="48"/>
  <c r="O32" i="50"/>
  <c r="A31" i="50"/>
  <c r="N36" i="28"/>
  <c r="A36" i="28" s="1"/>
  <c r="A35" i="27"/>
  <c r="N36" i="27"/>
  <c r="N31" i="26"/>
  <c r="A43" i="48"/>
  <c r="A42" i="48"/>
  <c r="A40" i="52"/>
  <c r="N41" i="52"/>
  <c r="A45" i="48" l="1"/>
  <c r="N460" i="60"/>
  <c r="A428" i="60"/>
  <c r="A198" i="57"/>
  <c r="N199" i="57"/>
  <c r="A32" i="50"/>
  <c r="O33" i="50"/>
  <c r="N37" i="28"/>
  <c r="A37" i="28" s="1"/>
  <c r="A36" i="27"/>
  <c r="N37" i="27"/>
  <c r="N32" i="26"/>
  <c r="A41" i="52"/>
  <c r="N42" i="52"/>
  <c r="N43" i="52" s="1"/>
  <c r="O28" i="49"/>
  <c r="N461" i="60" l="1"/>
  <c r="A429" i="60"/>
  <c r="A199" i="57"/>
  <c r="N200" i="57"/>
  <c r="O34" i="50"/>
  <c r="A33" i="50"/>
  <c r="N38" i="28"/>
  <c r="A38" i="28" s="1"/>
  <c r="A37" i="27"/>
  <c r="N38" i="27"/>
  <c r="A43" i="52"/>
  <c r="N44" i="52"/>
  <c r="A28" i="49"/>
  <c r="O29" i="49"/>
  <c r="A42" i="52"/>
  <c r="A46" i="48"/>
  <c r="N462" i="60" l="1"/>
  <c r="A430" i="60"/>
  <c r="A200" i="57"/>
  <c r="N201" i="57"/>
  <c r="A34" i="50"/>
  <c r="O35" i="50"/>
  <c r="N39" i="28"/>
  <c r="A39" i="28" s="1"/>
  <c r="A38" i="27"/>
  <c r="N39" i="27"/>
  <c r="N33" i="26"/>
  <c r="A30" i="26"/>
  <c r="A29" i="49"/>
  <c r="O30" i="49"/>
  <c r="A44" i="52"/>
  <c r="N45" i="52"/>
  <c r="N463" i="60" l="1"/>
  <c r="A431" i="60"/>
  <c r="A201" i="57"/>
  <c r="N202" i="57"/>
  <c r="A35" i="50"/>
  <c r="O36" i="50"/>
  <c r="N40" i="28"/>
  <c r="A40" i="28" s="1"/>
  <c r="A39" i="27"/>
  <c r="N40" i="27"/>
  <c r="N34" i="26"/>
  <c r="A31" i="26"/>
  <c r="A45" i="52"/>
  <c r="N46" i="52"/>
  <c r="A30" i="49"/>
  <c r="O31" i="49"/>
  <c r="N464" i="60" l="1"/>
  <c r="A432" i="60"/>
  <c r="N41" i="28"/>
  <c r="A41" i="28" s="1"/>
  <c r="A202" i="57"/>
  <c r="N203" i="57"/>
  <c r="A36" i="50"/>
  <c r="O37" i="50"/>
  <c r="N42" i="28"/>
  <c r="A42" i="28" s="1"/>
  <c r="A40" i="27"/>
  <c r="N41" i="27"/>
  <c r="N35" i="26"/>
  <c r="A32" i="26"/>
  <c r="A31" i="49"/>
  <c r="O32" i="49"/>
  <c r="A46" i="52"/>
  <c r="N47" i="52"/>
  <c r="N465" i="60" l="1"/>
  <c r="A433" i="60"/>
  <c r="A203" i="57"/>
  <c r="N204" i="57"/>
  <c r="A37" i="50"/>
  <c r="D58" i="50" s="1"/>
  <c r="N43" i="28"/>
  <c r="A43" i="28" s="1"/>
  <c r="A41" i="27"/>
  <c r="N42" i="27"/>
  <c r="N36" i="26"/>
  <c r="A33" i="26"/>
  <c r="A47" i="52"/>
  <c r="N48" i="52"/>
  <c r="A32" i="49"/>
  <c r="O33" i="49"/>
  <c r="A51" i="48"/>
  <c r="N466" i="60" l="1"/>
  <c r="A434" i="60"/>
  <c r="A204" i="57"/>
  <c r="N205" i="57"/>
  <c r="A38" i="50"/>
  <c r="N44" i="28"/>
  <c r="A44" i="28" s="1"/>
  <c r="A42" i="27"/>
  <c r="N43" i="27"/>
  <c r="N37" i="26"/>
  <c r="A34" i="26"/>
  <c r="A33" i="49"/>
  <c r="O34" i="49"/>
  <c r="A48" i="52"/>
  <c r="N49" i="52"/>
  <c r="A52" i="48"/>
  <c r="N467" i="60" l="1"/>
  <c r="A435" i="60"/>
  <c r="A205" i="57"/>
  <c r="N206" i="57"/>
  <c r="A39" i="50"/>
  <c r="N45" i="28"/>
  <c r="A45" i="28" s="1"/>
  <c r="A43" i="27"/>
  <c r="N44" i="27"/>
  <c r="N38" i="26"/>
  <c r="A35" i="26"/>
  <c r="A49" i="52"/>
  <c r="N50" i="52"/>
  <c r="A53" i="48"/>
  <c r="A34" i="49"/>
  <c r="O35" i="49"/>
  <c r="N468" i="60" l="1"/>
  <c r="A436" i="60"/>
  <c r="A206" i="57"/>
  <c r="N207" i="57"/>
  <c r="A40" i="50"/>
  <c r="N46" i="28"/>
  <c r="A46" i="28" s="1"/>
  <c r="A44" i="27"/>
  <c r="N45" i="27"/>
  <c r="N39" i="26"/>
  <c r="A36" i="26"/>
  <c r="A35" i="49"/>
  <c r="O36" i="49"/>
  <c r="A50" i="52"/>
  <c r="N51" i="52"/>
  <c r="A54" i="48"/>
  <c r="N469" i="60" l="1"/>
  <c r="A437" i="60"/>
  <c r="N47" i="28"/>
  <c r="A47" i="28" s="1"/>
  <c r="A207" i="57"/>
  <c r="N208" i="57"/>
  <c r="N48" i="28"/>
  <c r="A48" i="28" s="1"/>
  <c r="A45" i="27"/>
  <c r="N46" i="27"/>
  <c r="A37" i="26"/>
  <c r="A51" i="52"/>
  <c r="N52" i="52"/>
  <c r="A36" i="49"/>
  <c r="O37" i="49"/>
  <c r="A55" i="48"/>
  <c r="N470" i="60" l="1"/>
  <c r="A438" i="60"/>
  <c r="A208" i="57"/>
  <c r="N209" i="57"/>
  <c r="N49" i="28"/>
  <c r="A49" i="28" s="1"/>
  <c r="A46" i="27"/>
  <c r="N47" i="27"/>
  <c r="N40" i="26"/>
  <c r="A38" i="26"/>
  <c r="A56" i="48"/>
  <c r="A37" i="49"/>
  <c r="O38" i="49"/>
  <c r="A52" i="52"/>
  <c r="N53" i="52"/>
  <c r="N471" i="60" l="1"/>
  <c r="A439" i="60"/>
  <c r="A209" i="57"/>
  <c r="N210" i="57"/>
  <c r="A41" i="50"/>
  <c r="N50" i="28"/>
  <c r="A50" i="28" s="1"/>
  <c r="A47" i="27"/>
  <c r="N48" i="27"/>
  <c r="N41" i="26"/>
  <c r="A39" i="26"/>
  <c r="A38" i="49"/>
  <c r="O39" i="49"/>
  <c r="A53" i="52"/>
  <c r="N54" i="52"/>
  <c r="A57" i="48"/>
  <c r="N472" i="60" l="1"/>
  <c r="A440" i="60"/>
  <c r="A210" i="57"/>
  <c r="N211" i="57"/>
  <c r="A42" i="50"/>
  <c r="N51" i="28"/>
  <c r="A51" i="28" s="1"/>
  <c r="A48" i="27"/>
  <c r="N49" i="27"/>
  <c r="N42" i="26"/>
  <c r="A54" i="52"/>
  <c r="N55" i="52"/>
  <c r="A39" i="49"/>
  <c r="O40" i="49"/>
  <c r="A58" i="48"/>
  <c r="N473" i="60" l="1"/>
  <c r="A441" i="60"/>
  <c r="A211" i="57"/>
  <c r="N212" i="57"/>
  <c r="A44" i="50"/>
  <c r="A43" i="50"/>
  <c r="A45" i="50"/>
  <c r="N52" i="28"/>
  <c r="A52" i="28" s="1"/>
  <c r="A49" i="27"/>
  <c r="N50" i="27"/>
  <c r="N43" i="26"/>
  <c r="A40" i="26"/>
  <c r="A40" i="49"/>
  <c r="O41" i="49"/>
  <c r="A59" i="48"/>
  <c r="A55" i="52"/>
  <c r="N56" i="52"/>
  <c r="N474" i="60" l="1"/>
  <c r="A442" i="60"/>
  <c r="A212" i="57"/>
  <c r="N213" i="57"/>
  <c r="A46" i="50"/>
  <c r="N53" i="28"/>
  <c r="A53" i="28" s="1"/>
  <c r="A50" i="27"/>
  <c r="N51" i="27"/>
  <c r="N44" i="26"/>
  <c r="A41" i="26"/>
  <c r="A41" i="49"/>
  <c r="O42" i="49"/>
  <c r="A60" i="48"/>
  <c r="A56" i="52"/>
  <c r="N57" i="52"/>
  <c r="N475" i="60" l="1"/>
  <c r="A443" i="60"/>
  <c r="A47" i="50"/>
  <c r="A213" i="57"/>
  <c r="N214" i="57"/>
  <c r="N54" i="28"/>
  <c r="A54" i="28" s="1"/>
  <c r="A51" i="27"/>
  <c r="N52" i="27"/>
  <c r="N45" i="26"/>
  <c r="A42" i="26"/>
  <c r="A63" i="48"/>
  <c r="A42" i="49"/>
  <c r="O43" i="49"/>
  <c r="A61" i="48"/>
  <c r="A62" i="48"/>
  <c r="A57" i="52"/>
  <c r="N58" i="52"/>
  <c r="N476" i="60" l="1"/>
  <c r="A444" i="60"/>
  <c r="A214" i="57"/>
  <c r="N215" i="57"/>
  <c r="N55" i="28"/>
  <c r="A55" i="28" s="1"/>
  <c r="A52" i="27"/>
  <c r="N53" i="27"/>
  <c r="N46" i="26"/>
  <c r="A43" i="26"/>
  <c r="A58" i="52"/>
  <c r="N59" i="52"/>
  <c r="A64" i="48"/>
  <c r="A43" i="49"/>
  <c r="O44" i="49"/>
  <c r="A48" i="50" l="1"/>
  <c r="N477" i="60"/>
  <c r="A445" i="60"/>
  <c r="A215" i="57"/>
  <c r="N216" i="57"/>
  <c r="N54" i="27"/>
  <c r="N56" i="28"/>
  <c r="A56" i="28" s="1"/>
  <c r="A53" i="27"/>
  <c r="N47" i="26"/>
  <c r="A44" i="26"/>
  <c r="A65" i="48"/>
  <c r="A59" i="52"/>
  <c r="N60" i="52"/>
  <c r="A44" i="49"/>
  <c r="O45" i="49"/>
  <c r="A49" i="50"/>
  <c r="N478" i="60" l="1"/>
  <c r="A446" i="60"/>
  <c r="A216" i="57"/>
  <c r="N217" i="57"/>
  <c r="N55" i="27"/>
  <c r="N57" i="28"/>
  <c r="A57" i="28" s="1"/>
  <c r="N48" i="26"/>
  <c r="A45" i="49"/>
  <c r="O46" i="49"/>
  <c r="A60" i="52"/>
  <c r="N61" i="52"/>
  <c r="A50" i="50"/>
  <c r="A66" i="48"/>
  <c r="N479" i="60" l="1"/>
  <c r="A447" i="60"/>
  <c r="A217" i="57"/>
  <c r="N218" i="57"/>
  <c r="N56" i="27"/>
  <c r="N58" i="28"/>
  <c r="A58" i="28" s="1"/>
  <c r="A46" i="26"/>
  <c r="A45" i="26"/>
  <c r="A46" i="49"/>
  <c r="O47" i="49"/>
  <c r="A61" i="52"/>
  <c r="N62" i="52"/>
  <c r="A67" i="48"/>
  <c r="A51" i="50"/>
  <c r="A479" i="60" l="1"/>
  <c r="N480" i="60"/>
  <c r="A448" i="60"/>
  <c r="A218" i="57"/>
  <c r="N219" i="57"/>
  <c r="N57" i="27"/>
  <c r="N58" i="27" s="1"/>
  <c r="N59" i="27" s="1"/>
  <c r="N59" i="28"/>
  <c r="A59" i="28" s="1"/>
  <c r="N49" i="26"/>
  <c r="A47" i="26"/>
  <c r="A62" i="52"/>
  <c r="N63" i="52"/>
  <c r="A68" i="48"/>
  <c r="A52" i="50"/>
  <c r="A47" i="49"/>
  <c r="O48" i="49"/>
  <c r="A480" i="60" l="1"/>
  <c r="N481" i="60"/>
  <c r="A449" i="60"/>
  <c r="A219" i="57"/>
  <c r="N220" i="57"/>
  <c r="N60" i="27"/>
  <c r="N60" i="28"/>
  <c r="A60" i="28" s="1"/>
  <c r="N50" i="26"/>
  <c r="A48" i="26"/>
  <c r="A63" i="52"/>
  <c r="N64" i="52"/>
  <c r="A48" i="49"/>
  <c r="O49" i="49"/>
  <c r="A53" i="50"/>
  <c r="A69" i="48"/>
  <c r="A481" i="60" l="1"/>
  <c r="N482" i="60"/>
  <c r="A450" i="60"/>
  <c r="A220" i="57"/>
  <c r="N221" i="57"/>
  <c r="N61" i="27"/>
  <c r="N62" i="27" s="1"/>
  <c r="N63" i="27" s="1"/>
  <c r="N64" i="27" s="1"/>
  <c r="N65" i="27" s="1"/>
  <c r="N66" i="27" s="1"/>
  <c r="N67" i="27" s="1"/>
  <c r="N68" i="27" s="1"/>
  <c r="N61" i="28"/>
  <c r="A61" i="28" s="1"/>
  <c r="N51" i="26"/>
  <c r="A49" i="26"/>
  <c r="A70" i="48"/>
  <c r="A64" i="52"/>
  <c r="N65" i="52"/>
  <c r="A49" i="49"/>
  <c r="O50" i="49"/>
  <c r="A54" i="50"/>
  <c r="A482" i="60" l="1"/>
  <c r="N483" i="60"/>
  <c r="A451" i="60"/>
  <c r="A221" i="57"/>
  <c r="N222" i="57"/>
  <c r="N62" i="28"/>
  <c r="A62" i="28" s="1"/>
  <c r="N52" i="26"/>
  <c r="A50" i="26"/>
  <c r="A55" i="50"/>
  <c r="A65" i="52"/>
  <c r="N66" i="52"/>
  <c r="A71" i="48"/>
  <c r="A50" i="49"/>
  <c r="O51" i="49"/>
  <c r="A483" i="60" l="1"/>
  <c r="N484" i="60"/>
  <c r="A452" i="60"/>
  <c r="A222" i="57"/>
  <c r="N223" i="57"/>
  <c r="N63" i="28"/>
  <c r="A63" i="28" s="1"/>
  <c r="N53" i="26"/>
  <c r="A51" i="26"/>
  <c r="A66" i="52"/>
  <c r="N67" i="52"/>
  <c r="A72" i="48"/>
  <c r="A56" i="50"/>
  <c r="A51" i="49"/>
  <c r="O52" i="49"/>
  <c r="N485" i="60" l="1"/>
  <c r="A484" i="60"/>
  <c r="A453" i="60"/>
  <c r="A223" i="57"/>
  <c r="N224" i="57"/>
  <c r="N64" i="28"/>
  <c r="A64" i="28" s="1"/>
  <c r="N54" i="26"/>
  <c r="A52" i="26"/>
  <c r="A57" i="50"/>
  <c r="A73" i="48"/>
  <c r="A52" i="49"/>
  <c r="O53" i="49"/>
  <c r="A67" i="52"/>
  <c r="N68" i="52"/>
  <c r="N486" i="60" l="1"/>
  <c r="A485" i="60"/>
  <c r="A454" i="60"/>
  <c r="A224" i="57"/>
  <c r="N225" i="57"/>
  <c r="N65" i="28"/>
  <c r="A65" i="28" s="1"/>
  <c r="N55" i="26"/>
  <c r="A53" i="26"/>
  <c r="A58" i="50"/>
  <c r="A68" i="52"/>
  <c r="N69" i="52"/>
  <c r="A74" i="48"/>
  <c r="A53" i="49"/>
  <c r="O54" i="49"/>
  <c r="A486" i="60" l="1"/>
  <c r="N487" i="60"/>
  <c r="A455" i="60"/>
  <c r="A225" i="57"/>
  <c r="N226" i="57"/>
  <c r="N66" i="28"/>
  <c r="A66" i="28" s="1"/>
  <c r="N56" i="26"/>
  <c r="A54" i="26"/>
  <c r="A75" i="48"/>
  <c r="A54" i="49"/>
  <c r="O55" i="49"/>
  <c r="A69" i="52"/>
  <c r="N70" i="52"/>
  <c r="A59" i="50"/>
  <c r="A487" i="60" l="1"/>
  <c r="N488" i="60"/>
  <c r="A456" i="60"/>
  <c r="A226" i="57"/>
  <c r="N227" i="57"/>
  <c r="N67" i="28"/>
  <c r="A67" i="28" s="1"/>
  <c r="N57" i="26"/>
  <c r="A55" i="26"/>
  <c r="A76" i="48"/>
  <c r="A55" i="49"/>
  <c r="O56" i="49"/>
  <c r="A70" i="52"/>
  <c r="N71" i="52"/>
  <c r="A488" i="60" l="1"/>
  <c r="N489" i="60"/>
  <c r="A457" i="60"/>
  <c r="A227" i="57"/>
  <c r="N228" i="57"/>
  <c r="N68" i="28"/>
  <c r="A68" i="28" s="1"/>
  <c r="C71" i="28" s="1"/>
  <c r="N58" i="26"/>
  <c r="A56" i="26"/>
  <c r="A60" i="50"/>
  <c r="A71" i="52"/>
  <c r="N72" i="52"/>
  <c r="A56" i="49"/>
  <c r="O57" i="49"/>
  <c r="A77" i="48"/>
  <c r="A489" i="60" l="1"/>
  <c r="N490" i="60"/>
  <c r="A458" i="60"/>
  <c r="A228" i="57"/>
  <c r="N229" i="57"/>
  <c r="N69" i="28"/>
  <c r="A69" i="28" s="1"/>
  <c r="N59" i="26"/>
  <c r="N60" i="26" s="1"/>
  <c r="A57" i="26"/>
  <c r="A78" i="48"/>
  <c r="A61" i="50"/>
  <c r="A57" i="49"/>
  <c r="A72" i="52"/>
  <c r="N73" i="52"/>
  <c r="N74" i="52" s="1"/>
  <c r="N75" i="52" s="1"/>
  <c r="A490" i="60" l="1"/>
  <c r="N491" i="60"/>
  <c r="A459" i="60"/>
  <c r="A229" i="57"/>
  <c r="N230" i="57"/>
  <c r="N70" i="28"/>
  <c r="A70" i="28" s="1"/>
  <c r="A58" i="26"/>
  <c r="A75" i="52"/>
  <c r="N76" i="52"/>
  <c r="N77" i="52" s="1"/>
  <c r="A79" i="48"/>
  <c r="A73" i="52"/>
  <c r="A58" i="49"/>
  <c r="A59" i="49"/>
  <c r="A62" i="50"/>
  <c r="A74" i="52"/>
  <c r="A491" i="60" l="1"/>
  <c r="N492" i="60"/>
  <c r="A460" i="60"/>
  <c r="A230" i="57"/>
  <c r="N231" i="57"/>
  <c r="N71" i="28"/>
  <c r="A71" i="28" s="1"/>
  <c r="A59" i="26"/>
  <c r="A63" i="50"/>
  <c r="A76" i="52"/>
  <c r="A77" i="52"/>
  <c r="N78" i="52"/>
  <c r="N79" i="52"/>
  <c r="A80" i="48"/>
  <c r="A60" i="49" l="1"/>
  <c r="A492" i="60"/>
  <c r="N493" i="60"/>
  <c r="A461" i="60"/>
  <c r="A231" i="57"/>
  <c r="N232" i="57"/>
  <c r="N72" i="28"/>
  <c r="A72" i="28" s="1"/>
  <c r="A79" i="52"/>
  <c r="A81" i="48"/>
  <c r="A78" i="52"/>
  <c r="N80" i="52"/>
  <c r="A61" i="49" l="1"/>
  <c r="A493" i="60"/>
  <c r="N494" i="60"/>
  <c r="A462" i="60"/>
  <c r="A232" i="57"/>
  <c r="N233" i="57"/>
  <c r="N73" i="28"/>
  <c r="A73" i="28" s="1"/>
  <c r="N61" i="26"/>
  <c r="A80" i="52"/>
  <c r="N81" i="52"/>
  <c r="A82" i="48"/>
  <c r="A64" i="50"/>
  <c r="A62" i="49" l="1"/>
  <c r="A494" i="60"/>
  <c r="N495" i="60"/>
  <c r="A463" i="60"/>
  <c r="A233" i="57"/>
  <c r="N234" i="57"/>
  <c r="N235" i="57" s="1"/>
  <c r="N74" i="28"/>
  <c r="A74" i="28" s="1"/>
  <c r="N62" i="26"/>
  <c r="A65" i="50"/>
  <c r="A83" i="48"/>
  <c r="N82" i="52"/>
  <c r="A81" i="52"/>
  <c r="A63" i="49" l="1"/>
  <c r="A495" i="60"/>
  <c r="N496" i="60"/>
  <c r="A464" i="60"/>
  <c r="A235" i="57"/>
  <c r="N236" i="57"/>
  <c r="A234" i="57"/>
  <c r="N75" i="28"/>
  <c r="A75" i="28" s="1"/>
  <c r="N63" i="26"/>
  <c r="A82" i="52"/>
  <c r="N83" i="52"/>
  <c r="A84" i="48"/>
  <c r="A64" i="49" l="1"/>
  <c r="A496" i="60"/>
  <c r="N497" i="60"/>
  <c r="A465" i="60"/>
  <c r="A236" i="57"/>
  <c r="N237" i="57"/>
  <c r="N76" i="28"/>
  <c r="A76" i="28" s="1"/>
  <c r="N64" i="26"/>
  <c r="A60" i="26"/>
  <c r="A66" i="50"/>
  <c r="A85" i="48"/>
  <c r="A83" i="52"/>
  <c r="N84" i="52"/>
  <c r="A65" i="49" l="1"/>
  <c r="A497" i="60"/>
  <c r="N498" i="60"/>
  <c r="A466" i="60"/>
  <c r="A237" i="57"/>
  <c r="N238" i="57"/>
  <c r="N77" i="28"/>
  <c r="A77" i="28" s="1"/>
  <c r="N65" i="26"/>
  <c r="A61" i="26"/>
  <c r="A86" i="48"/>
  <c r="A67" i="50"/>
  <c r="A84" i="52"/>
  <c r="N85" i="52"/>
  <c r="A66" i="49" l="1"/>
  <c r="A498" i="60"/>
  <c r="N499" i="60"/>
  <c r="A467" i="60"/>
  <c r="A238" i="57"/>
  <c r="N239" i="57"/>
  <c r="N78" i="28"/>
  <c r="A78" i="28" s="1"/>
  <c r="N66" i="26"/>
  <c r="A62" i="26"/>
  <c r="A68" i="50"/>
  <c r="A87" i="48"/>
  <c r="A85" i="52"/>
  <c r="N86" i="52"/>
  <c r="A67" i="49" l="1"/>
  <c r="A499" i="60"/>
  <c r="N500" i="60"/>
  <c r="A468" i="60"/>
  <c r="A239" i="57"/>
  <c r="N240" i="57"/>
  <c r="N79" i="28"/>
  <c r="A79" i="28" s="1"/>
  <c r="N67" i="26"/>
  <c r="A63" i="26"/>
  <c r="A69" i="50"/>
  <c r="A86" i="52"/>
  <c r="N87" i="52"/>
  <c r="A88" i="48"/>
  <c r="A68" i="49" l="1"/>
  <c r="A500" i="60"/>
  <c r="N501" i="60"/>
  <c r="A469" i="60"/>
  <c r="A240" i="57"/>
  <c r="N241" i="57"/>
  <c r="N80" i="28"/>
  <c r="A80" i="28" s="1"/>
  <c r="A64" i="26"/>
  <c r="A89" i="48"/>
  <c r="A70" i="50"/>
  <c r="A87" i="52"/>
  <c r="N88" i="52"/>
  <c r="A69" i="49" l="1"/>
  <c r="A501" i="60"/>
  <c r="N502" i="60"/>
  <c r="A470" i="60"/>
  <c r="A241" i="57"/>
  <c r="N242" i="57"/>
  <c r="N81" i="28"/>
  <c r="A81" i="28" s="1"/>
  <c r="A88" i="52"/>
  <c r="N89" i="52"/>
  <c r="A71" i="50"/>
  <c r="A90" i="48"/>
  <c r="A70" i="49" l="1"/>
  <c r="A502" i="60"/>
  <c r="N503" i="60"/>
  <c r="A471" i="60"/>
  <c r="A242" i="57"/>
  <c r="N243" i="57"/>
  <c r="N82" i="28"/>
  <c r="A82" i="28" s="1"/>
  <c r="A89" i="52"/>
  <c r="N90" i="52"/>
  <c r="A91" i="48"/>
  <c r="A73" i="50"/>
  <c r="A72" i="50"/>
  <c r="A71" i="49" l="1"/>
  <c r="A503" i="60"/>
  <c r="N504" i="60"/>
  <c r="A472" i="60"/>
  <c r="A243" i="57"/>
  <c r="N244" i="57"/>
  <c r="N83" i="28"/>
  <c r="A83" i="28" s="1"/>
  <c r="A74" i="50"/>
  <c r="A92" i="48"/>
  <c r="A90" i="52"/>
  <c r="N91" i="52"/>
  <c r="A72" i="49" l="1"/>
  <c r="A73" i="49"/>
  <c r="A504" i="60"/>
  <c r="N505" i="60"/>
  <c r="A473" i="60"/>
  <c r="A244" i="57"/>
  <c r="N245" i="57"/>
  <c r="N84" i="28"/>
  <c r="A84" i="28" s="1"/>
  <c r="A66" i="26"/>
  <c r="A91" i="52"/>
  <c r="N92" i="52"/>
  <c r="A93" i="48"/>
  <c r="A74" i="49"/>
  <c r="A75" i="50"/>
  <c r="A505" i="60" l="1"/>
  <c r="N506" i="60"/>
  <c r="A474" i="60"/>
  <c r="A245" i="57"/>
  <c r="N246" i="57"/>
  <c r="N85" i="28"/>
  <c r="A85" i="28" s="1"/>
  <c r="A75" i="49"/>
  <c r="A94" i="48"/>
  <c r="A76" i="50"/>
  <c r="A92" i="52"/>
  <c r="N93" i="52"/>
  <c r="A506" i="60" l="1"/>
  <c r="N507" i="60"/>
  <c r="A475" i="60"/>
  <c r="A246" i="57"/>
  <c r="N247" i="57"/>
  <c r="N86" i="28"/>
  <c r="A86" i="28" s="1"/>
  <c r="A93" i="52"/>
  <c r="N94" i="52"/>
  <c r="A77" i="50"/>
  <c r="A76" i="49"/>
  <c r="A95" i="48"/>
  <c r="A507" i="60" l="1"/>
  <c r="N508" i="60"/>
  <c r="A476" i="60"/>
  <c r="A247" i="57"/>
  <c r="N248" i="57"/>
  <c r="N87" i="28"/>
  <c r="A87" i="28" s="1"/>
  <c r="A94" i="52"/>
  <c r="N95" i="52"/>
  <c r="A77" i="49"/>
  <c r="A78" i="50"/>
  <c r="A96" i="48"/>
  <c r="A508" i="60" l="1"/>
  <c r="N509" i="60"/>
  <c r="A477" i="60"/>
  <c r="A248" i="57"/>
  <c r="N249" i="57"/>
  <c r="N88" i="28"/>
  <c r="A88" i="28" s="1"/>
  <c r="A97" i="48"/>
  <c r="A78" i="49"/>
  <c r="A79" i="50"/>
  <c r="A95" i="52"/>
  <c r="N96" i="52"/>
  <c r="A509" i="60" l="1"/>
  <c r="N510" i="60"/>
  <c r="A478" i="60"/>
  <c r="A249" i="57"/>
  <c r="N250" i="57"/>
  <c r="N89" i="28"/>
  <c r="A89" i="28" s="1"/>
  <c r="A79" i="49"/>
  <c r="A98" i="48"/>
  <c r="A80" i="50"/>
  <c r="A96" i="52"/>
  <c r="N97" i="52"/>
  <c r="A80" i="49" l="1"/>
  <c r="A510" i="60"/>
  <c r="N511" i="60"/>
  <c r="A250" i="57"/>
  <c r="N251" i="57"/>
  <c r="N90" i="28"/>
  <c r="A90" i="28" s="1"/>
  <c r="A81" i="50"/>
  <c r="A97" i="52"/>
  <c r="A99" i="48"/>
  <c r="N98" i="52"/>
  <c r="A81" i="49" l="1"/>
  <c r="A511" i="60"/>
  <c r="N512" i="60"/>
  <c r="A251" i="57"/>
  <c r="N252" i="57"/>
  <c r="N91" i="28"/>
  <c r="A91" i="28" s="1"/>
  <c r="A98" i="52"/>
  <c r="N99" i="52"/>
  <c r="A100" i="48"/>
  <c r="A82" i="50"/>
  <c r="A82" i="49" l="1"/>
  <c r="A512" i="60"/>
  <c r="N513" i="60"/>
  <c r="A252" i="57"/>
  <c r="N253" i="57"/>
  <c r="N92" i="28"/>
  <c r="A92" i="28" s="1"/>
  <c r="A99" i="52"/>
  <c r="N100" i="52"/>
  <c r="A83" i="50"/>
  <c r="A101" i="48"/>
  <c r="A83" i="49" l="1"/>
  <c r="A513" i="60"/>
  <c r="N514" i="60"/>
  <c r="A253" i="57"/>
  <c r="N254" i="57"/>
  <c r="N93" i="28"/>
  <c r="A93" i="28" s="1"/>
  <c r="A100" i="52"/>
  <c r="N101" i="52"/>
  <c r="A102" i="48"/>
  <c r="A84" i="50"/>
  <c r="A84" i="49" l="1"/>
  <c r="A514" i="60"/>
  <c r="N515" i="60"/>
  <c r="A254" i="57"/>
  <c r="N255" i="57"/>
  <c r="N94" i="28"/>
  <c r="A94" i="28" s="1"/>
  <c r="A103" i="48"/>
  <c r="A101" i="52"/>
  <c r="N102" i="52"/>
  <c r="A85" i="50"/>
  <c r="A85" i="49" l="1"/>
  <c r="A515" i="60"/>
  <c r="N516" i="60"/>
  <c r="A255" i="57"/>
  <c r="N256" i="57"/>
  <c r="N95" i="28"/>
  <c r="A95" i="28" s="1"/>
  <c r="A86" i="50"/>
  <c r="A104" i="48"/>
  <c r="A102" i="52"/>
  <c r="N103" i="52"/>
  <c r="A516" i="60" l="1"/>
  <c r="N517" i="60"/>
  <c r="A256" i="57"/>
  <c r="N257" i="57"/>
  <c r="N96" i="28"/>
  <c r="A96" i="28" s="1"/>
  <c r="A103" i="52"/>
  <c r="N104" i="52"/>
  <c r="A105" i="48"/>
  <c r="A87" i="50"/>
  <c r="A517" i="60" l="1"/>
  <c r="N518" i="60"/>
  <c r="A257" i="57"/>
  <c r="N258" i="57"/>
  <c r="N97" i="28"/>
  <c r="A97" i="28" s="1"/>
  <c r="A104" i="52"/>
  <c r="N105" i="52"/>
  <c r="A88" i="50"/>
  <c r="A106" i="48"/>
  <c r="A518" i="60" l="1"/>
  <c r="N519" i="60"/>
  <c r="A258" i="57"/>
  <c r="N259" i="57"/>
  <c r="N98" i="28"/>
  <c r="A98" i="28" s="1"/>
  <c r="A105" i="52"/>
  <c r="N106" i="52"/>
  <c r="A89" i="50"/>
  <c r="A107" i="48"/>
  <c r="A519" i="60" l="1"/>
  <c r="N520" i="60"/>
  <c r="A259" i="57"/>
  <c r="N260" i="57"/>
  <c r="N99" i="28"/>
  <c r="A99" i="28" s="1"/>
  <c r="A106" i="52"/>
  <c r="N107" i="52"/>
  <c r="A90" i="50"/>
  <c r="A108" i="48"/>
  <c r="A520" i="60" l="1"/>
  <c r="N521" i="60"/>
  <c r="A260" i="57"/>
  <c r="N261" i="57"/>
  <c r="N100" i="28"/>
  <c r="A100" i="28" s="1"/>
  <c r="A91" i="50"/>
  <c r="A107" i="52"/>
  <c r="N108" i="52"/>
  <c r="A109" i="48"/>
  <c r="A521" i="60" l="1"/>
  <c r="N522" i="60"/>
  <c r="A261" i="57"/>
  <c r="N262" i="57"/>
  <c r="N101" i="28"/>
  <c r="A101" i="28" s="1"/>
  <c r="A92" i="50"/>
  <c r="A108" i="52"/>
  <c r="N109" i="52"/>
  <c r="A110" i="48"/>
  <c r="A522" i="60" l="1"/>
  <c r="N523" i="60"/>
  <c r="A262" i="57"/>
  <c r="N263" i="57"/>
  <c r="A109" i="52"/>
  <c r="N110" i="52"/>
  <c r="A93" i="50"/>
  <c r="A111" i="48"/>
  <c r="A523" i="60" l="1"/>
  <c r="N524" i="60"/>
  <c r="A263" i="57"/>
  <c r="N264" i="57"/>
  <c r="A112" i="48"/>
  <c r="A94" i="50"/>
  <c r="E96" i="50" s="1"/>
  <c r="A110" i="52"/>
  <c r="N111" i="52"/>
  <c r="A524" i="60" l="1"/>
  <c r="N525" i="60"/>
  <c r="A264" i="57"/>
  <c r="N265" i="57"/>
  <c r="N102" i="28"/>
  <c r="A102" i="28" s="1"/>
  <c r="A113" i="48"/>
  <c r="A111" i="52"/>
  <c r="N112" i="52"/>
  <c r="A95" i="50"/>
  <c r="A525" i="60" l="1"/>
  <c r="N526" i="60"/>
  <c r="A265" i="57"/>
  <c r="N266" i="57"/>
  <c r="A114" i="48"/>
  <c r="A112" i="52"/>
  <c r="N113" i="52"/>
  <c r="N114" i="52" s="1"/>
  <c r="A96" i="50"/>
  <c r="A526" i="60" l="1"/>
  <c r="N527" i="60"/>
  <c r="A266" i="57"/>
  <c r="N267" i="57"/>
  <c r="N69" i="26"/>
  <c r="N70" i="26" s="1"/>
  <c r="N71" i="26" s="1"/>
  <c r="N72" i="26" s="1"/>
  <c r="A115" i="48"/>
  <c r="A114" i="52"/>
  <c r="N115" i="52"/>
  <c r="A113" i="52"/>
  <c r="A97" i="50"/>
  <c r="A527" i="60" l="1"/>
  <c r="N528" i="60"/>
  <c r="A267" i="57"/>
  <c r="N268" i="57"/>
  <c r="N73" i="26"/>
  <c r="N74" i="26" s="1"/>
  <c r="A115" i="52"/>
  <c r="N116" i="52"/>
  <c r="A116" i="48"/>
  <c r="A98" i="50"/>
  <c r="E105" i="50" s="1"/>
  <c r="A117" i="48"/>
  <c r="A528" i="60" l="1"/>
  <c r="N529" i="60"/>
  <c r="A268" i="57"/>
  <c r="N269" i="57"/>
  <c r="A116" i="52"/>
  <c r="N117" i="52"/>
  <c r="A118" i="48"/>
  <c r="A529" i="60" l="1"/>
  <c r="N530" i="60"/>
  <c r="A269" i="57"/>
  <c r="N270" i="57"/>
  <c r="A119" i="48"/>
  <c r="A117" i="52"/>
  <c r="A99" i="50"/>
  <c r="N118" i="52"/>
  <c r="A530" i="60" l="1"/>
  <c r="N531" i="60"/>
  <c r="A270" i="57"/>
  <c r="N271" i="57"/>
  <c r="A100" i="50"/>
  <c r="A120" i="48"/>
  <c r="A118" i="52"/>
  <c r="N119" i="52"/>
  <c r="A531" i="60" l="1"/>
  <c r="N532" i="60"/>
  <c r="A271" i="57"/>
  <c r="N272" i="57"/>
  <c r="A119" i="52"/>
  <c r="N120" i="52"/>
  <c r="A121" i="48"/>
  <c r="A101" i="50"/>
  <c r="A532" i="60" l="1"/>
  <c r="N533" i="60"/>
  <c r="A272" i="57"/>
  <c r="N273" i="57"/>
  <c r="A120" i="52"/>
  <c r="N121" i="52"/>
  <c r="A102" i="50"/>
  <c r="A122" i="48"/>
  <c r="A533" i="60" l="1"/>
  <c r="N534" i="60"/>
  <c r="A273" i="57"/>
  <c r="N274" i="57"/>
  <c r="A103" i="50"/>
  <c r="A121" i="52"/>
  <c r="N122" i="52"/>
  <c r="A534" i="60" l="1"/>
  <c r="N535" i="60"/>
  <c r="A274" i="57"/>
  <c r="N275" i="57"/>
  <c r="A122" i="52"/>
  <c r="N123" i="52"/>
  <c r="A127" i="48"/>
  <c r="A535" i="60" l="1"/>
  <c r="N536" i="60"/>
  <c r="A275" i="57"/>
  <c r="N276" i="57"/>
  <c r="A128" i="48"/>
  <c r="A129" i="48"/>
  <c r="A104" i="50"/>
  <c r="A123" i="52"/>
  <c r="N124" i="52"/>
  <c r="A536" i="60" l="1"/>
  <c r="N537" i="60"/>
  <c r="A276" i="57"/>
  <c r="N277" i="57"/>
  <c r="A105" i="50"/>
  <c r="A124" i="52"/>
  <c r="N125" i="52"/>
  <c r="A130" i="48"/>
  <c r="A537" i="60" l="1"/>
  <c r="N538" i="60"/>
  <c r="A277" i="57"/>
  <c r="N278" i="57"/>
  <c r="A131" i="48"/>
  <c r="A106" i="50"/>
  <c r="A107" i="50"/>
  <c r="A125" i="52"/>
  <c r="N126" i="52"/>
  <c r="A538" i="60" l="1"/>
  <c r="N539" i="60"/>
  <c r="A278" i="57"/>
  <c r="N279" i="57"/>
  <c r="A126" i="52"/>
  <c r="N127" i="52"/>
  <c r="A539" i="60" l="1"/>
  <c r="N540" i="60"/>
  <c r="A279" i="57"/>
  <c r="N280" i="57"/>
  <c r="N131" i="52"/>
  <c r="A127" i="52"/>
  <c r="N128" i="52"/>
  <c r="N129" i="52" s="1"/>
  <c r="A540" i="60" l="1"/>
  <c r="N541" i="60"/>
  <c r="A280" i="57"/>
  <c r="N281" i="57"/>
  <c r="N130" i="52"/>
  <c r="N132" i="52" s="1"/>
  <c r="A131" i="52"/>
  <c r="A541" i="60" l="1"/>
  <c r="N542" i="60"/>
  <c r="A281" i="57"/>
  <c r="N282" i="57"/>
  <c r="A132" i="52"/>
  <c r="N133" i="52"/>
  <c r="A542" i="60" l="1"/>
  <c r="N543" i="60"/>
  <c r="A282" i="57"/>
  <c r="N283" i="57"/>
  <c r="A133" i="52"/>
  <c r="N134" i="52"/>
  <c r="A543" i="60" l="1"/>
  <c r="N544" i="60"/>
  <c r="A283" i="57"/>
  <c r="N284" i="57"/>
  <c r="A134" i="52"/>
  <c r="N135" i="52"/>
  <c r="A544" i="60" l="1"/>
  <c r="N545" i="60"/>
  <c r="A284" i="57"/>
  <c r="N285" i="57"/>
  <c r="A135" i="52"/>
  <c r="N136" i="52"/>
  <c r="A545" i="60" l="1"/>
  <c r="N546" i="60"/>
  <c r="A285" i="57"/>
  <c r="N286" i="57"/>
  <c r="A136" i="52"/>
  <c r="N137" i="52"/>
  <c r="A546" i="60" l="1"/>
  <c r="N547" i="60"/>
  <c r="A286" i="57"/>
  <c r="N287" i="57"/>
  <c r="A137" i="52"/>
  <c r="N138" i="52"/>
  <c r="A547" i="60" l="1"/>
  <c r="N548" i="60"/>
  <c r="A287" i="57"/>
  <c r="N288" i="57"/>
  <c r="A138" i="52"/>
  <c r="N139" i="52"/>
  <c r="A548" i="60" l="1"/>
  <c r="N549" i="60"/>
  <c r="A288" i="57"/>
  <c r="N289" i="57"/>
  <c r="A139" i="52"/>
  <c r="N140" i="52"/>
  <c r="A549" i="60" l="1"/>
  <c r="N550" i="60"/>
  <c r="A289" i="57"/>
  <c r="N290" i="57"/>
  <c r="A140" i="52"/>
  <c r="N141" i="52"/>
  <c r="N142" i="52" s="1"/>
  <c r="A550" i="60" l="1"/>
  <c r="N551" i="60"/>
  <c r="A290" i="57"/>
  <c r="N291" i="57"/>
  <c r="A142" i="52"/>
  <c r="A141" i="52"/>
  <c r="N143" i="52"/>
  <c r="A551" i="60" l="1"/>
  <c r="N552" i="60"/>
  <c r="A291" i="57"/>
  <c r="N292" i="57"/>
  <c r="A143" i="52"/>
  <c r="N144" i="52"/>
  <c r="A552" i="60" l="1"/>
  <c r="N553" i="60"/>
  <c r="A292" i="57"/>
  <c r="N293" i="57"/>
  <c r="A144" i="52"/>
  <c r="N145" i="52"/>
  <c r="A553" i="60" l="1"/>
  <c r="N554" i="60"/>
  <c r="A293" i="57"/>
  <c r="N294" i="57"/>
  <c r="A145" i="52"/>
  <c r="N146" i="52"/>
  <c r="A554" i="60" l="1"/>
  <c r="N555" i="60"/>
  <c r="A294" i="57"/>
  <c r="N295" i="57"/>
  <c r="A146" i="52"/>
  <c r="N147" i="52"/>
  <c r="A555" i="60" l="1"/>
  <c r="N556" i="60"/>
  <c r="A295" i="57"/>
  <c r="N296" i="57"/>
  <c r="A147" i="52"/>
  <c r="N148" i="52"/>
  <c r="A556" i="60" l="1"/>
  <c r="N557" i="60"/>
  <c r="A296" i="57"/>
  <c r="N297" i="57"/>
  <c r="A148" i="52"/>
  <c r="N149" i="52"/>
  <c r="A557" i="60" l="1"/>
  <c r="N558" i="60"/>
  <c r="A297" i="57"/>
  <c r="N298" i="57"/>
  <c r="A149" i="52"/>
  <c r="N150" i="52"/>
  <c r="A558" i="60" l="1"/>
  <c r="N559" i="60"/>
  <c r="A298" i="57"/>
  <c r="N299" i="57"/>
  <c r="A150" i="52"/>
  <c r="N151" i="52"/>
  <c r="A559" i="60" l="1"/>
  <c r="N560" i="60"/>
  <c r="A299" i="57"/>
  <c r="N300" i="57"/>
  <c r="A151" i="52"/>
  <c r="N152" i="52"/>
  <c r="A560" i="60" l="1"/>
  <c r="N561" i="60"/>
  <c r="A300" i="57"/>
  <c r="D314" i="57" s="1"/>
  <c r="N301" i="57"/>
  <c r="A152" i="52"/>
  <c r="N153" i="52"/>
  <c r="A561" i="60" l="1"/>
  <c r="N562" i="60"/>
  <c r="A301" i="57"/>
  <c r="N302" i="57"/>
  <c r="A153" i="52"/>
  <c r="N154" i="52"/>
  <c r="A562" i="60" l="1"/>
  <c r="N563" i="60"/>
  <c r="A302" i="57"/>
  <c r="N303" i="57"/>
  <c r="A154" i="52"/>
  <c r="N155" i="52"/>
  <c r="A563" i="60" l="1"/>
  <c r="N564" i="60"/>
  <c r="A303" i="57"/>
  <c r="N304" i="57"/>
  <c r="A155" i="52"/>
  <c r="N156" i="52"/>
  <c r="A564" i="60" l="1"/>
  <c r="N565" i="60"/>
  <c r="A304" i="57"/>
  <c r="N305" i="57"/>
  <c r="A156" i="52"/>
  <c r="N157" i="52"/>
  <c r="A565" i="60" l="1"/>
  <c r="N566" i="60"/>
  <c r="A305" i="57"/>
  <c r="N306" i="57"/>
  <c r="A157" i="52"/>
  <c r="N158" i="52"/>
  <c r="A566" i="60" l="1"/>
  <c r="N567" i="60"/>
  <c r="A306" i="57"/>
  <c r="N307" i="57"/>
  <c r="A158" i="52"/>
  <c r="N159" i="52"/>
  <c r="A567" i="60" l="1"/>
  <c r="N568" i="60"/>
  <c r="A307" i="57"/>
  <c r="N308" i="57"/>
  <c r="A159" i="52"/>
  <c r="N160" i="52"/>
  <c r="A568" i="60" l="1"/>
  <c r="N569" i="60"/>
  <c r="A308" i="57"/>
  <c r="N309" i="57"/>
  <c r="A160" i="52"/>
  <c r="N161" i="52"/>
  <c r="N162" i="52" s="1"/>
  <c r="A569" i="60" l="1"/>
  <c r="N570" i="60"/>
  <c r="A309" i="57"/>
  <c r="N310" i="57"/>
  <c r="A162" i="52"/>
  <c r="A161" i="52"/>
  <c r="N163" i="52"/>
  <c r="A570" i="60" l="1"/>
  <c r="N571" i="60"/>
  <c r="A310" i="57"/>
  <c r="N311" i="57"/>
  <c r="A163" i="52"/>
  <c r="N164" i="52"/>
  <c r="A571" i="60" l="1"/>
  <c r="N572" i="60"/>
  <c r="A311" i="57"/>
  <c r="N312" i="57"/>
  <c r="A164" i="52"/>
  <c r="N165" i="52"/>
  <c r="A572" i="60" l="1"/>
  <c r="N573" i="60"/>
  <c r="A312" i="57"/>
  <c r="N313" i="57"/>
  <c r="A165" i="52"/>
  <c r="N166" i="52"/>
  <c r="A573" i="60" l="1"/>
  <c r="N574" i="60"/>
  <c r="A313" i="57"/>
  <c r="N314" i="57"/>
  <c r="A166" i="52"/>
  <c r="N167" i="52"/>
  <c r="A574" i="60" l="1"/>
  <c r="N575" i="60"/>
  <c r="A314" i="57"/>
  <c r="N315" i="57"/>
  <c r="A167" i="52"/>
  <c r="N168" i="52"/>
  <c r="A575" i="60" l="1"/>
  <c r="N576" i="60"/>
  <c r="A315" i="57"/>
  <c r="N316" i="57"/>
  <c r="A168" i="52"/>
  <c r="N169" i="52"/>
  <c r="A576" i="60" l="1"/>
  <c r="N577" i="60"/>
  <c r="A316" i="57"/>
  <c r="N317" i="57"/>
  <c r="A169" i="52"/>
  <c r="N170" i="52"/>
  <c r="A577" i="60" l="1"/>
  <c r="N578" i="60"/>
  <c r="A317" i="57"/>
  <c r="N318" i="57"/>
  <c r="A170" i="52"/>
  <c r="N171" i="52"/>
  <c r="A578" i="60" l="1"/>
  <c r="N579" i="60"/>
  <c r="A318" i="57"/>
  <c r="N319" i="57"/>
  <c r="A171" i="52"/>
  <c r="N172" i="52"/>
  <c r="A579" i="60" l="1"/>
  <c r="N580" i="60"/>
  <c r="A319" i="57"/>
  <c r="N320" i="57"/>
  <c r="A172" i="52"/>
  <c r="N173" i="52"/>
  <c r="A580" i="60" l="1"/>
  <c r="N581" i="60"/>
  <c r="A320" i="57"/>
  <c r="C338" i="57" s="1"/>
  <c r="N321" i="57"/>
  <c r="A173" i="52"/>
  <c r="N174" i="52"/>
  <c r="A581" i="60" l="1"/>
  <c r="N582" i="60"/>
  <c r="A321" i="57"/>
  <c r="N322" i="57"/>
  <c r="A174" i="52"/>
  <c r="N175" i="52"/>
  <c r="A582" i="60" l="1"/>
  <c r="N583" i="60"/>
  <c r="A322" i="57"/>
  <c r="N323" i="57"/>
  <c r="A175" i="52"/>
  <c r="N176" i="52"/>
  <c r="A583" i="60" l="1"/>
  <c r="N584" i="60"/>
  <c r="A323" i="57"/>
  <c r="N324" i="57"/>
  <c r="A176" i="52"/>
  <c r="N177" i="52"/>
  <c r="A584" i="60" l="1"/>
  <c r="N585" i="60"/>
  <c r="A324" i="57"/>
  <c r="N325" i="57"/>
  <c r="A177" i="52"/>
  <c r="N178" i="52"/>
  <c r="A585" i="60" l="1"/>
  <c r="N586" i="60"/>
  <c r="A325" i="57"/>
  <c r="N326" i="57"/>
  <c r="A178" i="52"/>
  <c r="N179" i="52"/>
  <c r="A586" i="60" l="1"/>
  <c r="N587" i="60"/>
  <c r="A326" i="57"/>
  <c r="N327" i="57"/>
  <c r="A179" i="52"/>
  <c r="N180" i="52"/>
  <c r="N181" i="52" s="1"/>
  <c r="A587" i="60" l="1"/>
  <c r="N588" i="60"/>
  <c r="A327" i="57"/>
  <c r="N328" i="57"/>
  <c r="N182" i="52"/>
  <c r="A180" i="52"/>
  <c r="A181" i="52"/>
  <c r="A588" i="60" l="1"/>
  <c r="N589" i="60"/>
  <c r="A328" i="57"/>
  <c r="N329" i="57"/>
  <c r="A182" i="52"/>
  <c r="N183" i="52"/>
  <c r="A589" i="60" l="1"/>
  <c r="N590" i="60"/>
  <c r="A329" i="57"/>
  <c r="N330" i="57"/>
  <c r="A183" i="52"/>
  <c r="N184" i="52"/>
  <c r="A590" i="60" l="1"/>
  <c r="N591" i="60"/>
  <c r="A330" i="57"/>
  <c r="N331" i="57"/>
  <c r="A184" i="52"/>
  <c r="N185" i="52"/>
  <c r="A591" i="60" l="1"/>
  <c r="N592" i="60"/>
  <c r="A331" i="57"/>
  <c r="N332" i="57"/>
  <c r="A185" i="52"/>
  <c r="N186" i="52"/>
  <c r="A592" i="60" l="1"/>
  <c r="N593" i="60"/>
  <c r="A332" i="57"/>
  <c r="N333" i="57"/>
  <c r="A186" i="52"/>
  <c r="N187" i="52"/>
  <c r="A593" i="60" l="1"/>
  <c r="N594" i="60"/>
  <c r="A333" i="57"/>
  <c r="N334" i="57"/>
  <c r="A187" i="52"/>
  <c r="N188" i="52"/>
  <c r="A594" i="60" l="1"/>
  <c r="N595" i="60"/>
  <c r="A334" i="57"/>
  <c r="N335" i="57"/>
  <c r="A188" i="52"/>
  <c r="N189" i="52"/>
  <c r="A595" i="60" l="1"/>
  <c r="N596" i="60"/>
  <c r="A335" i="57"/>
  <c r="N336" i="57"/>
  <c r="A189" i="52"/>
  <c r="N190" i="52"/>
  <c r="A596" i="60" l="1"/>
  <c r="N597" i="60"/>
  <c r="A336" i="57"/>
  <c r="N337" i="57"/>
  <c r="A190" i="52"/>
  <c r="N191" i="52"/>
  <c r="A597" i="60" l="1"/>
  <c r="N598" i="60"/>
  <c r="A337" i="57"/>
  <c r="N338" i="57"/>
  <c r="A191" i="52"/>
  <c r="N192" i="52"/>
  <c r="A598" i="60" l="1"/>
  <c r="N599" i="60"/>
  <c r="A338" i="57"/>
  <c r="N339" i="57"/>
  <c r="A192" i="52"/>
  <c r="N193" i="52"/>
  <c r="A193" i="52" s="1"/>
  <c r="A599" i="60" l="1"/>
  <c r="N600" i="60"/>
  <c r="A339" i="57"/>
  <c r="N340" i="57"/>
  <c r="A600" i="60" l="1"/>
  <c r="N601" i="60"/>
  <c r="A340" i="57"/>
  <c r="N341" i="57"/>
  <c r="A601" i="60" l="1"/>
  <c r="N602" i="60"/>
  <c r="A341" i="57"/>
  <c r="N342" i="57"/>
  <c r="A602" i="60" l="1"/>
  <c r="N603" i="60"/>
  <c r="A342" i="57"/>
  <c r="N343" i="57"/>
  <c r="A603" i="60" l="1"/>
  <c r="N604" i="60"/>
  <c r="A343" i="57"/>
  <c r="N344" i="57"/>
  <c r="A604" i="60" l="1"/>
  <c r="N605" i="60"/>
  <c r="A344" i="57"/>
  <c r="N345" i="57"/>
  <c r="A605" i="60" l="1"/>
  <c r="N606" i="60"/>
  <c r="A345" i="57"/>
  <c r="N346" i="57"/>
  <c r="A606" i="60" l="1"/>
  <c r="N607" i="60"/>
  <c r="A346" i="57"/>
  <c r="N347" i="57"/>
  <c r="A607" i="60" l="1"/>
  <c r="N608" i="60"/>
  <c r="A347" i="57"/>
  <c r="N348" i="57"/>
  <c r="A608" i="60" l="1"/>
  <c r="N609" i="60"/>
  <c r="A348" i="57"/>
  <c r="N349" i="57"/>
  <c r="A609" i="60" l="1"/>
  <c r="N610" i="60"/>
  <c r="A349" i="57"/>
  <c r="N350" i="57"/>
  <c r="A610" i="60" l="1"/>
  <c r="N611" i="60"/>
  <c r="A350" i="57"/>
  <c r="N351" i="57"/>
  <c r="A611" i="60" l="1"/>
  <c r="N612" i="60"/>
  <c r="A351" i="57"/>
  <c r="N352" i="57"/>
  <c r="A612" i="60" l="1"/>
  <c r="N613" i="60"/>
  <c r="A352" i="57"/>
  <c r="N353" i="57"/>
  <c r="A613" i="60" l="1"/>
  <c r="N614" i="60"/>
  <c r="A353" i="57"/>
  <c r="N354" i="57"/>
  <c r="A614" i="60" l="1"/>
  <c r="N615" i="60"/>
  <c r="A354" i="57"/>
  <c r="N355" i="57"/>
  <c r="A615" i="60" l="1"/>
  <c r="N616" i="60"/>
  <c r="A355" i="57"/>
  <c r="N356" i="57"/>
  <c r="A616" i="60" l="1"/>
  <c r="N617" i="60"/>
  <c r="A356" i="57"/>
  <c r="N357" i="57"/>
  <c r="A617" i="60" l="1"/>
  <c r="N618" i="60"/>
  <c r="A357" i="57"/>
  <c r="N358" i="57"/>
  <c r="A618" i="60" l="1"/>
  <c r="N619" i="60"/>
  <c r="A358" i="57"/>
  <c r="N359" i="57"/>
  <c r="A619" i="60" l="1"/>
  <c r="N620" i="60"/>
  <c r="A359" i="57"/>
  <c r="N360" i="57"/>
  <c r="A620" i="60" l="1"/>
  <c r="N621" i="60"/>
  <c r="A360" i="57"/>
  <c r="N361" i="57"/>
  <c r="A621" i="60" l="1"/>
  <c r="N622" i="60"/>
  <c r="A361" i="57"/>
  <c r="N362" i="57"/>
  <c r="A622" i="60" l="1"/>
  <c r="N623" i="60"/>
  <c r="A362" i="57"/>
  <c r="N363" i="57"/>
  <c r="A623" i="60" l="1"/>
  <c r="N624" i="60"/>
  <c r="A363" i="57"/>
  <c r="N364" i="57"/>
  <c r="A624" i="60" l="1"/>
  <c r="N625" i="60"/>
  <c r="A364" i="57"/>
  <c r="N365" i="57"/>
  <c r="A625" i="60" l="1"/>
  <c r="N626" i="60"/>
  <c r="A365" i="57"/>
  <c r="N366" i="57"/>
  <c r="A626" i="60" l="1"/>
  <c r="N627" i="60"/>
  <c r="A366" i="57"/>
  <c r="N367" i="57"/>
  <c r="A627" i="60" l="1"/>
  <c r="N628" i="60"/>
  <c r="A367" i="57"/>
  <c r="N368" i="57"/>
  <c r="A628" i="60" l="1"/>
  <c r="N629" i="60"/>
  <c r="A368" i="57"/>
  <c r="N369" i="57"/>
  <c r="A629" i="60" l="1"/>
  <c r="N630" i="60"/>
  <c r="A369" i="57"/>
  <c r="N370" i="57"/>
  <c r="A630" i="60" l="1"/>
  <c r="N631" i="60"/>
  <c r="A370" i="57"/>
  <c r="N371" i="57"/>
  <c r="A631" i="60" l="1"/>
  <c r="N632" i="60"/>
  <c r="A371" i="57"/>
  <c r="N372" i="57"/>
  <c r="A632" i="60" l="1"/>
  <c r="N633" i="60"/>
  <c r="A372" i="57"/>
  <c r="N373" i="57"/>
  <c r="A633" i="60" l="1"/>
  <c r="N634" i="60"/>
  <c r="A373" i="57"/>
  <c r="N374" i="57"/>
  <c r="A634" i="60" l="1"/>
  <c r="N635" i="60"/>
  <c r="A374" i="57"/>
  <c r="N375" i="57"/>
  <c r="A635" i="60" l="1"/>
  <c r="N636" i="60"/>
  <c r="A375" i="57"/>
  <c r="N376" i="57"/>
  <c r="A636" i="60" l="1"/>
  <c r="N637" i="60"/>
  <c r="A376" i="57"/>
  <c r="N377" i="57"/>
  <c r="A637" i="60" l="1"/>
  <c r="N638" i="60"/>
  <c r="A377" i="57"/>
  <c r="N378" i="57"/>
  <c r="A638" i="60" l="1"/>
  <c r="N639" i="60"/>
  <c r="A378" i="57"/>
  <c r="N379" i="57"/>
  <c r="A639" i="60" l="1"/>
  <c r="N640" i="60"/>
  <c r="A379" i="57"/>
  <c r="N380" i="57"/>
  <c r="A640" i="60" l="1"/>
  <c r="N641" i="60"/>
  <c r="A380" i="57"/>
  <c r="N381" i="57"/>
  <c r="A641" i="60" l="1"/>
  <c r="N642" i="60"/>
  <c r="A381" i="57"/>
  <c r="N382" i="57"/>
  <c r="A642" i="60" l="1"/>
  <c r="N643" i="60"/>
  <c r="A382" i="57"/>
  <c r="N383" i="57"/>
  <c r="A643" i="60" l="1"/>
  <c r="N644" i="60"/>
  <c r="A383" i="57"/>
  <c r="N384" i="57"/>
  <c r="A644" i="60" l="1"/>
  <c r="N645" i="60"/>
  <c r="A384" i="57"/>
  <c r="N385" i="57"/>
  <c r="A645" i="60" l="1"/>
  <c r="N646" i="60"/>
  <c r="A385" i="57"/>
  <c r="N386" i="57"/>
  <c r="A646" i="60" l="1"/>
  <c r="N647" i="60"/>
  <c r="A386" i="57"/>
  <c r="N387" i="57"/>
  <c r="A647" i="60" l="1"/>
  <c r="N648" i="60"/>
  <c r="A387" i="57"/>
  <c r="N388" i="57"/>
  <c r="A648" i="60" l="1"/>
  <c r="N649" i="60"/>
  <c r="A388" i="57"/>
  <c r="N389" i="57"/>
  <c r="A649" i="60" l="1"/>
  <c r="N650" i="60"/>
  <c r="A389" i="57"/>
  <c r="N390" i="57"/>
  <c r="A650" i="60" l="1"/>
  <c r="N651" i="60"/>
  <c r="N391" i="57"/>
  <c r="A390" i="57"/>
  <c r="A651" i="60" l="1"/>
  <c r="N652" i="60"/>
  <c r="A391" i="57"/>
  <c r="N392" i="57"/>
  <c r="A652" i="60" l="1"/>
  <c r="N653" i="60"/>
  <c r="A392" i="57"/>
  <c r="N393" i="57"/>
  <c r="A653" i="60" l="1"/>
  <c r="N654" i="60"/>
  <c r="A393" i="57"/>
  <c r="N394" i="57"/>
  <c r="A654" i="60" l="1"/>
  <c r="N655" i="60"/>
  <c r="A394" i="57"/>
  <c r="N395" i="57"/>
  <c r="A655" i="60" l="1"/>
  <c r="N656" i="60"/>
  <c r="A395" i="57"/>
  <c r="N396" i="57"/>
  <c r="A656" i="60" l="1"/>
  <c r="N657" i="60"/>
  <c r="A396" i="57"/>
  <c r="N397" i="57"/>
  <c r="A657" i="60" l="1"/>
  <c r="N658" i="60"/>
  <c r="A397" i="57"/>
  <c r="N398" i="57"/>
  <c r="N659" i="60" l="1"/>
  <c r="A658" i="60"/>
  <c r="A398" i="57"/>
  <c r="N399" i="57"/>
  <c r="N660" i="60" l="1"/>
  <c r="A659" i="60"/>
  <c r="A399" i="57"/>
  <c r="N400" i="57"/>
  <c r="N661" i="60" l="1"/>
  <c r="A660" i="60"/>
  <c r="A400" i="57"/>
  <c r="N401" i="57"/>
  <c r="A661" i="60" l="1"/>
  <c r="A401" i="57"/>
  <c r="N402" i="57"/>
  <c r="N662" i="60" l="1"/>
  <c r="A402" i="57"/>
  <c r="N403" i="57"/>
  <c r="N663" i="60" l="1"/>
  <c r="A662" i="60"/>
  <c r="A403" i="57"/>
  <c r="N404" i="57"/>
  <c r="N664" i="60" l="1"/>
  <c r="A663" i="60"/>
  <c r="A404" i="57"/>
  <c r="N405" i="57"/>
  <c r="A664" i="60" l="1"/>
  <c r="N665" i="60"/>
  <c r="A405" i="57"/>
  <c r="N406" i="57"/>
  <c r="A665" i="60" l="1"/>
  <c r="N666" i="60"/>
  <c r="A406" i="57"/>
  <c r="N407" i="57"/>
  <c r="A666" i="60" l="1"/>
  <c r="N667" i="60"/>
  <c r="A407" i="57"/>
  <c r="N408" i="57"/>
  <c r="A667" i="60" l="1"/>
  <c r="N668" i="60"/>
  <c r="A408" i="57"/>
  <c r="N409" i="57"/>
  <c r="A668" i="60" l="1"/>
  <c r="N669" i="60"/>
  <c r="A409" i="57"/>
  <c r="N410" i="57"/>
  <c r="A669" i="60" l="1"/>
  <c r="N670" i="60"/>
  <c r="A410" i="57"/>
  <c r="N411" i="57"/>
  <c r="A670" i="60" l="1"/>
  <c r="N671" i="60"/>
  <c r="A411" i="57"/>
  <c r="N412" i="57"/>
  <c r="A671" i="60" l="1"/>
  <c r="N672" i="60"/>
  <c r="A412" i="57"/>
  <c r="N413" i="57"/>
  <c r="A672" i="60" l="1"/>
  <c r="N673" i="60"/>
  <c r="A413" i="57"/>
  <c r="N414" i="57"/>
  <c r="A673" i="60" l="1"/>
  <c r="N674" i="60"/>
  <c r="A414" i="57"/>
  <c r="N415" i="57"/>
  <c r="A674" i="60" l="1"/>
  <c r="N675" i="60"/>
  <c r="A415" i="57"/>
  <c r="N416" i="57"/>
  <c r="A675" i="60" l="1"/>
  <c r="N676" i="60"/>
  <c r="A416" i="57"/>
  <c r="N417" i="57"/>
  <c r="A676" i="60" l="1"/>
  <c r="N677" i="60"/>
  <c r="N418" i="57"/>
  <c r="A417" i="57"/>
  <c r="A677" i="60" l="1"/>
  <c r="N678" i="60"/>
  <c r="A418" i="57"/>
  <c r="N419" i="57"/>
  <c r="A678" i="60" l="1"/>
  <c r="N679" i="60"/>
  <c r="A419" i="57"/>
  <c r="N420" i="57"/>
  <c r="A679" i="60" l="1"/>
  <c r="N680" i="60"/>
  <c r="A420" i="57"/>
  <c r="N421" i="57"/>
  <c r="N681" i="60" l="1"/>
  <c r="A680" i="60"/>
  <c r="A421" i="57"/>
  <c r="N422" i="57"/>
  <c r="N682" i="60" l="1"/>
  <c r="A681" i="60"/>
  <c r="A422" i="57"/>
  <c r="N423" i="57"/>
  <c r="N683" i="60" l="1"/>
  <c r="A682" i="60"/>
  <c r="A423" i="57"/>
  <c r="N424" i="57"/>
  <c r="N684" i="60" l="1"/>
  <c r="A683" i="60"/>
  <c r="A424" i="57"/>
  <c r="N425" i="57"/>
  <c r="N685" i="60" l="1"/>
  <c r="A684" i="60"/>
  <c r="A425" i="57"/>
  <c r="N426" i="57"/>
  <c r="N686" i="60" l="1"/>
  <c r="A685" i="60"/>
  <c r="A426" i="57"/>
  <c r="N427" i="57"/>
  <c r="N687" i="60" l="1"/>
  <c r="A686" i="60"/>
  <c r="A427" i="57"/>
  <c r="N428" i="57"/>
  <c r="N688" i="60" l="1"/>
  <c r="A687" i="60"/>
  <c r="A428" i="57"/>
  <c r="N429" i="57"/>
  <c r="N689" i="60" l="1"/>
  <c r="A688" i="60"/>
  <c r="A429" i="57"/>
  <c r="N430" i="57"/>
  <c r="N690" i="60" l="1"/>
  <c r="A689" i="60"/>
  <c r="A430" i="57"/>
  <c r="N431" i="57"/>
  <c r="A690" i="60" l="1"/>
  <c r="N691" i="60"/>
  <c r="A431" i="57"/>
  <c r="N432" i="57"/>
  <c r="N692" i="60" l="1"/>
  <c r="A691" i="60"/>
  <c r="A432" i="57"/>
  <c r="N433" i="57"/>
  <c r="A692" i="60" l="1"/>
  <c r="N693" i="60"/>
  <c r="A693" i="60" s="1"/>
  <c r="A433" i="57"/>
  <c r="N434" i="57"/>
  <c r="A434" i="57" l="1"/>
  <c r="N435" i="57"/>
  <c r="A435" i="57" l="1"/>
  <c r="N436" i="57"/>
  <c r="A436" i="57" l="1"/>
  <c r="N437" i="57"/>
  <c r="A437" i="57" l="1"/>
  <c r="N438" i="57"/>
  <c r="A438" i="57" l="1"/>
  <c r="N439" i="57"/>
  <c r="A439" i="57" l="1"/>
  <c r="N440" i="57"/>
  <c r="A440" i="57" l="1"/>
  <c r="N441" i="57"/>
  <c r="A441" i="57" l="1"/>
  <c r="N442" i="57"/>
  <c r="A442" i="57" l="1"/>
  <c r="N443" i="57"/>
  <c r="A443" i="57" l="1"/>
  <c r="N444" i="57"/>
  <c r="A444" i="57" l="1"/>
  <c r="N445" i="57"/>
  <c r="A445" i="57" l="1"/>
  <c r="N446" i="57"/>
  <c r="A446" i="57" l="1"/>
  <c r="N447" i="57"/>
  <c r="A447" i="57" l="1"/>
  <c r="N448" i="57"/>
  <c r="A448" i="57" l="1"/>
  <c r="N449" i="57"/>
  <c r="A449" i="57" l="1"/>
  <c r="N450" i="57"/>
  <c r="A450" i="57" l="1"/>
  <c r="N451" i="57"/>
  <c r="A451" i="57" l="1"/>
  <c r="N452" i="57"/>
  <c r="A452" i="57" l="1"/>
  <c r="N453" i="57"/>
  <c r="N454" i="57" s="1"/>
  <c r="A454" i="57" l="1"/>
  <c r="N455" i="57"/>
  <c r="A453" i="57"/>
  <c r="A455" i="57" l="1"/>
  <c r="N456" i="57"/>
  <c r="A456" i="57" l="1"/>
  <c r="N457" i="57"/>
  <c r="A457" i="57" l="1"/>
  <c r="N458" i="57"/>
  <c r="A458" i="57" l="1"/>
  <c r="N459" i="57"/>
  <c r="A459" i="57" l="1"/>
  <c r="N460" i="57"/>
  <c r="A460" i="57" l="1"/>
  <c r="N461" i="57"/>
  <c r="A461" i="57" l="1"/>
  <c r="N462" i="57"/>
  <c r="A462" i="57" l="1"/>
  <c r="N463" i="57"/>
  <c r="A463" i="57" l="1"/>
  <c r="N464" i="57"/>
  <c r="A464" i="57" l="1"/>
  <c r="N465" i="57"/>
  <c r="A465" i="57" l="1"/>
  <c r="N466" i="57"/>
  <c r="A466" i="57" l="1"/>
  <c r="N467" i="57"/>
  <c r="A467" i="57" l="1"/>
  <c r="N468" i="57"/>
  <c r="A468" i="57" l="1"/>
  <c r="N469" i="57"/>
  <c r="A469" i="57" l="1"/>
  <c r="N470" i="57"/>
  <c r="A470" i="57" l="1"/>
  <c r="N471" i="57"/>
  <c r="A471" i="57" l="1"/>
  <c r="N472" i="57"/>
  <c r="A472" i="57" l="1"/>
  <c r="N473" i="57"/>
  <c r="A473" i="57" l="1"/>
  <c r="N474" i="57"/>
  <c r="A474" i="57" l="1"/>
  <c r="N475" i="57"/>
  <c r="A475" i="57" l="1"/>
  <c r="N476" i="57"/>
  <c r="A476" i="57" l="1"/>
  <c r="N477" i="57"/>
  <c r="A477" i="57" l="1"/>
  <c r="N478" i="57"/>
  <c r="A478" i="57" l="1"/>
  <c r="N479" i="57"/>
  <c r="A479" i="57" l="1"/>
  <c r="N480" i="57"/>
  <c r="A480" i="57" l="1"/>
  <c r="N481" i="57"/>
  <c r="A481" i="57" l="1"/>
  <c r="N482" i="57"/>
  <c r="A482" i="57" l="1"/>
  <c r="N483" i="57"/>
  <c r="A483" i="57" l="1"/>
  <c r="N484" i="57"/>
  <c r="A484" i="57" l="1"/>
  <c r="N485" i="57"/>
  <c r="A485" i="57" l="1"/>
  <c r="N486" i="57"/>
  <c r="A486" i="57" l="1"/>
  <c r="N487" i="57"/>
  <c r="A487" i="57" l="1"/>
  <c r="N488" i="57"/>
  <c r="A488" i="57" l="1"/>
  <c r="N489" i="57"/>
  <c r="A489" i="57" l="1"/>
  <c r="N490" i="57"/>
  <c r="A490" i="57" l="1"/>
  <c r="N491" i="57"/>
  <c r="A491" i="57" l="1"/>
  <c r="N492" i="57"/>
  <c r="A492" i="57" l="1"/>
  <c r="N493" i="57"/>
  <c r="A493" i="57" l="1"/>
  <c r="N494" i="57"/>
  <c r="A494" i="57" l="1"/>
  <c r="N495" i="57"/>
  <c r="A495" i="57" l="1"/>
  <c r="E506" i="57" s="1"/>
  <c r="N496" i="57"/>
  <c r="A496" i="57" l="1"/>
  <c r="N497" i="57"/>
  <c r="A497" i="57" l="1"/>
  <c r="N498" i="57"/>
  <c r="A498" i="57" l="1"/>
  <c r="N499" i="57"/>
  <c r="A499" i="57" l="1"/>
  <c r="N500" i="57"/>
  <c r="A500" i="57" l="1"/>
  <c r="N504" i="57" l="1"/>
  <c r="A504" i="57" l="1"/>
  <c r="N505" i="57" l="1"/>
  <c r="A505" i="57" l="1"/>
  <c r="N506" i="57"/>
  <c r="A506" i="57" l="1"/>
  <c r="N507" i="57"/>
  <c r="A507" i="57" l="1"/>
  <c r="N508" i="57"/>
  <c r="A508" i="57" l="1"/>
  <c r="N509" i="57"/>
  <c r="A509" i="57" l="1"/>
  <c r="N510" i="57"/>
  <c r="A510" i="57" l="1"/>
  <c r="N511" i="57"/>
  <c r="A511" i="57" l="1"/>
  <c r="N512" i="57"/>
  <c r="A512" i="57" l="1"/>
  <c r="C530" i="57" s="1"/>
  <c r="N513" i="57"/>
  <c r="A513" i="57" l="1"/>
  <c r="N514" i="57"/>
  <c r="A514" i="57" l="1"/>
  <c r="N515" i="57"/>
  <c r="A515" i="57" l="1"/>
  <c r="N516" i="57"/>
  <c r="A516" i="57" l="1"/>
  <c r="N517" i="57"/>
  <c r="A517" i="57" l="1"/>
  <c r="N518" i="57"/>
  <c r="A518" i="57" l="1"/>
  <c r="N519" i="57"/>
  <c r="A519" i="57" l="1"/>
  <c r="N520" i="57"/>
  <c r="A520" i="57" l="1"/>
  <c r="N521" i="57"/>
  <c r="A521" i="57" l="1"/>
  <c r="N522" i="57"/>
  <c r="A522" i="57" l="1"/>
  <c r="N523" i="57"/>
  <c r="A523" i="57" l="1"/>
  <c r="N524" i="57"/>
  <c r="A524" i="57" l="1"/>
  <c r="N525" i="57"/>
  <c r="A525" i="57" l="1"/>
  <c r="N526" i="57"/>
  <c r="A526" i="57" l="1"/>
  <c r="N527" i="57"/>
  <c r="A527" i="57" l="1"/>
  <c r="N528" i="57"/>
  <c r="A528" i="57" l="1"/>
  <c r="N529" i="57"/>
  <c r="A529" i="57" l="1"/>
  <c r="N530" i="57"/>
  <c r="A530" i="57" l="1"/>
  <c r="N531" i="57"/>
  <c r="A531" i="57" l="1"/>
  <c r="N532" i="57"/>
  <c r="A532" i="57" l="1"/>
  <c r="N533" i="57"/>
  <c r="A533" i="57" l="1"/>
  <c r="N534" i="57"/>
  <c r="A534" i="57" l="1"/>
  <c r="N535" i="57"/>
  <c r="A535" i="57" l="1"/>
  <c r="N536" i="57"/>
  <c r="A536" i="57" l="1"/>
  <c r="N537" i="57"/>
  <c r="A537" i="57" l="1"/>
  <c r="N538" i="57"/>
  <c r="A538" i="57" l="1"/>
  <c r="N539" i="57"/>
  <c r="A539" i="57" l="1"/>
  <c r="N540" i="57"/>
  <c r="A540" i="57" l="1"/>
  <c r="N541" i="57"/>
  <c r="A541" i="57" l="1"/>
  <c r="N542" i="57"/>
  <c r="A542" i="57" l="1"/>
  <c r="N543" i="57"/>
  <c r="A543" i="57" l="1"/>
  <c r="N544" i="57"/>
  <c r="A544" i="57" l="1"/>
  <c r="N545" i="57"/>
  <c r="A545" i="57" l="1"/>
  <c r="N546" i="57"/>
  <c r="A546" i="57" l="1"/>
  <c r="N547" i="57"/>
  <c r="A547" i="57" l="1"/>
  <c r="N548" i="57"/>
  <c r="A548" i="57" l="1"/>
  <c r="N549" i="57"/>
  <c r="A549" i="57" l="1"/>
  <c r="N550" i="57"/>
  <c r="A550" i="57" l="1"/>
  <c r="N551" i="57"/>
  <c r="A551" i="57" l="1"/>
  <c r="N552" i="57"/>
  <c r="A552" i="57" l="1"/>
  <c r="N553" i="57"/>
  <c r="A553" i="57" l="1"/>
  <c r="N554" i="57"/>
  <c r="A554" i="57" l="1"/>
  <c r="N555" i="57"/>
  <c r="A555" i="57" l="1"/>
  <c r="N556" i="57"/>
  <c r="A556" i="57" l="1"/>
  <c r="N557" i="57"/>
  <c r="N558" i="57" s="1"/>
  <c r="A558" i="57" l="1"/>
  <c r="N559" i="57"/>
  <c r="A557" i="57"/>
  <c r="A559" i="57" l="1"/>
  <c r="N560" i="57"/>
  <c r="A560" i="57" l="1"/>
  <c r="N561" i="57"/>
  <c r="A561" i="57" l="1"/>
  <c r="N562" i="57"/>
  <c r="A562" i="57" l="1"/>
  <c r="N563" i="57"/>
  <c r="A563" i="57" l="1"/>
  <c r="N564" i="57"/>
  <c r="A564" i="57" l="1"/>
  <c r="N565" i="57"/>
  <c r="A565" i="57" l="1"/>
  <c r="N566" i="57"/>
  <c r="A566" i="57" l="1"/>
  <c r="N567" i="57"/>
  <c r="N568" i="57" s="1"/>
  <c r="A568" i="57" l="1"/>
  <c r="A567" i="57"/>
  <c r="N569" i="57"/>
  <c r="N570" i="57" s="1"/>
  <c r="A570" i="57" l="1"/>
  <c r="N571" i="57"/>
  <c r="A569" i="57"/>
  <c r="A571" i="57" l="1"/>
  <c r="N572" i="57"/>
  <c r="A572" i="57" l="1"/>
  <c r="N573" i="57"/>
  <c r="A573" i="57" l="1"/>
  <c r="N574" i="57"/>
  <c r="A574" i="57" l="1"/>
  <c r="N575" i="57"/>
  <c r="A575" i="57" l="1"/>
  <c r="N576" i="57"/>
  <c r="A576" i="57" l="1"/>
  <c r="N577" i="57"/>
  <c r="A577" i="57" l="1"/>
  <c r="N578" i="57"/>
  <c r="N579" i="57" s="1"/>
  <c r="A579" i="57" l="1"/>
  <c r="N580" i="57"/>
  <c r="A578" i="57"/>
  <c r="A580" i="57" l="1"/>
  <c r="N581" i="57"/>
  <c r="A581" i="57" l="1"/>
  <c r="N582" i="57"/>
  <c r="N583" i="57" l="1"/>
  <c r="A582" i="57"/>
  <c r="A583" i="57" l="1"/>
  <c r="N584" i="57"/>
  <c r="A584" i="57" l="1"/>
  <c r="N585" i="57"/>
  <c r="A585" i="57" l="1"/>
  <c r="N586" i="57"/>
  <c r="A586" i="57" l="1"/>
  <c r="N587" i="57"/>
  <c r="A587" i="57" l="1"/>
  <c r="N588" i="57"/>
  <c r="A588" i="57" l="1"/>
  <c r="N589" i="57"/>
  <c r="A589" i="57" l="1"/>
  <c r="N590" i="57"/>
  <c r="A590" i="57" l="1"/>
  <c r="N591" i="57"/>
  <c r="I11" i="46"/>
  <c r="I10" i="46"/>
  <c r="I9" i="46"/>
  <c r="I8" i="46"/>
  <c r="I7" i="46"/>
  <c r="I35" i="46" l="1"/>
  <c r="A591" i="57"/>
  <c r="N592" i="57"/>
  <c r="A592" i="57" l="1"/>
  <c r="N593" i="57"/>
  <c r="A593" i="57" l="1"/>
  <c r="N594" i="57"/>
  <c r="A594" i="57" l="1"/>
  <c r="N595" i="57"/>
  <c r="A595" i="57" l="1"/>
  <c r="N596" i="57"/>
  <c r="A596" i="57" l="1"/>
  <c r="N597" i="57"/>
  <c r="A597" i="57" l="1"/>
  <c r="N598" i="57"/>
  <c r="A598" i="57" l="1"/>
  <c r="N599" i="57"/>
  <c r="N600" i="57" l="1"/>
  <c r="A599" i="57"/>
  <c r="A600" i="57" l="1"/>
  <c r="N601" i="57"/>
  <c r="A601" i="57" l="1"/>
  <c r="N602" i="57"/>
  <c r="A602" i="57" l="1"/>
  <c r="N603" i="57"/>
  <c r="A603" i="57" l="1"/>
  <c r="N604" i="57"/>
  <c r="A604" i="57" l="1"/>
  <c r="N605" i="57"/>
  <c r="A605" i="57" l="1"/>
  <c r="N606" i="57"/>
  <c r="N607" i="57" s="1"/>
  <c r="A607" i="57" l="1"/>
  <c r="A606" i="57"/>
  <c r="N608" i="57"/>
  <c r="A608" i="57" l="1"/>
  <c r="N609" i="57"/>
  <c r="A609" i="57" l="1"/>
  <c r="N610" i="57"/>
  <c r="A610" i="57" l="1"/>
  <c r="N611" i="57"/>
  <c r="A611" i="57" l="1"/>
  <c r="N612" i="57"/>
  <c r="A612" i="57" l="1"/>
  <c r="N613" i="57"/>
  <c r="A613" i="57" l="1"/>
  <c r="N614" i="57"/>
  <c r="A614" i="57" l="1"/>
  <c r="N615" i="57"/>
  <c r="A615" i="57" l="1"/>
  <c r="N616" i="57"/>
  <c r="N617" i="57" s="1"/>
  <c r="N618" i="57" l="1"/>
  <c r="A617" i="57"/>
  <c r="A616" i="57"/>
  <c r="A618" i="57" l="1"/>
  <c r="N619" i="57"/>
  <c r="A619" i="57" l="1"/>
  <c r="N620" i="57"/>
  <c r="A620" i="57" l="1"/>
  <c r="N621" i="57"/>
  <c r="A621" i="57" l="1"/>
  <c r="N622" i="57"/>
  <c r="A622" i="57" l="1"/>
  <c r="N623" i="57"/>
  <c r="A623" i="57" l="1"/>
  <c r="N624" i="57"/>
  <c r="N625" i="57" s="1"/>
  <c r="N626" i="57" l="1"/>
  <c r="A625" i="57"/>
  <c r="A624" i="57"/>
  <c r="N627" i="57"/>
  <c r="A627" i="57" l="1"/>
  <c r="A626" i="57"/>
  <c r="N628" i="57"/>
  <c r="A628" i="57" l="1"/>
  <c r="N629" i="57"/>
  <c r="A629" i="57" l="1"/>
  <c r="N630" i="57"/>
  <c r="N631" i="57" s="1"/>
  <c r="A631" i="57" l="1"/>
  <c r="N632" i="57"/>
  <c r="A630" i="57"/>
  <c r="A632" i="57" l="1"/>
  <c r="N633" i="57"/>
  <c r="A633" i="57" l="1"/>
  <c r="N634" i="57"/>
  <c r="A634" i="57" l="1"/>
  <c r="N635" i="57"/>
  <c r="A635" i="57" l="1"/>
  <c r="N636" i="57"/>
  <c r="A636" i="57" l="1"/>
  <c r="N637" i="57"/>
  <c r="A637" i="57" l="1"/>
  <c r="N638" i="57"/>
  <c r="A638" i="57" l="1"/>
  <c r="N639" i="57"/>
  <c r="A639" i="57" l="1"/>
  <c r="N640" i="57"/>
  <c r="A640" i="57" l="1"/>
  <c r="N641" i="57"/>
  <c r="A641" i="57" l="1"/>
  <c r="N642" i="57"/>
  <c r="A642" i="57" l="1"/>
  <c r="N643" i="57"/>
  <c r="A643" i="57" l="1"/>
  <c r="N644" i="57"/>
  <c r="A644" i="57" l="1"/>
  <c r="N645" i="57"/>
  <c r="A645" i="57" l="1"/>
  <c r="N646" i="57"/>
  <c r="A646" i="57" l="1"/>
  <c r="N647" i="57"/>
  <c r="A647" i="57" l="1"/>
  <c r="N648" i="57"/>
  <c r="A648" i="57" l="1"/>
  <c r="N649" i="57"/>
  <c r="A649" i="57" l="1"/>
  <c r="N650" i="57"/>
  <c r="A650" i="57" l="1"/>
  <c r="N651" i="57"/>
  <c r="A651" i="57" l="1"/>
  <c r="N652" i="57"/>
  <c r="A652" i="57" l="1"/>
  <c r="N653" i="57"/>
  <c r="A653" i="57" l="1"/>
  <c r="N654" i="57"/>
  <c r="A654" i="57" l="1"/>
  <c r="N655" i="57"/>
  <c r="A655" i="57" l="1"/>
  <c r="N656" i="57"/>
  <c r="A656" i="57" l="1"/>
  <c r="N657" i="57"/>
  <c r="A657" i="57" l="1"/>
  <c r="N658" i="57"/>
  <c r="A658" i="57" l="1"/>
  <c r="N659" i="57"/>
  <c r="A659" i="57" l="1"/>
  <c r="N660" i="57"/>
  <c r="A660" i="57" l="1"/>
  <c r="N661" i="57"/>
  <c r="A661" i="57" l="1"/>
  <c r="N662" i="57"/>
  <c r="A662" i="57" l="1"/>
  <c r="N663" i="57"/>
  <c r="A663" i="57" l="1"/>
  <c r="N664" i="57"/>
  <c r="A664" i="57" l="1"/>
  <c r="N665" i="57"/>
  <c r="A665" i="57" l="1"/>
  <c r="N666" i="57"/>
  <c r="A666" i="57" l="1"/>
  <c r="N667" i="57"/>
  <c r="A667" i="57" l="1"/>
  <c r="N668" i="57"/>
  <c r="A668" i="57" l="1"/>
  <c r="N669" i="57"/>
  <c r="A669" i="57" l="1"/>
  <c r="N670" i="57"/>
  <c r="A670" i="57" l="1"/>
  <c r="N671" i="57"/>
  <c r="A671" i="57" l="1"/>
  <c r="N672" i="57"/>
  <c r="A672" i="57" l="1"/>
  <c r="N673" i="57"/>
  <c r="A673" i="57" l="1"/>
  <c r="N674" i="57"/>
  <c r="A674" i="57" l="1"/>
  <c r="N675" i="57"/>
  <c r="A675" i="57" l="1"/>
  <c r="N676" i="57"/>
  <c r="A676" i="57" l="1"/>
  <c r="N677" i="57"/>
  <c r="A677" i="57" l="1"/>
  <c r="N678" i="57"/>
  <c r="A678" i="57" l="1"/>
  <c r="N679" i="57"/>
  <c r="A679" i="57" l="1"/>
  <c r="N680" i="57"/>
  <c r="A680" i="57" l="1"/>
  <c r="N681" i="57"/>
  <c r="A681" i="57" l="1"/>
  <c r="N682" i="57"/>
  <c r="A682" i="57" l="1"/>
  <c r="N683" i="57"/>
  <c r="A683" i="57" l="1"/>
  <c r="N684" i="57"/>
  <c r="A684" i="57" l="1"/>
  <c r="N685" i="57"/>
  <c r="A685" i="57" l="1"/>
  <c r="N686" i="57"/>
  <c r="A686" i="57" l="1"/>
  <c r="N687" i="57"/>
  <c r="A687" i="57" l="1"/>
  <c r="N688" i="57"/>
  <c r="A688" i="57" l="1"/>
  <c r="N689" i="57"/>
  <c r="A689" i="57" l="1"/>
  <c r="N690" i="57"/>
  <c r="A690" i="57" l="1"/>
  <c r="N691" i="57"/>
  <c r="A691" i="57" l="1"/>
  <c r="N692" i="57"/>
  <c r="A692" i="57" l="1"/>
  <c r="N693" i="57"/>
  <c r="A693" i="57" l="1"/>
  <c r="N694" i="57"/>
  <c r="A694" i="57" l="1"/>
  <c r="N695" i="57"/>
  <c r="A695" i="57" l="1"/>
  <c r="N696" i="57"/>
  <c r="A696" i="57" l="1"/>
  <c r="N697" i="57"/>
  <c r="A697" i="57" l="1"/>
  <c r="N698" i="57"/>
  <c r="A698" i="57" l="1"/>
  <c r="N699" i="57"/>
  <c r="A699" i="57" l="1"/>
  <c r="N700" i="57"/>
  <c r="A700" i="57" l="1"/>
  <c r="N701" i="57"/>
  <c r="A701" i="57" l="1"/>
  <c r="N702" i="57"/>
  <c r="A702" i="57" l="1"/>
  <c r="N703" i="57"/>
  <c r="A703" i="57" l="1"/>
  <c r="N704" i="57"/>
  <c r="A704" i="57" l="1"/>
  <c r="N705" i="57"/>
  <c r="A705" i="57" l="1"/>
  <c r="N706" i="57"/>
  <c r="A706" i="57" l="1"/>
  <c r="N707" i="57"/>
  <c r="A707" i="57" l="1"/>
  <c r="N708" i="57"/>
  <c r="A708" i="57" l="1"/>
  <c r="N709" i="57"/>
  <c r="A709" i="57" l="1"/>
  <c r="N710" i="57"/>
  <c r="A710" i="57" l="1"/>
  <c r="N711" i="57"/>
  <c r="A711" i="57" l="1"/>
  <c r="N712" i="57"/>
  <c r="A712" i="57" l="1"/>
  <c r="N713" i="57"/>
  <c r="A713" i="57" l="1"/>
  <c r="N714" i="57"/>
  <c r="A714" i="57" l="1"/>
  <c r="N715" i="57"/>
  <c r="A715" i="57" l="1"/>
  <c r="N716" i="57"/>
  <c r="A716" i="57" l="1"/>
  <c r="N717" i="57"/>
  <c r="A717" i="57" l="1"/>
  <c r="N718" i="57"/>
  <c r="A718" i="57" l="1"/>
  <c r="N719" i="57"/>
  <c r="A719" i="57" l="1"/>
  <c r="N720" i="57"/>
  <c r="A720" i="57" l="1"/>
  <c r="N721" i="57"/>
  <c r="A721" i="57" l="1"/>
  <c r="N722" i="57"/>
  <c r="A722" i="57" l="1"/>
  <c r="N723" i="57"/>
  <c r="A723" i="57" l="1"/>
  <c r="N724" i="57"/>
  <c r="A724" i="57" l="1"/>
  <c r="N725" i="57"/>
  <c r="A725" i="57" l="1"/>
  <c r="N726" i="57"/>
  <c r="A726" i="57" l="1"/>
  <c r="N727" i="57"/>
  <c r="A727" i="57" l="1"/>
  <c r="N728" i="57"/>
  <c r="A728" i="57" l="1"/>
  <c r="N729" i="57"/>
  <c r="A729" i="57" l="1"/>
  <c r="N730" i="57"/>
  <c r="A730" i="57" l="1"/>
  <c r="N731" i="57"/>
  <c r="A731" i="57" l="1"/>
  <c r="N732" i="57"/>
  <c r="A732" i="57" l="1"/>
  <c r="N733" i="57"/>
  <c r="A733" i="57" l="1"/>
  <c r="N734" i="57"/>
  <c r="A734" i="57" l="1"/>
  <c r="N735" i="57"/>
  <c r="I217" i="42"/>
  <c r="I216" i="42"/>
  <c r="I215" i="42"/>
  <c r="I214" i="42"/>
  <c r="I213" i="42"/>
  <c r="I212" i="42"/>
  <c r="I211" i="42"/>
  <c r="I210" i="42"/>
  <c r="I209" i="42"/>
  <c r="I208" i="42"/>
  <c r="I207" i="42"/>
  <c r="I206" i="42"/>
  <c r="I205" i="42"/>
  <c r="I204" i="42"/>
  <c r="I203" i="42"/>
  <c r="I202" i="42"/>
  <c r="I201" i="42"/>
  <c r="I200" i="42"/>
  <c r="I199" i="42"/>
  <c r="I198" i="42"/>
  <c r="I197" i="42"/>
  <c r="I196" i="42"/>
  <c r="I195" i="42"/>
  <c r="I194" i="42"/>
  <c r="I193" i="42"/>
  <c r="I192" i="42"/>
  <c r="I191" i="42"/>
  <c r="I190" i="42"/>
  <c r="I189" i="42"/>
  <c r="I188" i="42"/>
  <c r="I187" i="42"/>
  <c r="I186" i="42"/>
  <c r="I185" i="42"/>
  <c r="I184" i="42"/>
  <c r="I183" i="42"/>
  <c r="I182" i="42"/>
  <c r="I181" i="42"/>
  <c r="I180" i="42"/>
  <c r="I179" i="42"/>
  <c r="I178" i="42"/>
  <c r="I177" i="42"/>
  <c r="I176" i="42"/>
  <c r="I175" i="42"/>
  <c r="I174" i="42"/>
  <c r="I173" i="42"/>
  <c r="I172" i="42"/>
  <c r="I171" i="42"/>
  <c r="I170" i="42"/>
  <c r="I169" i="42"/>
  <c r="I168" i="42"/>
  <c r="I167" i="42"/>
  <c r="I166" i="42"/>
  <c r="I165" i="42"/>
  <c r="I151" i="42"/>
  <c r="I150" i="42"/>
  <c r="I149" i="42"/>
  <c r="I148" i="42"/>
  <c r="I147" i="42"/>
  <c r="I146" i="42"/>
  <c r="I145" i="42"/>
  <c r="I144" i="42"/>
  <c r="I143" i="42"/>
  <c r="I142" i="42"/>
  <c r="I141" i="42"/>
  <c r="I140" i="42"/>
  <c r="I139" i="42"/>
  <c r="I138" i="42"/>
  <c r="I137" i="42"/>
  <c r="I136" i="42"/>
  <c r="I135" i="42"/>
  <c r="I134" i="42"/>
  <c r="I133" i="42"/>
  <c r="I132" i="42"/>
  <c r="I131" i="42"/>
  <c r="I130" i="42"/>
  <c r="I129" i="42"/>
  <c r="I128" i="42"/>
  <c r="I127" i="42"/>
  <c r="I126" i="42"/>
  <c r="I125" i="42"/>
  <c r="I124" i="42"/>
  <c r="I123" i="42"/>
  <c r="I122" i="42"/>
  <c r="I121" i="42"/>
  <c r="I120" i="42"/>
  <c r="I119" i="42"/>
  <c r="I118" i="42"/>
  <c r="I117" i="42"/>
  <c r="I116" i="42"/>
  <c r="I115" i="42"/>
  <c r="I114" i="42"/>
  <c r="I113" i="42"/>
  <c r="I112" i="42"/>
  <c r="I111" i="42"/>
  <c r="I110" i="42"/>
  <c r="I109" i="42"/>
  <c r="I108" i="42"/>
  <c r="I107" i="42"/>
  <c r="I106" i="42"/>
  <c r="I105" i="42"/>
  <c r="I104" i="42"/>
  <c r="I103" i="42"/>
  <c r="I102" i="42"/>
  <c r="I101" i="42"/>
  <c r="I100" i="42"/>
  <c r="I99" i="42"/>
  <c r="I91" i="42"/>
  <c r="I157" i="42" s="1"/>
  <c r="I85" i="42"/>
  <c r="I84" i="42"/>
  <c r="I83" i="42"/>
  <c r="I82" i="42"/>
  <c r="I57" i="42"/>
  <c r="I56" i="42"/>
  <c r="I55" i="42"/>
  <c r="I54" i="42"/>
  <c r="I53" i="42"/>
  <c r="I52" i="42"/>
  <c r="I51" i="42"/>
  <c r="I50" i="42"/>
  <c r="I49" i="42"/>
  <c r="I48" i="42"/>
  <c r="I47" i="42"/>
  <c r="I46" i="42"/>
  <c r="I45" i="42"/>
  <c r="I44" i="42"/>
  <c r="I43" i="42"/>
  <c r="I42" i="42"/>
  <c r="I41" i="42"/>
  <c r="I40" i="42"/>
  <c r="I39" i="42"/>
  <c r="I38" i="42"/>
  <c r="I37" i="42"/>
  <c r="I36" i="42"/>
  <c r="I35" i="42"/>
  <c r="I34" i="42"/>
  <c r="I33" i="42"/>
  <c r="I32" i="42"/>
  <c r="I31" i="42"/>
  <c r="I30" i="42"/>
  <c r="I29" i="42"/>
  <c r="I28" i="42"/>
  <c r="I27" i="42"/>
  <c r="I26" i="42"/>
  <c r="I25" i="42"/>
  <c r="I24" i="42"/>
  <c r="I23" i="42"/>
  <c r="I22" i="42"/>
  <c r="I21" i="42"/>
  <c r="I20" i="42"/>
  <c r="I19" i="42"/>
  <c r="I16" i="42"/>
  <c r="I15" i="42"/>
  <c r="I14" i="42"/>
  <c r="I13" i="42"/>
  <c r="I12" i="42"/>
  <c r="I10" i="42"/>
  <c r="I9" i="42"/>
  <c r="I8" i="42"/>
  <c r="I7" i="42"/>
  <c r="I6" i="42"/>
  <c r="I87" i="42" l="1"/>
  <c r="I97" i="42" s="1"/>
  <c r="I153" i="42" s="1"/>
  <c r="I163" i="42" s="1"/>
  <c r="I219" i="42" s="1"/>
  <c r="A735" i="57"/>
  <c r="N736" i="57"/>
  <c r="A736" i="57" l="1"/>
  <c r="N737" i="57"/>
  <c r="A737" i="57" l="1"/>
  <c r="N738" i="57"/>
  <c r="A738" i="57" l="1"/>
  <c r="N739" i="57"/>
  <c r="A739" i="57" l="1"/>
  <c r="N740" i="57"/>
  <c r="A740" i="57" l="1"/>
  <c r="N741" i="57"/>
  <c r="A741" i="57" l="1"/>
  <c r="N742" i="57"/>
  <c r="A742" i="57" l="1"/>
  <c r="N743" i="57"/>
  <c r="A743" i="57" l="1"/>
  <c r="N744" i="57"/>
  <c r="A744" i="57" l="1"/>
  <c r="N745" i="57"/>
  <c r="A745" i="57" l="1"/>
  <c r="N746" i="57"/>
  <c r="A746" i="57" l="1"/>
  <c r="N747" i="57"/>
  <c r="A747" i="57" l="1"/>
  <c r="N748" i="57"/>
  <c r="I72" i="36"/>
  <c r="I71" i="36"/>
  <c r="I70" i="36"/>
  <c r="I69" i="36"/>
  <c r="I66" i="36"/>
  <c r="I65" i="36"/>
  <c r="I63" i="36"/>
  <c r="I62" i="36"/>
  <c r="I61" i="36"/>
  <c r="I43" i="36"/>
  <c r="I42" i="36"/>
  <c r="I41" i="36"/>
  <c r="I40" i="36"/>
  <c r="I39" i="36"/>
  <c r="I38" i="36"/>
  <c r="I37" i="36"/>
  <c r="I36" i="36"/>
  <c r="I35" i="36"/>
  <c r="I34" i="36"/>
  <c r="I33" i="36"/>
  <c r="I32" i="36"/>
  <c r="I31" i="36"/>
  <c r="I30" i="36"/>
  <c r="I28" i="36"/>
  <c r="I27" i="36"/>
  <c r="I26" i="36"/>
  <c r="I25" i="36"/>
  <c r="I24" i="36"/>
  <c r="I23" i="36"/>
  <c r="I22" i="36"/>
  <c r="I21" i="36"/>
  <c r="I20" i="36"/>
  <c r="I19" i="36"/>
  <c r="I18" i="36"/>
  <c r="I17" i="36"/>
  <c r="I16" i="36"/>
  <c r="I15" i="36"/>
  <c r="I14" i="36"/>
  <c r="I13" i="36"/>
  <c r="I12" i="36"/>
  <c r="A748" i="57" l="1"/>
  <c r="N749" i="57"/>
  <c r="I73" i="36"/>
  <c r="A749" i="57" l="1"/>
  <c r="N750" i="57"/>
  <c r="A750" i="57" l="1"/>
  <c r="N751" i="57"/>
  <c r="A751" i="57" l="1"/>
  <c r="N752" i="57"/>
  <c r="A752" i="57" l="1"/>
  <c r="N753" i="57"/>
  <c r="A753" i="57" l="1"/>
  <c r="N754" i="57"/>
  <c r="A754" i="5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Eskom</author>
  </authors>
  <commentList>
    <comment ref="C14" authorId="0" shapeId="0" xr:uid="{00000000-0006-0000-0100-000001000000}">
      <text>
        <r>
          <rPr>
            <b/>
            <sz val="10"/>
            <color indexed="12"/>
            <rFont val="Arial"/>
            <family val="2"/>
          </rPr>
          <t xml:space="preserve">The cost to the </t>
        </r>
        <r>
          <rPr>
            <b/>
            <i/>
            <sz val="10"/>
            <color indexed="12"/>
            <rFont val="Arial"/>
            <family val="2"/>
          </rPr>
          <t xml:space="preserve">Contractor </t>
        </r>
        <r>
          <rPr>
            <b/>
            <sz val="10"/>
            <color indexed="12"/>
            <rFont val="Arial"/>
            <family val="2"/>
          </rPr>
          <t xml:space="preserve">to make provision for and to erect, alter as necessary, maintain, remove and make good on completion of the </t>
        </r>
        <r>
          <rPr>
            <b/>
            <i/>
            <sz val="10"/>
            <color indexed="12"/>
            <rFont val="Arial"/>
            <family val="2"/>
          </rPr>
          <t>Works</t>
        </r>
        <r>
          <rPr>
            <b/>
            <sz val="10"/>
            <color indexed="12"/>
            <rFont val="Arial"/>
            <family val="2"/>
          </rPr>
          <t xml:space="preserve"> suitable fencing with access gates, etc as necessary for the enclosure of the contractor's yard, all to the
satisfaction of the </t>
        </r>
        <r>
          <rPr>
            <b/>
            <i/>
            <sz val="10"/>
            <color indexed="12"/>
            <rFont val="Arial"/>
            <family val="2"/>
          </rPr>
          <t>Employer's</t>
        </r>
        <r>
          <rPr>
            <b/>
            <sz val="10"/>
            <color indexed="12"/>
            <rFont val="Arial"/>
            <family val="2"/>
          </rPr>
          <t xml:space="preserve"> Representative. If other suitable and safe storage facilities have already been provided, this item need not be priced.</t>
        </r>
      </text>
    </comment>
    <comment ref="C16" authorId="0" shapeId="0" xr:uid="{00000000-0006-0000-0100-000002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to pay all deductibles (excesses) for the risks that he may encounter during the execution of the </t>
        </r>
        <r>
          <rPr>
            <b/>
            <i/>
            <sz val="10"/>
            <color indexed="12"/>
            <rFont val="Arial"/>
            <family val="2"/>
          </rPr>
          <t>Works,</t>
        </r>
        <r>
          <rPr>
            <b/>
            <sz val="10"/>
            <color indexed="12"/>
            <rFont val="Arial"/>
            <family val="2"/>
          </rPr>
          <t xml:space="preserve"> further explained in the Contract document.</t>
        </r>
      </text>
    </comment>
    <comment ref="C18" authorId="0" shapeId="0" xr:uid="{00000000-0006-0000-0100-000003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a site office, suitable for regular site meetings, which must also serve as the office for the </t>
        </r>
        <r>
          <rPr>
            <b/>
            <i/>
            <sz val="10"/>
            <color indexed="12"/>
            <rFont val="Arial"/>
            <family val="2"/>
          </rPr>
          <t>Contractor's</t>
        </r>
        <r>
          <rPr>
            <b/>
            <sz val="10"/>
            <color indexed="12"/>
            <rFont val="Arial"/>
            <family val="2"/>
          </rPr>
          <t xml:space="preserve"> site supervisor. 
Adequate workspace must also be provided for the </t>
        </r>
        <r>
          <rPr>
            <b/>
            <i/>
            <sz val="10"/>
            <color indexed="12"/>
            <rFont val="Arial"/>
            <family val="2"/>
          </rPr>
          <t>Project Manager</t>
        </r>
        <r>
          <rPr>
            <b/>
            <sz val="10"/>
            <color indexed="12"/>
            <rFont val="Arial"/>
            <family val="2"/>
          </rPr>
          <t xml:space="preserve"> or his Representative, as well as a place of safekeeping for his site plans and documentation.</t>
        </r>
      </text>
    </comment>
    <comment ref="D21" authorId="0" shapeId="0" xr:uid="{00000000-0006-0000-0100-000004000000}">
      <text>
        <r>
          <rPr>
            <b/>
            <sz val="10"/>
            <color indexed="12"/>
            <rFont val="Arial"/>
            <family val="2"/>
          </rPr>
          <t xml:space="preserve">The cost to the </t>
        </r>
        <r>
          <rPr>
            <b/>
            <i/>
            <sz val="10"/>
            <color indexed="12"/>
            <rFont val="Arial"/>
            <family val="2"/>
          </rPr>
          <t xml:space="preserve">Contractor </t>
        </r>
        <r>
          <rPr>
            <b/>
            <sz val="10"/>
            <color indexed="12"/>
            <rFont val="Arial"/>
            <family val="2"/>
          </rPr>
          <t>to make provision for the safe storage of material on site against theft as well as protection against  damage due to wind or weather.</t>
        </r>
      </text>
    </comment>
    <comment ref="D23" authorId="0" shapeId="0" xr:uid="{00000000-0006-0000-0100-000005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accommodation for his employees that are working on a site which is not close to their home base for an extended period.</t>
        </r>
      </text>
    </comment>
    <comment ref="D25" authorId="0" shapeId="0" xr:uid="{00000000-0006-0000-0100-000006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the necessary Plant, Equipment and Tools for the execution of the </t>
        </r>
        <r>
          <rPr>
            <b/>
            <i/>
            <sz val="10"/>
            <color indexed="12"/>
            <rFont val="Arial"/>
            <family val="2"/>
          </rPr>
          <t>Works</t>
        </r>
        <r>
          <rPr>
            <b/>
            <sz val="10"/>
            <color indexed="12"/>
            <rFont val="Arial"/>
            <family val="2"/>
          </rPr>
          <t xml:space="preserve">, maintain it in a proper and safe working condition and remove on </t>
        </r>
        <r>
          <rPr>
            <b/>
            <i/>
            <sz val="10"/>
            <color indexed="12"/>
            <rFont val="Arial"/>
            <family val="2"/>
          </rPr>
          <t>Completion</t>
        </r>
        <r>
          <rPr>
            <b/>
            <sz val="10"/>
            <color indexed="12"/>
            <rFont val="Arial"/>
            <family val="2"/>
          </rPr>
          <t>.</t>
        </r>
      </text>
    </comment>
    <comment ref="D27" authorId="0" shapeId="0" xr:uid="{00000000-0006-0000-0100-000007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and maintain in a thoroughly clean and tidy condition and remove on completion of the </t>
        </r>
        <r>
          <rPr>
            <b/>
            <i/>
            <sz val="10"/>
            <color indexed="12"/>
            <rFont val="Arial"/>
            <family val="2"/>
          </rPr>
          <t>Works,</t>
        </r>
        <r>
          <rPr>
            <b/>
            <sz val="10"/>
            <color indexed="12"/>
            <rFont val="Arial"/>
            <family val="2"/>
          </rPr>
          <t xml:space="preserve"> proper toilets for the use of the workmen</t>
        </r>
      </text>
    </comment>
    <comment ref="D29" authorId="0" shapeId="0" xr:uid="{00000000-0006-0000-0100-000008000000}">
      <text>
        <r>
          <rPr>
            <b/>
            <sz val="10"/>
            <color indexed="12"/>
            <rFont val="Arial"/>
            <family val="2"/>
          </rPr>
          <t xml:space="preserve">The cost to the </t>
        </r>
        <r>
          <rPr>
            <b/>
            <i/>
            <sz val="10"/>
            <color indexed="12"/>
            <rFont val="Arial"/>
            <family val="2"/>
          </rPr>
          <t xml:space="preserve">Contractor </t>
        </r>
        <r>
          <rPr>
            <b/>
            <sz val="10"/>
            <color indexed="12"/>
            <rFont val="Arial"/>
            <family val="2"/>
          </rPr>
          <t xml:space="preserve">to make provision for all water necessary for the execution of the </t>
        </r>
        <r>
          <rPr>
            <b/>
            <i/>
            <sz val="10"/>
            <color indexed="12"/>
            <rFont val="Arial"/>
            <family val="2"/>
          </rPr>
          <t>Works</t>
        </r>
        <r>
          <rPr>
            <b/>
            <sz val="10"/>
            <color indexed="12"/>
            <rFont val="Arial"/>
            <family val="2"/>
          </rPr>
          <t xml:space="preserve">, including all temporary plumbing, removing same and making good on </t>
        </r>
        <r>
          <rPr>
            <b/>
            <i/>
            <sz val="10"/>
            <color indexed="12"/>
            <rFont val="Arial"/>
            <family val="2"/>
          </rPr>
          <t>completion</t>
        </r>
        <r>
          <rPr>
            <b/>
            <sz val="10"/>
            <color indexed="12"/>
            <rFont val="Arial"/>
            <family val="2"/>
          </rPr>
          <t xml:space="preserve"> of the </t>
        </r>
        <r>
          <rPr>
            <b/>
            <i/>
            <sz val="10"/>
            <color indexed="12"/>
            <rFont val="Arial"/>
            <family val="2"/>
          </rPr>
          <t xml:space="preserve">Works. </t>
        </r>
        <r>
          <rPr>
            <b/>
            <sz val="10"/>
            <color indexed="12"/>
            <rFont val="Arial"/>
            <family val="2"/>
          </rPr>
          <t>Portable drinking water should also be made available for the workmen.</t>
        </r>
      </text>
    </comment>
    <comment ref="D31" authorId="0" shapeId="0" xr:uid="{00000000-0006-0000-0100-000009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all electricity and artificial lighting necessary for the execution of the </t>
        </r>
        <r>
          <rPr>
            <b/>
            <i/>
            <sz val="10"/>
            <color indexed="12"/>
            <rFont val="Arial"/>
            <family val="2"/>
          </rPr>
          <t>Works</t>
        </r>
        <r>
          <rPr>
            <b/>
            <sz val="10"/>
            <color indexed="12"/>
            <rFont val="Arial"/>
            <family val="2"/>
          </rPr>
          <t xml:space="preserve">, including all temporary installation work, removing same and making good on </t>
        </r>
        <r>
          <rPr>
            <b/>
            <i/>
            <sz val="10"/>
            <color indexed="12"/>
            <rFont val="Arial"/>
            <family val="2"/>
          </rPr>
          <t>completion</t>
        </r>
        <r>
          <rPr>
            <b/>
            <sz val="10"/>
            <color indexed="12"/>
            <rFont val="Arial"/>
            <family val="2"/>
          </rPr>
          <t xml:space="preserve"> of the </t>
        </r>
        <r>
          <rPr>
            <b/>
            <i/>
            <sz val="10"/>
            <color indexed="12"/>
            <rFont val="Arial"/>
            <family val="2"/>
          </rPr>
          <t>Works</t>
        </r>
        <r>
          <rPr>
            <b/>
            <sz val="10"/>
            <color indexed="12"/>
            <rFont val="Arial"/>
            <family val="2"/>
          </rPr>
          <t>.</t>
        </r>
      </text>
    </comment>
    <comment ref="D33" authorId="0" shapeId="0" xr:uid="{00000000-0006-0000-0100-00000A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and  to  maintain a proper telephone or cell phone communication system until </t>
        </r>
        <r>
          <rPr>
            <b/>
            <i/>
            <sz val="10"/>
            <color indexed="12"/>
            <rFont val="Arial"/>
            <family val="2"/>
          </rPr>
          <t>completion</t>
        </r>
        <r>
          <rPr>
            <b/>
            <sz val="10"/>
            <color indexed="12"/>
            <rFont val="Arial"/>
            <family val="2"/>
          </rPr>
          <t xml:space="preserve"> of the </t>
        </r>
        <r>
          <rPr>
            <b/>
            <i/>
            <sz val="10"/>
            <color indexed="12"/>
            <rFont val="Arial"/>
            <family val="2"/>
          </rPr>
          <t>Works.</t>
        </r>
      </text>
    </comment>
    <comment ref="D35" authorId="0" shapeId="0" xr:uid="{00000000-0006-0000-0100-00000B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all appropriate measures for the general security of the </t>
        </r>
        <r>
          <rPr>
            <b/>
            <i/>
            <sz val="10"/>
            <color indexed="12"/>
            <rFont val="Arial"/>
            <family val="2"/>
          </rPr>
          <t>Works</t>
        </r>
        <r>
          <rPr>
            <b/>
            <sz val="10"/>
            <color indexed="12"/>
            <rFont val="Arial"/>
            <family val="2"/>
          </rPr>
          <t xml:space="preserve">. </t>
        </r>
      </text>
    </comment>
    <comment ref="D37" authorId="0" shapeId="0" xr:uid="{00000000-0006-0000-0100-00000C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the employment of a competent supervisor to supervise and manage the execution of the </t>
        </r>
        <r>
          <rPr>
            <b/>
            <i/>
            <sz val="10"/>
            <color indexed="12"/>
            <rFont val="Arial"/>
            <family val="2"/>
          </rPr>
          <t>Works</t>
        </r>
        <r>
          <rPr>
            <b/>
            <sz val="10"/>
            <color indexed="12"/>
            <rFont val="Arial"/>
            <family val="2"/>
          </rPr>
          <t xml:space="preserve"> as well as to prepare a detailed programme and supporting documentation for the execution of the contract including the work of all approved subcontractors engaged by </t>
        </r>
        <r>
          <rPr>
            <b/>
            <i/>
            <sz val="10"/>
            <color indexed="12"/>
            <rFont val="Arial"/>
            <family val="2"/>
          </rPr>
          <t>Employer</t>
        </r>
        <r>
          <rPr>
            <b/>
            <sz val="10"/>
            <color indexed="12"/>
            <rFont val="Arial"/>
            <family val="2"/>
          </rPr>
          <t xml:space="preserve">, representing the information that is required by the Works Information in sufficient detail to enable the </t>
        </r>
        <r>
          <rPr>
            <b/>
            <i/>
            <sz val="10"/>
            <color indexed="12"/>
            <rFont val="Arial"/>
            <family val="2"/>
          </rPr>
          <t>Employer's</t>
        </r>
        <r>
          <rPr>
            <b/>
            <sz val="10"/>
            <color indexed="12"/>
            <rFont val="Arial"/>
            <family val="2"/>
          </rPr>
          <t xml:space="preserve"> Representative to assess the progress of the works at all times in comparison with the programme. Supervisor to be full time on site. Approval in writing to be obtained if supervisor to be dedicated to more than one site in the same area.</t>
        </r>
      </text>
    </comment>
    <comment ref="C107" authorId="0" shapeId="0" xr:uid="{00000000-0006-0000-0100-00000D000000}">
      <text>
        <r>
          <rPr>
            <b/>
            <sz val="10"/>
            <color indexed="12"/>
            <rFont val="Arial"/>
            <family val="2"/>
          </rPr>
          <t>The cost to the</t>
        </r>
        <r>
          <rPr>
            <b/>
            <i/>
            <sz val="10"/>
            <color indexed="12"/>
            <rFont val="Arial"/>
            <family val="2"/>
          </rPr>
          <t xml:space="preserve"> Contractor</t>
        </r>
        <r>
          <rPr>
            <b/>
            <sz val="10"/>
            <color indexed="12"/>
            <rFont val="Arial"/>
            <family val="2"/>
          </rPr>
          <t xml:space="preserve"> to make provision to comply with the list of requirements to draw up a H &amp; S plan for the project and compile and maintain a H &amp; S File and hand over to the </t>
        </r>
        <r>
          <rPr>
            <b/>
            <i/>
            <sz val="10"/>
            <color indexed="12"/>
            <rFont val="Arial"/>
            <family val="2"/>
          </rPr>
          <t>Employer</t>
        </r>
        <r>
          <rPr>
            <b/>
            <sz val="10"/>
            <color indexed="12"/>
            <rFont val="Arial"/>
            <family val="2"/>
          </rPr>
          <t xml:space="preserve"> upon </t>
        </r>
        <r>
          <rPr>
            <b/>
            <i/>
            <sz val="10"/>
            <color indexed="12"/>
            <rFont val="Arial"/>
            <family val="2"/>
          </rPr>
          <t xml:space="preserve">Completion. </t>
        </r>
        <r>
          <rPr>
            <b/>
            <sz val="10"/>
            <color indexed="12"/>
            <rFont val="Arial"/>
            <family val="2"/>
          </rPr>
          <t xml:space="preserve">The </t>
        </r>
        <r>
          <rPr>
            <b/>
            <i/>
            <sz val="10"/>
            <color indexed="12"/>
            <rFont val="Arial"/>
            <family val="2"/>
          </rPr>
          <t>Contractor</t>
        </r>
        <r>
          <rPr>
            <b/>
            <sz val="10"/>
            <color indexed="12"/>
            <rFont val="Arial"/>
            <family val="2"/>
          </rPr>
          <t xml:space="preserve"> should also take responsibility for the Sub Contractors' compliance in terms of the OHS Act (Safety Plan and File), constant updating of the Health and Safety File, etc.</t>
        </r>
      </text>
    </comment>
    <comment ref="C109" authorId="0" shapeId="0" xr:uid="{00000000-0006-0000-0100-00000E000000}">
      <text>
        <r>
          <rPr>
            <b/>
            <sz val="10"/>
            <color indexed="12"/>
            <rFont val="Arial"/>
            <family val="2"/>
          </rPr>
          <t>The cost to the</t>
        </r>
        <r>
          <rPr>
            <b/>
            <i/>
            <sz val="10"/>
            <color indexed="12"/>
            <rFont val="Arial"/>
            <family val="2"/>
          </rPr>
          <t xml:space="preserve"> Contractor</t>
        </r>
        <r>
          <rPr>
            <b/>
            <sz val="10"/>
            <color indexed="12"/>
            <rFont val="Arial"/>
            <family val="2"/>
          </rPr>
          <t xml:space="preserve"> to make provision for H&amp;S training as well as the cost of the idle (unproductive) time of his employees whilst undergoing  H &amp; S training.</t>
        </r>
      </text>
    </comment>
    <comment ref="C111" authorId="0" shapeId="0" xr:uid="{00000000-0006-0000-0100-00000F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the appointees in terms of the OHS Act and Regulations i. e., qualified first aider, construction site Health and safety officer, incident / Accident investigator, if not part of the construction teams of the Contractor, and appointed full time for this purpose. The additional cost of their employment which can not be recovered through contract rates, should be allowed here. 
The Principal </t>
        </r>
        <r>
          <rPr>
            <b/>
            <i/>
            <sz val="10"/>
            <color indexed="12"/>
            <rFont val="Arial"/>
            <family val="2"/>
          </rPr>
          <t xml:space="preserve">Contractor </t>
        </r>
        <r>
          <rPr>
            <b/>
            <sz val="10"/>
            <color indexed="12"/>
            <rFont val="Arial"/>
            <family val="2"/>
          </rPr>
          <t xml:space="preserve">as well as his </t>
        </r>
        <r>
          <rPr>
            <b/>
            <i/>
            <sz val="10"/>
            <color indexed="12"/>
            <rFont val="Arial"/>
            <family val="2"/>
          </rPr>
          <t>Subcontractors</t>
        </r>
        <r>
          <rPr>
            <b/>
            <sz val="10"/>
            <color indexed="12"/>
            <rFont val="Arial"/>
            <family val="2"/>
          </rPr>
          <t xml:space="preserve"> should also be appointed in writing by the </t>
        </r>
        <r>
          <rPr>
            <b/>
            <i/>
            <sz val="10"/>
            <color indexed="12"/>
            <rFont val="Arial"/>
            <family val="2"/>
          </rPr>
          <t>Employer</t>
        </r>
        <r>
          <rPr>
            <b/>
            <sz val="10"/>
            <color indexed="12"/>
            <rFont val="Arial"/>
            <family val="2"/>
          </rPr>
          <t xml:space="preserve"> and be registered and in good standing with the Compensation fund.</t>
        </r>
      </text>
    </comment>
    <comment ref="C113" authorId="0" shapeId="0" xr:uid="{00000000-0006-0000-0100-000010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make provision for the cost to comply to any other requirement of the OHS Act, i.e., to notify the Department of Labour of the Construction project, time and cost to do and record daily Risk assessments.  </t>
        </r>
      </text>
    </comment>
    <comment ref="C116" authorId="0" shapeId="0" xr:uid="{00000000-0006-0000-0100-000011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obtain Standards and Specifications that are referred to in this Contract document but are not supplied in hard copy format by Eskom. He would also be responsible to provide the relevant sections of Standards and Specifications to his Subcontractors and ensure that they understand their own responsibility and comply fully .</t>
        </r>
      </text>
    </comment>
    <comment ref="C118" authorId="0" shapeId="0" xr:uid="{00000000-0006-0000-0100-000012000000}">
      <text>
        <r>
          <rPr>
            <b/>
            <sz val="10"/>
            <color indexed="12"/>
            <rFont val="Arial"/>
            <family val="2"/>
          </rPr>
          <t xml:space="preserve">The cost to the </t>
        </r>
        <r>
          <rPr>
            <b/>
            <i/>
            <sz val="10"/>
            <color indexed="12"/>
            <rFont val="Arial"/>
            <family val="2"/>
          </rPr>
          <t>Contractor</t>
        </r>
        <r>
          <rPr>
            <b/>
            <sz val="10"/>
            <color indexed="12"/>
            <rFont val="Arial"/>
            <family val="2"/>
          </rPr>
          <t xml:space="preserve"> to provide safe transport to his employees at, to and from the construction site in terms of the Construction Regulations </t>
        </r>
        <r>
          <rPr>
            <b/>
            <i/>
            <sz val="10"/>
            <color indexed="12"/>
            <rFont val="Arial"/>
            <family val="2"/>
          </rPr>
          <t>Clause 21 (2) (a) and (i) If tendered for proof to beprovided by listing the vehicle registration number or rental agreement</t>
        </r>
      </text>
    </comment>
  </commentList>
</comments>
</file>

<file path=xl/sharedStrings.xml><?xml version="1.0" encoding="utf-8"?>
<sst xmlns="http://schemas.openxmlformats.org/spreadsheetml/2006/main" count="4574" uniqueCount="1390">
  <si>
    <t>SHORT DESCRIPTION</t>
  </si>
  <si>
    <t>UNIT</t>
  </si>
  <si>
    <t>QUANTITY</t>
  </si>
  <si>
    <t>RATE</t>
  </si>
  <si>
    <t>AMOUNT</t>
  </si>
  <si>
    <t>SANS</t>
  </si>
  <si>
    <t>SECTION 1200C: SITE CLEARANCE</t>
  </si>
  <si>
    <t>Clear and grub:</t>
  </si>
  <si>
    <t>b)</t>
  </si>
  <si>
    <t>over 3,0 m, in steps of 1,0 m</t>
  </si>
  <si>
    <t>no</t>
  </si>
  <si>
    <t>Take down existing fences:</t>
  </si>
  <si>
    <t>m</t>
  </si>
  <si>
    <t>Remove topsoil to a nominal depth of</t>
  </si>
  <si>
    <t>150 mm and spoil</t>
  </si>
  <si>
    <t>m³</t>
  </si>
  <si>
    <t>ITEM</t>
  </si>
  <si>
    <t>NO.</t>
  </si>
  <si>
    <t>REFERS</t>
  </si>
  <si>
    <t>TO</t>
  </si>
  <si>
    <t>PAYMENT</t>
  </si>
  <si>
    <t>TOTAL CARRIED TO SUMMARY</t>
  </si>
  <si>
    <t>CARRIED FORWARD</t>
  </si>
  <si>
    <t>BROUGHT FORWARD</t>
  </si>
  <si>
    <t>sum</t>
  </si>
  <si>
    <t>8.3.1</t>
  </si>
  <si>
    <t>(a)</t>
  </si>
  <si>
    <t>etc.</t>
  </si>
  <si>
    <t>SECTION 1200D: EARTHWORKS</t>
  </si>
  <si>
    <t>Bulk Excavation</t>
  </si>
  <si>
    <t>(b)</t>
  </si>
  <si>
    <t>Extra-over for</t>
  </si>
  <si>
    <t>1)</t>
  </si>
  <si>
    <t>2)</t>
  </si>
  <si>
    <t>Hard rock excavation</t>
  </si>
  <si>
    <t>Intermediate excavation</t>
  </si>
  <si>
    <t>3)</t>
  </si>
  <si>
    <t>boulder excavation, class A</t>
  </si>
  <si>
    <t>4)</t>
  </si>
  <si>
    <t>boulder excavation, class B</t>
  </si>
  <si>
    <t>8.3.2</t>
  </si>
  <si>
    <t>Restricted Excavation</t>
  </si>
  <si>
    <t>Importing of materials</t>
  </si>
  <si>
    <t>8.3.4</t>
  </si>
  <si>
    <t>8.3.3</t>
  </si>
  <si>
    <t>Existing services</t>
  </si>
  <si>
    <t>Topsoiling</t>
  </si>
  <si>
    <t>m²</t>
  </si>
  <si>
    <t>over 0,0m up to 1,0m</t>
  </si>
  <si>
    <t>over 1,0m up to 2,0m</t>
  </si>
  <si>
    <t>over 2,0m up to 3,0m</t>
  </si>
  <si>
    <t>Pipes up to 100mm dia for depths:</t>
  </si>
  <si>
    <t>(d)</t>
  </si>
  <si>
    <t>Make up defienciency n backfill material</t>
  </si>
  <si>
    <t>Compaction in road reserve</t>
  </si>
  <si>
    <t>Cavities filled with grade 15 concrete</t>
  </si>
  <si>
    <t>Gabions</t>
  </si>
  <si>
    <t>Gabion boxes of galvanized wire:</t>
  </si>
  <si>
    <t>Pitching</t>
  </si>
  <si>
    <t>Backing for pitching</t>
  </si>
  <si>
    <t>Weepholes</t>
  </si>
  <si>
    <t>Treatment of Road-Bed</t>
  </si>
  <si>
    <t>Ripping</t>
  </si>
  <si>
    <t>Blasting</t>
  </si>
  <si>
    <t>Cut to fill</t>
  </si>
  <si>
    <t>Borrow to fill</t>
  </si>
  <si>
    <t>Boulder excavation, class B</t>
  </si>
  <si>
    <t>Boulder excavation, class A</t>
  </si>
  <si>
    <t>Cut to spoil from:</t>
  </si>
  <si>
    <t>Soft excavation</t>
  </si>
  <si>
    <t>Installation of earth tails to fence posts</t>
  </si>
  <si>
    <t>Installation of earth tails to gate posts</t>
  </si>
  <si>
    <t>foundations, as indicated on drawing</t>
  </si>
  <si>
    <t>SECTION 1200G: CONCRETE</t>
  </si>
  <si>
    <t>STRUCTURAL</t>
  </si>
  <si>
    <t>Installation of signs as indicated:</t>
  </si>
  <si>
    <t>Unauthorized entry sign (D-DT-5015)</t>
  </si>
  <si>
    <t>Hard hat sign (D-DT-5018)</t>
  </si>
  <si>
    <t>Procedure in case of fire (D-DT-5016)</t>
  </si>
  <si>
    <t>Single type A cable trench D-FS-887</t>
  </si>
  <si>
    <t>Double type A cable trench D-FS-887</t>
  </si>
  <si>
    <t>D-FS-887 sheet 1</t>
  </si>
  <si>
    <t>Precast concrete trench cover with</t>
  </si>
  <si>
    <t>cover support steel work D-FS-887</t>
  </si>
  <si>
    <t>Single cable trench under concrete road</t>
  </si>
  <si>
    <t>SECTION 1200DM: EARTHWORKS</t>
  </si>
  <si>
    <t>(ROADS,SUBGRADE)</t>
  </si>
  <si>
    <t>mitre banks and channels</t>
  </si>
  <si>
    <t>Surface finishes</t>
  </si>
  <si>
    <t>900 mm x 450 mm</t>
  </si>
  <si>
    <t>900 mm x 600 mm</t>
  </si>
  <si>
    <t>900 mm x 900 mm</t>
  </si>
  <si>
    <t>1200 mm x 450 mm</t>
  </si>
  <si>
    <t>1200 mm x 600 mm</t>
  </si>
  <si>
    <t>1200 mm x 900 mm</t>
  </si>
  <si>
    <t>1200 mm x 1200 mm</t>
  </si>
  <si>
    <t>5)</t>
  </si>
  <si>
    <t>6)</t>
  </si>
  <si>
    <t>7)</t>
  </si>
  <si>
    <t>Straight cut</t>
  </si>
  <si>
    <t>Skew cut</t>
  </si>
  <si>
    <t>Formwork</t>
  </si>
  <si>
    <t>Smooth</t>
  </si>
  <si>
    <t>Reinforcement</t>
  </si>
  <si>
    <t>Mild Steel</t>
  </si>
  <si>
    <t>High-tensile steel</t>
  </si>
  <si>
    <t>t</t>
  </si>
  <si>
    <t>kg</t>
  </si>
  <si>
    <t>Concrete</t>
  </si>
  <si>
    <t>outlet structures</t>
  </si>
  <si>
    <t>Unformed finishes:</t>
  </si>
  <si>
    <t>Wood floated</t>
  </si>
  <si>
    <t>Steel floated</t>
  </si>
  <si>
    <t>1200MJ</t>
  </si>
  <si>
    <t>SECTION 1200MJ: SEGMENTED PAVING</t>
  </si>
  <si>
    <t>Provision of edge restraints</t>
  </si>
  <si>
    <t>Straight edging</t>
  </si>
  <si>
    <t>Curved edging</t>
  </si>
  <si>
    <t>Constructon of paving complete</t>
  </si>
  <si>
    <t>"herringbone" configuration</t>
  </si>
  <si>
    <t>Cutting units to fit edge restraints</t>
  </si>
  <si>
    <t>Straight cutting</t>
  </si>
  <si>
    <t>Circular cutting</t>
  </si>
  <si>
    <t xml:space="preserve">SECTION 1200MK: KERBING AND </t>
  </si>
  <si>
    <t>CHANNELING</t>
  </si>
  <si>
    <t>1200MK</t>
  </si>
  <si>
    <t>Precast concrete kerbing:</t>
  </si>
  <si>
    <t>SANS 927 fig 3 half battered kerb</t>
  </si>
  <si>
    <t>Circular sections</t>
  </si>
  <si>
    <t>Straight sections</t>
  </si>
  <si>
    <t xml:space="preserve">Concrete Kerbing and channeling </t>
  </si>
  <si>
    <t>combination</t>
  </si>
  <si>
    <t xml:space="preserve">SANS 927 fig 3 precast half battered </t>
  </si>
  <si>
    <t>kerb and fig 14 tapered precast channel</t>
  </si>
  <si>
    <t>Supply only of bedding by importation</t>
  </si>
  <si>
    <t>From commercial sources</t>
  </si>
  <si>
    <t>Selected granular material</t>
  </si>
  <si>
    <t>Selected fill material</t>
  </si>
  <si>
    <t>Encasing of pipes in concrete</t>
  </si>
  <si>
    <t>Class 25Mpa/19mm</t>
  </si>
  <si>
    <t xml:space="preserve"> Contractor</t>
  </si>
  <si>
    <t>1200ME</t>
  </si>
  <si>
    <t>SECTION 1200ME: SUBBASE</t>
  </si>
  <si>
    <t>Gravel material compacted to:</t>
  </si>
  <si>
    <t>of 150mm, G7</t>
  </si>
  <si>
    <t>of 150mm, G5</t>
  </si>
  <si>
    <t>of 150mm, C4</t>
  </si>
  <si>
    <t>Stablising agent</t>
  </si>
  <si>
    <t>Road lime</t>
  </si>
  <si>
    <t>Portland cement</t>
  </si>
  <si>
    <t>Demolish the following:</t>
  </si>
  <si>
    <t>Existing foundation structures</t>
  </si>
  <si>
    <t>Existing kerbing</t>
  </si>
  <si>
    <t>PART PB</t>
  </si>
  <si>
    <t>PART PA</t>
  </si>
  <si>
    <t>Stablized material compacted to:</t>
  </si>
  <si>
    <t>as indicated:</t>
  </si>
  <si>
    <t>Construction of cable trench complete</t>
  </si>
  <si>
    <t xml:space="preserve">Rough </t>
  </si>
  <si>
    <t>Mild Steel Bars</t>
  </si>
  <si>
    <t xml:space="preserve">Class 25/19mm </t>
  </si>
  <si>
    <t>Grouting</t>
  </si>
  <si>
    <t>Under bases or beds</t>
  </si>
  <si>
    <t>High-tensile welded mesh ref 245</t>
  </si>
  <si>
    <t>High-tensile welded mesh 617</t>
  </si>
  <si>
    <t>metal work</t>
  </si>
  <si>
    <t>HD bolts, etc</t>
  </si>
  <si>
    <t xml:space="preserve">HD  bolts and miscellaneous </t>
  </si>
  <si>
    <t>8.4.1</t>
  </si>
  <si>
    <t>Remove existing kerbing</t>
  </si>
  <si>
    <t>off site</t>
  </si>
  <si>
    <t>SECTION</t>
  </si>
  <si>
    <t>DESCRIPTION</t>
  </si>
  <si>
    <t>SANS 1200C</t>
  </si>
  <si>
    <t>SANS 1200D</t>
  </si>
  <si>
    <t>SANS 1200DB</t>
  </si>
  <si>
    <t>SANS 1200DK</t>
  </si>
  <si>
    <t>SANS 1200DM</t>
  </si>
  <si>
    <t>SANS 1200G</t>
  </si>
  <si>
    <t>SANS 1200LB</t>
  </si>
  <si>
    <t>SANS 1200LE</t>
  </si>
  <si>
    <t>SANS 1200MJ</t>
  </si>
  <si>
    <t>SANS 1200MK</t>
  </si>
  <si>
    <t>:</t>
  </si>
  <si>
    <t>SANS 1200ME</t>
  </si>
  <si>
    <t>R</t>
  </si>
  <si>
    <t>SUMMARY OF SCHEDULE OF QUANTITIES: CIVIL WORKS</t>
  </si>
  <si>
    <t>TOTAL OF SCHEDULE OF QUANTITIES: CIVIL WORKS (EXCL. VAT AND IDC)</t>
  </si>
  <si>
    <t>I, the Contractor, hereby declare that I have read and fully understand the Works as explained in the NEC Short Contract for this project. I have priced for the Works, based on the information provided in the NEC Short Contract, Layout Drawings and the information shared at the compulsory pre-tender site meeting, of which I have accepted the minutes.</t>
  </si>
  <si>
    <t>Manholes:</t>
  </si>
  <si>
    <t>D-FS-887 Sheet 02 detail 3</t>
  </si>
  <si>
    <t>D-FS-887 Sheet 02 detail 2</t>
  </si>
  <si>
    <t>Sheet 02 detail 5</t>
  </si>
  <si>
    <t>D-FS-887 Sheet 02 detail 1</t>
  </si>
  <si>
    <t>Soft material</t>
  </si>
  <si>
    <t>Intermediate Material</t>
  </si>
  <si>
    <t>Hard material</t>
  </si>
  <si>
    <t xml:space="preserve"> for concrete-lined open drains in:</t>
  </si>
  <si>
    <t>Formwork to cast-in-situ concrete</t>
  </si>
  <si>
    <t>To sides with formwork on the internal</t>
  </si>
  <si>
    <t>face only</t>
  </si>
  <si>
    <t>To sides with formwork on both internal</t>
  </si>
  <si>
    <t>and external faces (each face</t>
  </si>
  <si>
    <t>measured)</t>
  </si>
  <si>
    <t>To ends of slabs</t>
  </si>
  <si>
    <t>drains:</t>
  </si>
  <si>
    <t>Hot bitumen</t>
  </si>
  <si>
    <t>"Flexcell" or approved equivalent</t>
  </si>
  <si>
    <t xml:space="preserve">Sealed joints in concrete lining of open </t>
  </si>
  <si>
    <t>concrete-lined open drains</t>
  </si>
  <si>
    <t xml:space="preserve">Cast-in-situ concrete lning to open </t>
  </si>
  <si>
    <t>lining of open drains:</t>
  </si>
  <si>
    <t>Steel reinforcement:</t>
  </si>
  <si>
    <t>Rock fill, process, and compact</t>
  </si>
  <si>
    <t xml:space="preserve">Bill of Quantities: </t>
  </si>
  <si>
    <t>Start date</t>
  </si>
  <si>
    <t>Completion Date</t>
  </si>
  <si>
    <t>FIXED CHARGE ITEMS</t>
  </si>
  <si>
    <t>Contractor’s Yard Fencing</t>
  </si>
  <si>
    <t>Contractor's insurance (insurance payments, provide certificates)</t>
  </si>
  <si>
    <t>Site Stores (establish &amp; maintain for safe keeping of the materials)</t>
  </si>
  <si>
    <t>Accommodation of Employees</t>
  </si>
  <si>
    <t>Contractor's Plant, Equipment &amp; Tools (establish, maintain and remove)</t>
  </si>
  <si>
    <t>Sanitary Facilities</t>
  </si>
  <si>
    <t>Water Supplies</t>
  </si>
  <si>
    <t>Electricity Supplies</t>
  </si>
  <si>
    <t>Communications (telephones)</t>
  </si>
  <si>
    <t>Security (24 hours)</t>
  </si>
  <si>
    <t>Removal of site establishment on completion of the contract as per EMP</t>
  </si>
  <si>
    <t>B</t>
  </si>
  <si>
    <t>TIME RELATED ITEMS</t>
  </si>
  <si>
    <t>Outages</t>
  </si>
  <si>
    <t>Programme and Planning</t>
  </si>
  <si>
    <t>wks</t>
  </si>
  <si>
    <t>Site Establishment</t>
  </si>
  <si>
    <t>Office complete as per works information</t>
  </si>
  <si>
    <t>Staff Accommodation</t>
  </si>
  <si>
    <t>Stores</t>
  </si>
  <si>
    <t>Water, Sanitation and Electricity</t>
  </si>
  <si>
    <t>Communication</t>
  </si>
  <si>
    <t xml:space="preserve">Supervision </t>
  </si>
  <si>
    <t>Site Security as per works information</t>
  </si>
  <si>
    <t xml:space="preserve">Plant and Equipment </t>
  </si>
  <si>
    <t>Cost for Health and Safety measures (34-333)</t>
  </si>
  <si>
    <t>Personal protective equipment :</t>
  </si>
  <si>
    <t>Hard hats</t>
  </si>
  <si>
    <t>Safety goggles or shields</t>
  </si>
  <si>
    <t>Gloves</t>
  </si>
  <si>
    <t>Safety shoes</t>
  </si>
  <si>
    <t>Overalls</t>
  </si>
  <si>
    <t>Fall Arrest System</t>
  </si>
  <si>
    <t>Testing of equipment</t>
  </si>
  <si>
    <t>Compliance with safety plan &amp; safety file</t>
  </si>
  <si>
    <t>Statutory Health &amp; Safety appointments</t>
  </si>
  <si>
    <t>Health &amp; Safety Training</t>
  </si>
  <si>
    <t>First Aid</t>
  </si>
  <si>
    <t>Legal appointments in terms of the OHS Act and Regulations</t>
  </si>
  <si>
    <t>Provision of Standards and Specifications</t>
  </si>
  <si>
    <t>Environmental Management Requirements</t>
  </si>
  <si>
    <t>Waste Disposal</t>
  </si>
  <si>
    <t>overhang and razor coil wire</t>
  </si>
  <si>
    <t>D-DT-5237 SH4A &amp; 4B</t>
  </si>
  <si>
    <t>D-DT-5237 SH5A &amp; 5B</t>
  </si>
  <si>
    <t>hot-dipped galvanized:</t>
  </si>
  <si>
    <t>D-DT-5237 SH2A &amp; 2B</t>
  </si>
  <si>
    <t>D-DT-5237 SH3A &amp; 3B</t>
  </si>
  <si>
    <t xml:space="preserve">hot-dipped galvanized: </t>
  </si>
  <si>
    <t xml:space="preserve">and flatwrap hot-dipped galvanized: </t>
  </si>
  <si>
    <t>Manual Swing Gates</t>
  </si>
  <si>
    <t>8)</t>
  </si>
  <si>
    <t>9)</t>
  </si>
  <si>
    <t>10)</t>
  </si>
  <si>
    <t>11)</t>
  </si>
  <si>
    <t>12)</t>
  </si>
  <si>
    <t>13)</t>
  </si>
  <si>
    <t>14)</t>
  </si>
  <si>
    <t>15)</t>
  </si>
  <si>
    <t>16)</t>
  </si>
  <si>
    <t>Testing Concrete</t>
  </si>
  <si>
    <t>Replacement of existing fence posts</t>
  </si>
  <si>
    <t>Boundary Fence, 1.2m in height</t>
  </si>
  <si>
    <t>Diamond Mesh, 1.8m in height</t>
  </si>
  <si>
    <t>Fence standard Y-Section 2.5kg/m</t>
  </si>
  <si>
    <t>Ridge Back Dropper - 0.56g/m</t>
  </si>
  <si>
    <t>Mild Steel Tube Ø: 65mm</t>
  </si>
  <si>
    <t>Mild Steel Tube Ø: 50mm</t>
  </si>
  <si>
    <t>Mild Steel Angle: 100 x 100 x 10</t>
  </si>
  <si>
    <t>Mild Steel Angle: 60 x 60 x 6</t>
  </si>
  <si>
    <t>Diamond Mesh, 2.4m in height</t>
  </si>
  <si>
    <t>Weld Mesh, 2.4m in height</t>
  </si>
  <si>
    <t>Mild Steel Angle: 80 x 80 x 6</t>
  </si>
  <si>
    <t>Mild Steel Angle: 50 x 50 x 6</t>
  </si>
  <si>
    <t>Steel Palisade Fence, 2.4m in height</t>
  </si>
  <si>
    <t>I-Beam: IPE 100 x 55 x 6.7kg/m</t>
  </si>
  <si>
    <t>Concrete Wall, 2.4m in height</t>
  </si>
  <si>
    <t>Concrete Wall, 3.0m in height</t>
  </si>
  <si>
    <t>Replacement of existing gates</t>
  </si>
  <si>
    <t>Cleaning</t>
  </si>
  <si>
    <t>1.2m high fence posts</t>
  </si>
  <si>
    <t>1.8m high fence posts</t>
  </si>
  <si>
    <t>2.4m high fence posts</t>
  </si>
  <si>
    <t>Corrosion treatment</t>
  </si>
  <si>
    <t>Painting</t>
  </si>
  <si>
    <t>Cleaning, corrosion treatment and</t>
  </si>
  <si>
    <t>painting of existing gates and posts</t>
  </si>
  <si>
    <t>1.2m high gates, 6m opening</t>
  </si>
  <si>
    <t>1.2m high gates, 1m opening</t>
  </si>
  <si>
    <t>1.8m high gates, 1m opening</t>
  </si>
  <si>
    <t>1.8m high gates, 5m opening</t>
  </si>
  <si>
    <t>1.8m high gates, 6m opening</t>
  </si>
  <si>
    <t>2.4m high gates, 1m opening</t>
  </si>
  <si>
    <t>2.4m high gates, 5m opening</t>
  </si>
  <si>
    <t>2.4m high gates, 6m opening</t>
  </si>
  <si>
    <t>PARTCULAR SPECIFICATION PA: FENCING</t>
  </si>
  <si>
    <t>Any item deemed necessary to complete the works</t>
  </si>
  <si>
    <t>Existing fence post foundations</t>
  </si>
  <si>
    <t>P&amp;G</t>
  </si>
  <si>
    <t>SECTION: PRELIMINARY &amp; GENERAL</t>
  </si>
  <si>
    <t xml:space="preserve">Site Establishment - including, offices, telephone and fax, lighting, fencing, </t>
  </si>
  <si>
    <t>toilet facilities, water, etc.</t>
  </si>
  <si>
    <t>a)</t>
  </si>
  <si>
    <t>c)</t>
  </si>
  <si>
    <t>d)</t>
  </si>
  <si>
    <t>e)</t>
  </si>
  <si>
    <t>f)</t>
  </si>
  <si>
    <t>g)</t>
  </si>
  <si>
    <t>h)</t>
  </si>
  <si>
    <t>i)</t>
  </si>
  <si>
    <t>j)</t>
  </si>
  <si>
    <t>Management &amp; Programme for the works (appointment of a Supervisor)</t>
  </si>
  <si>
    <t>(Compulsory to list the name) of supervisor for the duration of contract in</t>
  </si>
  <si>
    <t xml:space="preserve"> part 3,paragraph4.)   List name of appointed site supervisor below: </t>
  </si>
  <si>
    <t>NAME:____________________ SURNAME:________________________</t>
  </si>
  <si>
    <t>CONTACT NO:_______________________</t>
  </si>
  <si>
    <t>Section A</t>
  </si>
  <si>
    <t xml:space="preserve">Contractors must allow for outages being done on weekends. </t>
  </si>
  <si>
    <t xml:space="preserve">Contractors must allow for the preparation of a detailed </t>
  </si>
  <si>
    <t xml:space="preserve">programme reflecting the outage dates. </t>
  </si>
  <si>
    <t>k)</t>
  </si>
  <si>
    <t>l)</t>
  </si>
  <si>
    <t>Other Health and Safety items deemed necessary to comply to OHS Act,</t>
  </si>
  <si>
    <t>Regulations and Eskom Safety specifications.</t>
  </si>
  <si>
    <t>Vehicle type: _____________________________________________________</t>
  </si>
  <si>
    <t>Registration no: ___________________________________________________</t>
  </si>
  <si>
    <t xml:space="preserve">Compliance with environmental legislation as well as environmental specifications </t>
  </si>
  <si>
    <t>included in or referred to in this document.</t>
  </si>
  <si>
    <t>provide Registration No of Vehicle that will be used. If hired provide copy</t>
  </si>
  <si>
    <t>of rental contract as part of returnables to Eskom.)</t>
  </si>
  <si>
    <t xml:space="preserve">c) </t>
  </si>
  <si>
    <t xml:space="preserve">e) </t>
  </si>
  <si>
    <t>Existing diamond mesh fencing - mesh only</t>
  </si>
  <si>
    <t>Existing weld mesh fencing - weld mesh only</t>
  </si>
  <si>
    <t>Existing palisade fencing - palisade panels only</t>
  </si>
  <si>
    <t>Existing boundary fencing - fencing wire only</t>
  </si>
  <si>
    <t>Removal of existing fence wires/mesh/palisades:</t>
  </si>
  <si>
    <t>Clearing of existing drainage systems:</t>
  </si>
  <si>
    <t>Manholes and inlet and outlet structures</t>
  </si>
  <si>
    <t>Concrete lined drains</t>
  </si>
  <si>
    <t>Substation oil holding dam</t>
  </si>
  <si>
    <t>Trimming of excavations</t>
  </si>
  <si>
    <t>Geotextile or geomembrane)</t>
  </si>
  <si>
    <t>Clearing of debris in oil dam</t>
  </si>
  <si>
    <t>Repairing of walls</t>
  </si>
  <si>
    <t>Reinstating of fill in accordance with SANS 1200D: Earthworks</t>
  </si>
  <si>
    <t>Prohibitive signs (various) (D-DT-5017)</t>
  </si>
  <si>
    <t>Pre-Cast Concrete Posts - H-Section 50 x 50</t>
  </si>
  <si>
    <t xml:space="preserve">12 mm dia PVC            </t>
  </si>
  <si>
    <t>Sprayed bitumen emulsion for</t>
  </si>
  <si>
    <t xml:space="preserve">Inlet, outlet and transition structures for concrete </t>
  </si>
  <si>
    <t>lined open drains</t>
  </si>
  <si>
    <t>Smooth finish</t>
  </si>
  <si>
    <t>Mild steel bars</t>
  </si>
  <si>
    <t>High-tensile steel bars</t>
  </si>
  <si>
    <t>High-tensile welded mesh  ref 617</t>
  </si>
  <si>
    <t>Cast in-situ concrete</t>
  </si>
  <si>
    <t xml:space="preserve">Class 20/19mm </t>
  </si>
  <si>
    <t xml:space="preserve">Class 30/19mm </t>
  </si>
  <si>
    <t>Precast concrete blocks in outlet structures,</t>
  </si>
  <si>
    <t>W: 150 x L: 150 x D: 300, class 25/19mm concrete,</t>
  </si>
  <si>
    <t>complete as shown on the drawings</t>
  </si>
  <si>
    <t>Trimming of excavations  for patented pre-cast concrete</t>
  </si>
  <si>
    <t>erosion block-lined open drains in:</t>
  </si>
  <si>
    <t>Geotextile (or geomembrane)</t>
  </si>
  <si>
    <t>Geotextile grade A5</t>
  </si>
  <si>
    <t>Geotextile grade PT515 or similar approved</t>
  </si>
  <si>
    <t>Installation of anchors</t>
  </si>
  <si>
    <t>Channel Lining with patented pre-cast erosion control blocks</t>
  </si>
  <si>
    <t xml:space="preserve">Laying of  patented pre-cast concrete erosion control blocks </t>
  </si>
  <si>
    <t>for channel lining</t>
  </si>
  <si>
    <t>Specify size</t>
  </si>
  <si>
    <t xml:space="preserve">Threading of steel rods to first row of blocks as indicated on </t>
  </si>
  <si>
    <t>detail drawing</t>
  </si>
  <si>
    <t xml:space="preserve">Topsoilling of top two rows of blocks as indicated on the detailed </t>
  </si>
  <si>
    <t>drawings. Refer to drawing X-XX-XXXXX SH XX REV XX</t>
  </si>
  <si>
    <t>Complete with precast invert slabs</t>
  </si>
  <si>
    <t>Threading of 3.1mm galvanized wire though blocks</t>
  </si>
  <si>
    <t>Earth lined drains</t>
  </si>
  <si>
    <t>Repair of existing Control Room and Relay Room:</t>
  </si>
  <si>
    <t>Water proofing and sealing of roof</t>
  </si>
  <si>
    <t>Clean, prime and paint roof</t>
  </si>
  <si>
    <t>Repair of existing Control Room / Relay Room Door</t>
  </si>
  <si>
    <t>Replacement of Control Room / Relay Room Door</t>
  </si>
  <si>
    <t xml:space="preserve">Remove and replacement of existing Control Room
</t>
  </si>
  <si>
    <t xml:space="preserve"> / Relay Room roof gutters</t>
  </si>
  <si>
    <t>SECTION 1200A</t>
  </si>
  <si>
    <t>SECTION 1200A: GENERAL</t>
  </si>
  <si>
    <t>1200A</t>
  </si>
  <si>
    <t>FIXED-CHARGE ITEMS</t>
  </si>
  <si>
    <t>Contractual requirements</t>
  </si>
  <si>
    <t>Sum</t>
  </si>
  <si>
    <t>Establishment of facilities on site</t>
  </si>
  <si>
    <t>1.2.1</t>
  </si>
  <si>
    <t>8.3.2.1 (b)</t>
  </si>
  <si>
    <t>Telephone</t>
  </si>
  <si>
    <t>1.2.2</t>
  </si>
  <si>
    <t>8.3.2.1 (c)</t>
  </si>
  <si>
    <t>Nameboards</t>
  </si>
  <si>
    <t>8.3.2.2</t>
  </si>
  <si>
    <t>Facilities for Contractor</t>
  </si>
  <si>
    <t>1.3.1</t>
  </si>
  <si>
    <t>8.3.2.2 (a)</t>
  </si>
  <si>
    <t>Office and storage sheds</t>
  </si>
  <si>
    <t>1.3.2</t>
  </si>
  <si>
    <t>8.3.2.2 (b)</t>
  </si>
  <si>
    <t>Workshops</t>
  </si>
  <si>
    <t>1.3.3</t>
  </si>
  <si>
    <t xml:space="preserve">8.3.2.2 (c) </t>
  </si>
  <si>
    <t xml:space="preserve">(c) </t>
  </si>
  <si>
    <t>Laboratories</t>
  </si>
  <si>
    <t>1.3.4</t>
  </si>
  <si>
    <t>8.3.2.2 (d)</t>
  </si>
  <si>
    <t>Living accomodation</t>
  </si>
  <si>
    <t>1.3.5</t>
  </si>
  <si>
    <t>8.3.2.2 (e)</t>
  </si>
  <si>
    <t xml:space="preserve">(e) </t>
  </si>
  <si>
    <t xml:space="preserve">Ablution and latrine (chemical portable </t>
  </si>
  <si>
    <t xml:space="preserve">toilets to be well mantained / serviced for </t>
  </si>
  <si>
    <t>the entire duration of the contract)</t>
  </si>
  <si>
    <t>1.3.6</t>
  </si>
  <si>
    <t>8.3.2.2 (f)</t>
  </si>
  <si>
    <t xml:space="preserve">(f) </t>
  </si>
  <si>
    <t>Tools and equipment</t>
  </si>
  <si>
    <t>1.3.7</t>
  </si>
  <si>
    <t>8.3.2.2 (g)</t>
  </si>
  <si>
    <t>(g)</t>
  </si>
  <si>
    <t xml:space="preserve">Water supplies, power, compressed air </t>
  </si>
  <si>
    <t xml:space="preserve">supply and communications (all to be </t>
  </si>
  <si>
    <t>available from the beginning of the contract</t>
  </si>
  <si>
    <t>and for the entire duration of the contract)</t>
  </si>
  <si>
    <t>1.3.8</t>
  </si>
  <si>
    <t>8.3.2.2 (h)</t>
  </si>
  <si>
    <t>(h)</t>
  </si>
  <si>
    <t>Dealing with water</t>
  </si>
  <si>
    <t>1.3.8.1</t>
  </si>
  <si>
    <t>The Contractor iis to allow for all</t>
  </si>
  <si>
    <t xml:space="preserve">necessary dewatering for the entire </t>
  </si>
  <si>
    <t xml:space="preserve">duration of the  contract, or as deemed </t>
  </si>
  <si>
    <t>necessary to complete the contract</t>
  </si>
  <si>
    <t>successfully.</t>
  </si>
  <si>
    <t>1.3.9</t>
  </si>
  <si>
    <t>8.3.2.2 (i)</t>
  </si>
  <si>
    <t>(i)</t>
  </si>
  <si>
    <t>Access to the site</t>
  </si>
  <si>
    <t>1.3.9.1</t>
  </si>
  <si>
    <t xml:space="preserve">The Cotnractor is to note that all </t>
  </si>
  <si>
    <t xml:space="preserve">Security and Access Control </t>
  </si>
  <si>
    <t xml:space="preserve">Requirements are to be in accordance </t>
  </si>
  <si>
    <t>with and conform to the National Key</t>
  </si>
  <si>
    <t>Points Standards</t>
  </si>
  <si>
    <t>1.3.10</t>
  </si>
  <si>
    <t>8.3.2.2 (j)</t>
  </si>
  <si>
    <t>(j)</t>
  </si>
  <si>
    <t>Plant</t>
  </si>
  <si>
    <t>Other fixed-charge obligations</t>
  </si>
  <si>
    <t>VA-A</t>
  </si>
  <si>
    <t>1.4.1</t>
  </si>
  <si>
    <t>Provision of transport</t>
  </si>
  <si>
    <t>1.4.2</t>
  </si>
  <si>
    <t xml:space="preserve">Compliance with the Environmental </t>
  </si>
  <si>
    <t>Management Programme</t>
  </si>
  <si>
    <t>1.4.3</t>
  </si>
  <si>
    <t>Compliance with all current Eskom</t>
  </si>
  <si>
    <t>Health and Safety requirements, procedures</t>
  </si>
  <si>
    <t>and legistlation (OHS Act.)</t>
  </si>
  <si>
    <t>Removal of site establishment</t>
  </si>
  <si>
    <t>TIME-RELATED ITEMS</t>
  </si>
  <si>
    <t>Month</t>
  </si>
  <si>
    <t>8.4.2</t>
  </si>
  <si>
    <t>Operation and maintenance of facilities on</t>
  </si>
  <si>
    <t xml:space="preserve">site for duration of Construction (unless </t>
  </si>
  <si>
    <t>otherwise stated)</t>
  </si>
  <si>
    <t>1.7.1</t>
  </si>
  <si>
    <t>8.4.2.1 (b)</t>
  </si>
  <si>
    <t>1.7.2</t>
  </si>
  <si>
    <t>8.4.2.1 (c)</t>
  </si>
  <si>
    <t>8.4.2.2</t>
  </si>
  <si>
    <t>1.8.1</t>
  </si>
  <si>
    <t>8.4.2.2 (a)</t>
  </si>
  <si>
    <t>1.8.2</t>
  </si>
  <si>
    <t>8.4.2.2 (b)</t>
  </si>
  <si>
    <t>1.8.3</t>
  </si>
  <si>
    <t xml:space="preserve">8.4.2.2 (c) </t>
  </si>
  <si>
    <t>1.8.4</t>
  </si>
  <si>
    <t>8.4.2.2 (d)</t>
  </si>
  <si>
    <t>1.8.5</t>
  </si>
  <si>
    <t>8.4.2.2 (e)</t>
  </si>
  <si>
    <t>1.8.6</t>
  </si>
  <si>
    <t>8.4.2.2 (f)</t>
  </si>
  <si>
    <t>1.8.7</t>
  </si>
  <si>
    <t>8.4.2.2 (g)</t>
  </si>
  <si>
    <t>1.8.8</t>
  </si>
  <si>
    <t>8.4.2.2 (h)</t>
  </si>
  <si>
    <t>1.8.8.1</t>
  </si>
  <si>
    <t>1.8.9</t>
  </si>
  <si>
    <t>8.4.2.2 (i)</t>
  </si>
  <si>
    <t>1.8.9.1</t>
  </si>
  <si>
    <t>1.8.10</t>
  </si>
  <si>
    <t>8.4.2.2 (j)</t>
  </si>
  <si>
    <t>8.4.3</t>
  </si>
  <si>
    <t>Supervision for Duration of Construction</t>
  </si>
  <si>
    <t>8.4.5</t>
  </si>
  <si>
    <t>Existing gates, all sizes</t>
  </si>
  <si>
    <t>Existing cable trenches</t>
  </si>
  <si>
    <t>Existing substation drainage system</t>
  </si>
  <si>
    <t>Compaction of material: to 95% of modicfied AASHTO maximum</t>
  </si>
  <si>
    <t>Excavate in all materials and place on stockpile</t>
  </si>
  <si>
    <t>Excavate in all materials and spoil</t>
  </si>
  <si>
    <t>Repair of existing Oil Holding Dam</t>
  </si>
  <si>
    <t xml:space="preserve">Construction of Control Building, including all required works, </t>
  </si>
  <si>
    <t>installations, equipment and finishes, complete as indicated</t>
  </si>
  <si>
    <t xml:space="preserve">Construction of Switch Gear Building, including all required works, </t>
  </si>
  <si>
    <t>on drawings, Type XX, D-DT-5238, ...m long.</t>
  </si>
  <si>
    <t>on drawings, Type XX, D-DT-5239, ….m long.</t>
  </si>
  <si>
    <t>450 mm x 300 mm</t>
  </si>
  <si>
    <t>450 mm x 450 mm</t>
  </si>
  <si>
    <t>600 mm x 450 mm</t>
  </si>
  <si>
    <t>600 mm x 600 mm</t>
  </si>
  <si>
    <t>Kaymat ® U24 or approved equivalent</t>
  </si>
  <si>
    <t>Power and lighting installation</t>
  </si>
  <si>
    <t>Light Fittings and Switches</t>
  </si>
  <si>
    <t>100W Corrosion proof, weatherproof, wall mounted light</t>
  </si>
  <si>
    <t>fitting</t>
  </si>
  <si>
    <t>Surface-mount toggle type light switch</t>
  </si>
  <si>
    <t>10A Contactor for emergency lighting</t>
  </si>
  <si>
    <t>Timer Switch for DC emergency lighting</t>
  </si>
  <si>
    <t>Socket Outlets</t>
  </si>
  <si>
    <t>15A Three pin round, surface mounted socket outlets</t>
  </si>
  <si>
    <t>Surface-mounted timer box</t>
  </si>
  <si>
    <t>Surface-mount Sub Board / Distribution Board</t>
  </si>
  <si>
    <t>Surface-mount Sub Board / Distribution Board 12way</t>
  </si>
  <si>
    <t>60A 3 Pole Isolator</t>
  </si>
  <si>
    <t>63A Earth Leakage Unit</t>
  </si>
  <si>
    <t>10A MCB for Lights Circuit</t>
  </si>
  <si>
    <t>20A MCB for Socket Outlet Circuits</t>
  </si>
  <si>
    <t>Day/Night Switch for Yard Lights</t>
  </si>
  <si>
    <t>60A Contactor rated for Yard Lights</t>
  </si>
  <si>
    <t>5A MCB for Day/Night Switch Bypass Circuit</t>
  </si>
  <si>
    <t>Issuing of an Electrical Certificate of Compliance</t>
  </si>
  <si>
    <t>Remove and dispose of existing kerbing</t>
  </si>
  <si>
    <t xml:space="preserve">Applicaton of herbcide to substation yard prior to placing </t>
  </si>
  <si>
    <t>yard stone</t>
  </si>
  <si>
    <t>Template Identifier</t>
  </si>
  <si>
    <t>Document Identifier</t>
  </si>
  <si>
    <t>Effective Date</t>
  </si>
  <si>
    <t>Review Date</t>
  </si>
  <si>
    <t>ITEM NO</t>
  </si>
  <si>
    <t>PAYMENT REFERS TO</t>
  </si>
  <si>
    <t>Security Fence: Diamond Mesh</t>
  </si>
  <si>
    <t>Double Leaf Gate, 6.0m opening</t>
  </si>
  <si>
    <t xml:space="preserve">1.8m in height, no overhang </t>
  </si>
  <si>
    <t xml:space="preserve">1.8m in height, with single overhang </t>
  </si>
  <si>
    <t xml:space="preserve">1.8m in height, with double </t>
  </si>
  <si>
    <t>Double Leaf Gate, 5.0m opening</t>
  </si>
  <si>
    <t xml:space="preserve">2.4m in height, with single overhang </t>
  </si>
  <si>
    <t>17)</t>
  </si>
  <si>
    <t>Motorised Sliding Gates</t>
  </si>
  <si>
    <t xml:space="preserve">Non-Lethal Electrified Security Fence, 2.475m in height </t>
  </si>
  <si>
    <r>
      <rPr>
        <b/>
        <i/>
        <sz val="10"/>
        <color theme="1"/>
        <rFont val="Arial Narrow"/>
        <family val="2"/>
      </rPr>
      <t xml:space="preserve">MOTORISED </t>
    </r>
    <r>
      <rPr>
        <sz val="10"/>
        <color theme="1"/>
        <rFont val="Arial Narrow"/>
        <family val="2"/>
      </rPr>
      <t xml:space="preserve">2.475m in height, with razor </t>
    </r>
  </si>
  <si>
    <t>flat wrap extension on top of gate hot-dipped</t>
  </si>
  <si>
    <t>galvanized: 0.54/7470 SH5-SH7</t>
  </si>
  <si>
    <t xml:space="preserve">ERECTION OF NEW FENCES - NON LETHAL </t>
  </si>
  <si>
    <t>ELECTRIFIED FENCES</t>
  </si>
  <si>
    <t xml:space="preserve">Non-Lethal Electric Fencing complete with posts and </t>
  </si>
  <si>
    <t>0.54/8282:</t>
  </si>
  <si>
    <t xml:space="preserve">Compliance with the requirements 240-170000192 Scope of </t>
  </si>
  <si>
    <t>Work for Non-Lethal Energized Perimeter Detection System (NLEPDS)</t>
  </si>
  <si>
    <t>Preparation and submission of returnable schedules</t>
  </si>
  <si>
    <t>Preparation and submission of Pre-installation</t>
  </si>
  <si>
    <t>Development Scope</t>
  </si>
  <si>
    <t>Site Acceptance Testing and Issuing of CoC</t>
  </si>
  <si>
    <t>Non-Lethal Electrified Security Fence, 2.475m in height,</t>
  </si>
  <si>
    <t>complete with insulators, tensioners, crimping ferrules,</t>
  </si>
  <si>
    <t>Ø: 2.24mm galvanized steel electric fence conductors,</t>
  </si>
  <si>
    <t xml:space="preserve"> HT Cables as per drawing: 0.54/8282 REV 04</t>
  </si>
  <si>
    <t>Electric Fence Energizers</t>
  </si>
  <si>
    <t>Type A Energizer in accordance with SANS 60335-2 and</t>
  </si>
  <si>
    <t>240-78980848 –  STANDARD FOR NON-LETHAL</t>
  </si>
  <si>
    <t xml:space="preserve"> ENERGIZED PERIMETER DETECTION SYSTEM </t>
  </si>
  <si>
    <t>(NLEPDS) ELECTRICAL COMPONENTS</t>
  </si>
  <si>
    <t>Submission of Certification in terms of SANS 60335-2</t>
  </si>
  <si>
    <t>Electric Power Supply to Energizers in accordance with</t>
  </si>
  <si>
    <t>Electric Fence Control and Display Units</t>
  </si>
  <si>
    <t xml:space="preserve">Supply and Install Control Unit in accordance with </t>
  </si>
  <si>
    <t xml:space="preserve">Supply and Install Display Unit in accordance with </t>
  </si>
  <si>
    <t>Electric Fence Relays / Relay Cards</t>
  </si>
  <si>
    <t xml:space="preserve">Supply and Install Relays / Relay Cards in accordance with </t>
  </si>
  <si>
    <t xml:space="preserve">Electric Fence Equipment Housing (Kiosk) </t>
  </si>
  <si>
    <t xml:space="preserve">in accordance with 240-78980848 –  STANDARD </t>
  </si>
  <si>
    <t xml:space="preserve">FOR NON-LETHAL ENERGIZED PERIMETER DETECTION SYSTEM </t>
  </si>
  <si>
    <t>Eskom Approved Kiosk</t>
  </si>
  <si>
    <t>Electric Fence - Electric Equipment and Installation</t>
  </si>
  <si>
    <t>Miniature Circuit Breakers</t>
  </si>
  <si>
    <t>Surge Arrestors</t>
  </si>
  <si>
    <t>Isolation Switches</t>
  </si>
  <si>
    <t>Electric Wiring</t>
  </si>
  <si>
    <t>Trunking</t>
  </si>
  <si>
    <t xml:space="preserve">h) </t>
  </si>
  <si>
    <t>Electric Fence Notices and Labelling</t>
  </si>
  <si>
    <t>Standard "Danger" notice as per SANS 1186</t>
  </si>
  <si>
    <t>Labels</t>
  </si>
  <si>
    <t>i) Energizer Identification</t>
  </si>
  <si>
    <t>ii) Energizer Zones</t>
  </si>
  <si>
    <t>iii) Cable and Eletric Wiring</t>
  </si>
  <si>
    <t>iv) Isolation Switches "ON" and "OFF" Positions</t>
  </si>
  <si>
    <t>v) Relay Identification</t>
  </si>
  <si>
    <t>vi) Lighting Identification</t>
  </si>
  <si>
    <t>vii) IDF Identification</t>
  </si>
  <si>
    <t>Electric Fence Warning Signs</t>
  </si>
  <si>
    <r>
      <rPr>
        <b/>
        <sz val="10"/>
        <color rgb="FFFF0000"/>
        <rFont val="Arial Narrow"/>
        <family val="2"/>
      </rPr>
      <t>"</t>
    </r>
    <r>
      <rPr>
        <b/>
        <i/>
        <sz val="10"/>
        <color rgb="FFFF0000"/>
        <rFont val="Arial Narrow"/>
        <family val="2"/>
      </rPr>
      <t>CAUTION: Electric Fence</t>
    </r>
    <r>
      <rPr>
        <b/>
        <sz val="10"/>
        <color rgb="FFFF0000"/>
        <rFont val="Arial Narrow"/>
        <family val="2"/>
      </rPr>
      <t>"</t>
    </r>
    <r>
      <rPr>
        <sz val="10"/>
        <color theme="1"/>
        <rFont val="Arial Narrow"/>
        <family val="2"/>
      </rPr>
      <t xml:space="preserve"> minimum 200mm x 100mm</t>
    </r>
  </si>
  <si>
    <t xml:space="preserve">warning signs in accrodance with </t>
  </si>
  <si>
    <t>(NLEPDS) ELECTRICAL COMPONENTS - ANNEX A</t>
  </si>
  <si>
    <t>Electric Fence Regulatory Documentation in accordance with</t>
  </si>
  <si>
    <t>Anti-Tunnelling Slab, cast in-situ 25/19 concrete, complete</t>
  </si>
  <si>
    <t xml:space="preserve"> with Ref 245 welded mesh reinforcement as per </t>
  </si>
  <si>
    <t>drawings 0.54/8282 SH0 REV04</t>
  </si>
  <si>
    <t>Vegetation slab, cast in-situ 25/19 concrete, complete</t>
  </si>
  <si>
    <t>MAINTENANCE RELATED WORKS FOR FENCING AND GATES</t>
  </si>
  <si>
    <t>PA 8.2.12</t>
  </si>
  <si>
    <t>single Double Leaf Gate, 1.0m opening</t>
  </si>
  <si>
    <t>PB 22.1.1</t>
  </si>
  <si>
    <t>PB 22.1.2</t>
  </si>
  <si>
    <t>PB 22.1.3</t>
  </si>
  <si>
    <t>Cable Racks</t>
  </si>
  <si>
    <t>Erection Bolts</t>
  </si>
  <si>
    <t>PB 22.1.4</t>
  </si>
  <si>
    <t>Control / Relay Room Roof</t>
  </si>
  <si>
    <t>Roof Trusses and Battens</t>
  </si>
  <si>
    <t>i) Wooden Roof Trusses and Battens</t>
  </si>
  <si>
    <t>ii) Steel Roof Trusses and Battens</t>
  </si>
  <si>
    <t>iii) Aluminium Trusses and Battens</t>
  </si>
  <si>
    <t>Roof Sheeting</t>
  </si>
  <si>
    <t xml:space="preserve">i) IBR Roof Sheeting 0.6mm Chromadek or approved </t>
  </si>
  <si>
    <t>equivalent</t>
  </si>
  <si>
    <t>Brandering, Ceiling and Roof Insulation</t>
  </si>
  <si>
    <t>i) 50mm x 38mm SA PINE Brandering</t>
  </si>
  <si>
    <t>ii) 4mm fibre cement ceiling - Nutec or approved</t>
  </si>
  <si>
    <t>iii) 75mm fibreglass roof insulation - Aerolite ® or approved</t>
  </si>
  <si>
    <t>Control / Relay Room Wall  and Wall Finishes</t>
  </si>
  <si>
    <t>Interior plasterwork 15mm thickness - smooth steel</t>
  </si>
  <si>
    <t>float finished</t>
  </si>
  <si>
    <t>Interior prime coat</t>
  </si>
  <si>
    <t>Interior paint - Dulux "Wash and Wear" colour white or</t>
  </si>
  <si>
    <t>Control / Relay Room floor and floor finishes</t>
  </si>
  <si>
    <t>Heavy duty floor paint - natural grey finish</t>
  </si>
  <si>
    <t xml:space="preserve">Transparent floor sealer - Sika Purigo 5S ® or </t>
  </si>
  <si>
    <t>approved equivalent</t>
  </si>
  <si>
    <t>PB 22.1.5</t>
  </si>
  <si>
    <t>PARTICULAR SPECIFICATION PD: REFURBISHMENT OF STEEL</t>
  </si>
  <si>
    <t>SUBSTATION STEEL SUPPORT STRUCTURES</t>
  </si>
  <si>
    <t>Quality Assurance, Control and Surveillance</t>
  </si>
  <si>
    <t>week</t>
  </si>
  <si>
    <t>PART PD</t>
  </si>
  <si>
    <t>PC 7.1.1</t>
  </si>
  <si>
    <t>Storage and safe guarding Earth Mat Copper</t>
  </si>
  <si>
    <t>15.1.1</t>
  </si>
  <si>
    <t>Main Grid Earth Mat – Ø: 10mm Annealed Cu Round Bar (800m)</t>
  </si>
  <si>
    <t>15.1.2</t>
  </si>
  <si>
    <t>Earth Tails – 50mm x 3.15mm Flat Copper Strips (400m)</t>
  </si>
  <si>
    <t>PC 7.1.2</t>
  </si>
  <si>
    <t>Excavation of Earth Mat Trenches</t>
  </si>
  <si>
    <t>PC 7.1.3</t>
  </si>
  <si>
    <t>Earth Mat Connections</t>
  </si>
  <si>
    <t>15.3.1</t>
  </si>
  <si>
    <t>Main Earth Mat to Main Earth Mat</t>
  </si>
  <si>
    <t>15.3.2</t>
  </si>
  <si>
    <t xml:space="preserve">Earth Tails to Main Earth Mat </t>
  </si>
  <si>
    <t>15.3.3</t>
  </si>
  <si>
    <r>
      <t>c)</t>
    </r>
    <r>
      <rPr>
        <sz val="7"/>
        <color theme="1"/>
        <rFont val="Arial Narrow"/>
        <family val="2"/>
      </rPr>
      <t xml:space="preserve">         </t>
    </r>
    <r>
      <rPr>
        <sz val="10"/>
        <color theme="1"/>
        <rFont val="Arial Narrow"/>
        <family val="2"/>
      </rPr>
      <t xml:space="preserve">Fence to Earth Tails </t>
    </r>
  </si>
  <si>
    <t xml:space="preserve">Fence to Earth Tails </t>
  </si>
  <si>
    <t>15.3.4</t>
  </si>
  <si>
    <r>
      <t>d)</t>
    </r>
    <r>
      <rPr>
        <sz val="7"/>
        <color theme="1"/>
        <rFont val="Arial Narrow"/>
        <family val="2"/>
      </rPr>
      <t xml:space="preserve">         </t>
    </r>
    <r>
      <rPr>
        <sz val="10"/>
        <color theme="1"/>
        <rFont val="Arial Narrow"/>
        <family val="2"/>
      </rPr>
      <t xml:space="preserve">Fence Tails to Main Earth </t>
    </r>
  </si>
  <si>
    <t xml:space="preserve">Fence Tails to Main Earth </t>
  </si>
  <si>
    <t>PART PC</t>
  </si>
  <si>
    <t>CONTENTS</t>
  </si>
  <si>
    <t>PRELIMINARY &amp; GENERAL</t>
  </si>
  <si>
    <t>SITE CLEARANCE</t>
  </si>
  <si>
    <t>EARTHWORKS</t>
  </si>
  <si>
    <t>CONCRETE (STRUCTURAL)</t>
  </si>
  <si>
    <t>KERBING AND CHANNELLING</t>
  </si>
  <si>
    <t>FENCING</t>
  </si>
  <si>
    <t>BUILDING WORK</t>
  </si>
  <si>
    <t>C</t>
  </si>
  <si>
    <t>1200C - 8.2.1</t>
  </si>
  <si>
    <t>1200C - 8.2.2</t>
  </si>
  <si>
    <t>1200C - 8.2.5</t>
  </si>
  <si>
    <t>1200C - 8.2.7</t>
  </si>
  <si>
    <t>1200C - 8.2.10</t>
  </si>
  <si>
    <t>VA-1200C - 8.2.11</t>
  </si>
  <si>
    <t>Existing HV Transformer Concrete Plinth</t>
  </si>
  <si>
    <t>Existing Bunded Area, complete</t>
  </si>
  <si>
    <t>Fire damaged floor screed</t>
  </si>
  <si>
    <t>Fire damaged cement plaster</t>
  </si>
  <si>
    <t xml:space="preserve">Fire damaged roof structure, complete, including roof </t>
  </si>
  <si>
    <t>covering, trusses, ceiling and roof drainage</t>
  </si>
  <si>
    <t>Fire damaged building electrical installation, complete</t>
  </si>
  <si>
    <t>VA-1200C - 8.2.12</t>
  </si>
  <si>
    <t>VA-1200C - 8.2.13</t>
  </si>
  <si>
    <t>1200D - 8.3.1.1</t>
  </si>
  <si>
    <t>VA1200D - 8.3.2</t>
  </si>
  <si>
    <t>VA-D - 8.3.3</t>
  </si>
  <si>
    <t>1200D - 8.3.4</t>
  </si>
  <si>
    <t>1200D - 8.3.8</t>
  </si>
  <si>
    <t>1200D - 8.3.10</t>
  </si>
  <si>
    <t>1200D - 8.3.11</t>
  </si>
  <si>
    <t>Grassing or Other Vegetation Cover</t>
  </si>
  <si>
    <t>By Hydroseeding</t>
  </si>
  <si>
    <t>Providing an Approved Seed Mixture for Hydroseeding</t>
  </si>
  <si>
    <t>Providing an Approved Mulch</t>
  </si>
  <si>
    <t>Hydroseeding</t>
  </si>
  <si>
    <t>Hand Sowing of Approved Grass Seed Mixture</t>
  </si>
  <si>
    <t>VA-1200D -  8.3.14</t>
  </si>
  <si>
    <t>VA-1200D -  8.2.15</t>
  </si>
  <si>
    <t>Substation Yard Stone</t>
  </si>
  <si>
    <t>Removal of existing Yard Stone to required depth</t>
  </si>
  <si>
    <t>To stockpile</t>
  </si>
  <si>
    <t>To spoil</t>
  </si>
  <si>
    <t>Cleaning and Re-Utilizing Existing Yard Stone</t>
  </si>
  <si>
    <t>Clean, Wash and Process Existing Fouled Yard Stone</t>
  </si>
  <si>
    <t>Testing and Importing of Yard Stone</t>
  </si>
  <si>
    <t>From Commercial Sources</t>
  </si>
  <si>
    <t>1200G - 8.2.1</t>
  </si>
  <si>
    <t>1200G - 8.2.2</t>
  </si>
  <si>
    <t>1200G - 8.3.1</t>
  </si>
  <si>
    <t>1200G - 8.3.2</t>
  </si>
  <si>
    <t>1200G - 8.4.1</t>
  </si>
  <si>
    <t>1200G - 8.4.4</t>
  </si>
  <si>
    <t>1200G - 8.7</t>
  </si>
  <si>
    <t>1200G - 8.8</t>
  </si>
  <si>
    <t>TRANSFORMER PLINTH, SLIPWAY, DRAINAGE AND</t>
  </si>
  <si>
    <t>SELF CONTAINED OIL CONTAINMENT AREA - MAXIMUM 5 MVA</t>
  </si>
  <si>
    <t>TRANSFORMER PLINTH AND SLIPWAY</t>
  </si>
  <si>
    <t>Smooth - Steel</t>
  </si>
  <si>
    <t>High -tensile steel bars</t>
  </si>
  <si>
    <t>1200G - 8.4.3</t>
  </si>
  <si>
    <t>Strength Concrete</t>
  </si>
  <si>
    <t>Transformer plinth</t>
  </si>
  <si>
    <t>Slipway</t>
  </si>
  <si>
    <t>PC 10.1.6</t>
  </si>
  <si>
    <t xml:space="preserve">Earthing </t>
  </si>
  <si>
    <t>Earthing Bolt Foundation Assembly - D-DT-5231 SH1A</t>
  </si>
  <si>
    <t>SELF CONTAINED OIL CONTAINMENT AREA</t>
  </si>
  <si>
    <t xml:space="preserve">BUND WALL AND BUND WALL FOUNDATION </t>
  </si>
  <si>
    <t>(INCLUDING DRAIN SUMP)</t>
  </si>
  <si>
    <t>Bund Wall Foundation</t>
  </si>
  <si>
    <t>Drain Sump Foundation</t>
  </si>
  <si>
    <t>PC 10.1.1</t>
  </si>
  <si>
    <t>Brickwork</t>
  </si>
  <si>
    <t>220mm Facebrick</t>
  </si>
  <si>
    <t>PC 10.1.2</t>
  </si>
  <si>
    <t>Drain Sump Cover, Grating  and Grating Support</t>
  </si>
  <si>
    <t xml:space="preserve"> - D-DT-5231 SH1A</t>
  </si>
  <si>
    <t xml:space="preserve">Drain Sump Cover </t>
  </si>
  <si>
    <t>Grating A</t>
  </si>
  <si>
    <t>Steel support - flat bars</t>
  </si>
  <si>
    <t>OIL CONTAINMENT AREA FLOOR, OUTLET, DRAINAGE</t>
  </si>
  <si>
    <t>AND PLUMBING</t>
  </si>
  <si>
    <t>Oil Containment Floor Area</t>
  </si>
  <si>
    <t>Outlet Slab</t>
  </si>
  <si>
    <t>Outlet Pipe Concrete Headwall</t>
  </si>
  <si>
    <t>1200G - 8.5</t>
  </si>
  <si>
    <t>Joints</t>
  </si>
  <si>
    <t>Expansion joints</t>
  </si>
  <si>
    <t>Construction Joints</t>
  </si>
  <si>
    <t>Sealing of Joints</t>
  </si>
  <si>
    <t>Sika-Pro 2HP or approved equivalent</t>
  </si>
  <si>
    <t>PC 10.1.3</t>
  </si>
  <si>
    <t>Containment Area Trench Grating and Framwork</t>
  </si>
  <si>
    <t>Bolted Angle Iron</t>
  </si>
  <si>
    <t>Embedded Angle Iron</t>
  </si>
  <si>
    <t>Trench Grating</t>
  </si>
  <si>
    <t>Type RS40 (25 x 4.5mm) - 1085mm ("A") x 360mm</t>
  </si>
  <si>
    <t>Type RS40 (25 x 4.5mm) - 950mm ("A") x 360mm</t>
  </si>
  <si>
    <t>Type RS40 (25 x 4.5mm) - 1040mm ("A") x 360mm</t>
  </si>
  <si>
    <t>Type RS40 (25 x 4.5mm) - 1140mm ("A") x 360mm</t>
  </si>
  <si>
    <t>PC 10.1.4</t>
  </si>
  <si>
    <t>Drain Sump Plumbing &amp; Oil Cushion</t>
  </si>
  <si>
    <t>Sump Pipe</t>
  </si>
  <si>
    <t>3" NPS Steel Pipe as pre detailed drawing D-DT-5231 SH1A</t>
  </si>
  <si>
    <t>Outlet pipe</t>
  </si>
  <si>
    <t>Ø: 75mm uPVC Class 6 Pipe</t>
  </si>
  <si>
    <t>Valve and Sensor</t>
  </si>
  <si>
    <t>Proprietary Ball Valve, Mounting Bracket and Electrical</t>
  </si>
  <si>
    <t>Position Indicator Switch in accordance with the detailed</t>
  </si>
  <si>
    <t>drawing D-DT-5231 SH1A</t>
  </si>
  <si>
    <t>Electricity Supply to Valve</t>
  </si>
  <si>
    <t>Supply and complete installation of electric supply to</t>
  </si>
  <si>
    <t>valve and sensor in accordance with SANS 10142</t>
  </si>
  <si>
    <t xml:space="preserve">Test and Commissioning of Valve and Sensor </t>
  </si>
  <si>
    <t>Issue Certificate of Compliance (CoC) in terms of the</t>
  </si>
  <si>
    <t>SANS 10142</t>
  </si>
  <si>
    <t>Oil Cushion</t>
  </si>
  <si>
    <t>PC 10.1.5</t>
  </si>
  <si>
    <t>Cable Rack</t>
  </si>
  <si>
    <t>Mounting Plates - D-DT-5231 SH1C</t>
  </si>
  <si>
    <t xml:space="preserve"> Angle Mounting Plate - Item "CRG1"</t>
  </si>
  <si>
    <t>T-Junction Mounting Plate - Item "CRG2"</t>
  </si>
  <si>
    <t>Floor Mounting Plate - Item "CRG3"</t>
  </si>
  <si>
    <t>Cable Racks  - D-DT-5231 SH1C</t>
  </si>
  <si>
    <t>1.5m - Item "CRA"</t>
  </si>
  <si>
    <t>1.25m - Item "CRB"</t>
  </si>
  <si>
    <t>1.00m - Item "CRC"</t>
  </si>
  <si>
    <t>0.75m - Item "CRD"</t>
  </si>
  <si>
    <t>0.5m - Item "CRE"</t>
  </si>
  <si>
    <t>Slow Bend - Item "CRF"</t>
  </si>
  <si>
    <t>Joining Plate - Item "CRG4"</t>
  </si>
  <si>
    <t>M8 - 25mm</t>
  </si>
  <si>
    <t>M8 RAWL Bolt - 60mm (Max)</t>
  </si>
  <si>
    <t>Earthing of Cable Rack</t>
  </si>
  <si>
    <t>Tails to main substation earth mat</t>
  </si>
  <si>
    <t>- MAXIMUM 10 - 20 MVA</t>
  </si>
  <si>
    <t>CABLE TRENCHES</t>
  </si>
  <si>
    <t>VA1200G - 8.9</t>
  </si>
  <si>
    <t>sheet 1 - using precast SANS 927 fig 3 half battered kerb</t>
  </si>
  <si>
    <t>sheet 1: 750mm x 460mm x 50mm thick</t>
  </si>
  <si>
    <t>Single cable trench steel support</t>
  </si>
  <si>
    <t>REPAIR AND MAINTENANCE ITEMS</t>
  </si>
  <si>
    <t>PC 10.1.7</t>
  </si>
  <si>
    <t>1200MK - 8.2.1</t>
  </si>
  <si>
    <t>1200MK - 8.2.2</t>
  </si>
  <si>
    <t>VA-1200MK - 8.2.14</t>
  </si>
  <si>
    <t>1200MK - 8.2.7</t>
  </si>
  <si>
    <t>1200MK - 8.2.8</t>
  </si>
  <si>
    <t>1200MK - 8.2.9</t>
  </si>
  <si>
    <t>1200MK - 8.2.10</t>
  </si>
  <si>
    <t>1200MK - 8.2.12</t>
  </si>
  <si>
    <t>1200MK - 8.2.13</t>
  </si>
  <si>
    <t>VA-1200MK - 8.2.15</t>
  </si>
  <si>
    <t>VA-1200MK - 8.2.16</t>
  </si>
  <si>
    <t>VA-1200MK - 8.2.17</t>
  </si>
  <si>
    <t>VA-1200MK - 8.2.18</t>
  </si>
  <si>
    <t>VA-1200MK - 8.2.19</t>
  </si>
  <si>
    <t>VA-1200MK - 8.2.20</t>
  </si>
  <si>
    <t>1200DB - 8.3.2 a)</t>
  </si>
  <si>
    <t>1200DB - 8.3.3.1</t>
  </si>
  <si>
    <t>1200DB - 8.3.3.3</t>
  </si>
  <si>
    <t>1200DB - 8.3.2 b)</t>
  </si>
  <si>
    <t>Excavate in all materials for trenches, backfill, compact and dispose</t>
  </si>
  <si>
    <t>of surplus material</t>
  </si>
  <si>
    <t>Pipes over 100mm dia up to 300mm dia for depths:</t>
  </si>
  <si>
    <t>Pipes over 300mm dia up to 600mm dia for depths:</t>
  </si>
  <si>
    <t>Pipes over 600mm dia up to 900mm dia for depths:</t>
  </si>
  <si>
    <t>Pipes over 900mm dia up to 1500mm dia for depths:</t>
  </si>
  <si>
    <t>by importation from commercial or off-site sources selected by the</t>
  </si>
  <si>
    <t>Surface preparation for bedding of gabions</t>
  </si>
  <si>
    <t>Cavities filled with approved excavated material or rock</t>
  </si>
  <si>
    <t>W: 500 mm x H: 500 mm mesh, 2,7 mm dia wire</t>
  </si>
  <si>
    <t>W: 1000 mm x H: 500 mm mesh, 2,7 mm dia wire</t>
  </si>
  <si>
    <t>W: 1000 mm x H: 1000 mm mesh, 2,7 mm dia wire</t>
  </si>
  <si>
    <t>Gabion mattresses of galvanized wire, up to 0.3 m deep:</t>
  </si>
  <si>
    <t>W: 1000 mm x 300 mm mesh, 2,2 mm dia</t>
  </si>
  <si>
    <t>W: 2000 mm x 170 mm mesh, 2,2 mm dia</t>
  </si>
  <si>
    <t>W: 2000 mm x 230 mm mesh, 2,2 mm dia</t>
  </si>
  <si>
    <t>W: 2000 mm x 300 mm mesh, 2,2 mm dia</t>
  </si>
  <si>
    <t>Plain stone pitching as shown on drawings</t>
  </si>
  <si>
    <t>Dumped riprap consisting of crushed stone as shown on drawings</t>
  </si>
  <si>
    <t>Grouted stone pitching as shown on drawings</t>
  </si>
  <si>
    <t>1200DK - 8.2.1</t>
  </si>
  <si>
    <t>1200DK - 8.2.2</t>
  </si>
  <si>
    <t>1200DK - 8.2.4</t>
  </si>
  <si>
    <t>1200DK - 8.2.5</t>
  </si>
  <si>
    <t>1200DK - 8.2.6</t>
  </si>
  <si>
    <t>1200DK - 8.2.7</t>
  </si>
  <si>
    <t>Road-bed preparation and compaction of material to:</t>
  </si>
  <si>
    <t>Minimum of 90% of modified AASHTO maximum density</t>
  </si>
  <si>
    <t>Minimum of 93% of modified AASHTO maximum density</t>
  </si>
  <si>
    <t>Minimum of 100% of modified AASHTO maximum density</t>
  </si>
  <si>
    <t>In-place treatment of road-bed in intermediate or hard rock material by:</t>
  </si>
  <si>
    <t>Compact to 90% of modified AASTHO maximum density</t>
  </si>
  <si>
    <t>Selected layer compacted to 93% of modified AASTHO maximum density</t>
  </si>
  <si>
    <t>Catchwater mounds and channels and mitre banks and channels</t>
  </si>
  <si>
    <t>VA-1200DM - 8.3.17</t>
  </si>
  <si>
    <t>1200DM - 8.3.15</t>
  </si>
  <si>
    <t>1200DM - 8.3.13</t>
  </si>
  <si>
    <t>1200DM - 8.3.7</t>
  </si>
  <si>
    <t>1200DM - 8.3.6</t>
  </si>
  <si>
    <t>1200DM - 8.3.5</t>
  </si>
  <si>
    <t>1200DM - 8.3.4</t>
  </si>
  <si>
    <t>1200DM - 8.3.3</t>
  </si>
  <si>
    <t>down material in:</t>
  </si>
  <si>
    <t>from commercial sources</t>
  </si>
  <si>
    <t>1200LB - 8.2.2.3</t>
  </si>
  <si>
    <t>1200LB - 8.2.4</t>
  </si>
  <si>
    <t>SECTION 1200LE: STORMWATER DRAINAGE</t>
  </si>
  <si>
    <t>SECTION 1200LB: BEDDING (PIPES)</t>
  </si>
  <si>
    <t>SECTION 1200DB: EARTHWORKS (PIPE TRENCHES)</t>
  </si>
  <si>
    <t>SECTION 1200DK: GABIONS AND PITCHING</t>
  </si>
  <si>
    <t>Type SC 100-D-Load pipes with ogee joints</t>
  </si>
  <si>
    <t>Ø 150 mm</t>
  </si>
  <si>
    <t>Ø 225 mm</t>
  </si>
  <si>
    <t>Ø 300 mm</t>
  </si>
  <si>
    <t>Ø 375 mm</t>
  </si>
  <si>
    <t>Ø 450 mm</t>
  </si>
  <si>
    <t>Ø 750 mm</t>
  </si>
  <si>
    <t>Ø 900 mm</t>
  </si>
  <si>
    <t>Ø 600 mm</t>
  </si>
  <si>
    <t>Ø 1050 mm</t>
  </si>
  <si>
    <t>Ø 1200 mm</t>
  </si>
  <si>
    <t>Ø 1500 mm</t>
  </si>
  <si>
    <t>Ø 1800 mm</t>
  </si>
  <si>
    <t>1500 mm x 450 mm</t>
  </si>
  <si>
    <t>1500 mm x 600 mm</t>
  </si>
  <si>
    <t>1500 mm x 900 mm</t>
  </si>
  <si>
    <t>1500 mm x 1200 mm</t>
  </si>
  <si>
    <t>1500 mm x 1500 mm</t>
  </si>
  <si>
    <t>1800 mm x 600 mm</t>
  </si>
  <si>
    <t>1800 mm x 900 mm</t>
  </si>
  <si>
    <t>1800 mm x 1200 mm</t>
  </si>
  <si>
    <t>1800 mm x 1800 mm</t>
  </si>
  <si>
    <t>1800 mm x 1500 mm</t>
  </si>
  <si>
    <t>2400 mm x 600 mm</t>
  </si>
  <si>
    <t>2400 mm x 900 mm</t>
  </si>
  <si>
    <t>2400 mm x 1200 mm</t>
  </si>
  <si>
    <t>2400 mm x 1500 mm</t>
  </si>
  <si>
    <t>2400 mm x 2100 mm</t>
  </si>
  <si>
    <t>2400 mm x 2400 mm</t>
  </si>
  <si>
    <t>2400 mm x 1800 mm</t>
  </si>
  <si>
    <t>18)</t>
  </si>
  <si>
    <t>19)</t>
  </si>
  <si>
    <t>20)</t>
  </si>
  <si>
    <t>21)</t>
  </si>
  <si>
    <t>22)</t>
  </si>
  <si>
    <t>23)</t>
  </si>
  <si>
    <t>24)</t>
  </si>
  <si>
    <t>25)</t>
  </si>
  <si>
    <t>26)</t>
  </si>
  <si>
    <t>27)</t>
  </si>
  <si>
    <t>28)</t>
  </si>
  <si>
    <t>Supply and lay concrete pipe culverts on class B bedding:</t>
  </si>
  <si>
    <t>Supply and lay portal and rectangular culverts:</t>
  </si>
  <si>
    <t>Cast in-situ concrete, formwork, and reinforcing steel</t>
  </si>
  <si>
    <t>VA-1200LE - 8.2.14</t>
  </si>
  <si>
    <t>1200LE - 8.2.1</t>
  </si>
  <si>
    <t>1200LE - 8.2.2</t>
  </si>
  <si>
    <t>1200LE - 8.2.4</t>
  </si>
  <si>
    <t>1200LE - 8.2.8</t>
  </si>
  <si>
    <t xml:space="preserve">High-tensile welded mesh, ref no 245 </t>
  </si>
  <si>
    <t>High-tensile Steel Bars</t>
  </si>
  <si>
    <t>High-tensile Welded Mesh Ref 245</t>
  </si>
  <si>
    <t>Provision of calibrated monitoring and testing equipment capable of</t>
  </si>
  <si>
    <t>Record keeping and submission of Quality Management System Records</t>
  </si>
  <si>
    <t>to  the Project Engineer for Acceptance</t>
  </si>
  <si>
    <t>Electronic Copy Submission</t>
  </si>
  <si>
    <t>Hard Copy Submission</t>
  </si>
  <si>
    <t>Initial Preparation</t>
  </si>
  <si>
    <t>Surface Preparation</t>
  </si>
  <si>
    <t>weeks</t>
  </si>
  <si>
    <t>Structural bolt, nut and washer replacement</t>
  </si>
  <si>
    <t>i) Grade 4.8 Bolts Length 30mm - 60mm</t>
  </si>
  <si>
    <t>ii) Grade 4.8 Bolts Length 65mm - 100mm</t>
  </si>
  <si>
    <t>iii) Grade 4.8 Bolts Length 110mm - 300mm</t>
  </si>
  <si>
    <t>iv) Grade 4.8 Bolts Length  325mm - 600mm</t>
  </si>
  <si>
    <t>v) Grade 4.8 Nuts</t>
  </si>
  <si>
    <t>vi) Flat  washers</t>
  </si>
  <si>
    <t>PARTICULAR SPECIFICATION PB: BUILDING WORK</t>
  </si>
  <si>
    <t>Mounting Plates / Brackets</t>
  </si>
  <si>
    <t>SECTION 1200G: CONCRETE STRUCTURAL</t>
  </si>
  <si>
    <t>FOUNDATIONS</t>
  </si>
  <si>
    <t>high-tensile Welded Mesh 395</t>
  </si>
  <si>
    <t>Building Foundations</t>
  </si>
  <si>
    <t>Floors</t>
  </si>
  <si>
    <t>Masonry</t>
  </si>
  <si>
    <t>DPC - 375 micron</t>
  </si>
  <si>
    <t>Single brick wall (230mm thick) using Clay Bricks and Class II Mortar</t>
  </si>
  <si>
    <t>Cement Plaster Application</t>
  </si>
  <si>
    <t>i) Interior plasterwork 15mm thickness - smooth steel</t>
  </si>
  <si>
    <t>Paint Application to walls and ceilings</t>
  </si>
  <si>
    <t>Plaster Prime for interior and exterior use</t>
  </si>
  <si>
    <t>Interior paint - as per the detailed drawings or approved</t>
  </si>
  <si>
    <t>Exterior paint - as per the detailed drawings or approved</t>
  </si>
  <si>
    <t>drawings</t>
  </si>
  <si>
    <t>Natural grey industrial floor paint as per the detailed drawings</t>
  </si>
  <si>
    <t>Roof</t>
  </si>
  <si>
    <t>Roof Gutters</t>
  </si>
  <si>
    <t xml:space="preserve">i) Remove and replacement of existing Control  / Relay Room roof </t>
  </si>
  <si>
    <t>gutters and down pipes</t>
  </si>
  <si>
    <t>ii) Supply and install Ø:precast concrete rainwater channel -1.0m long</t>
  </si>
  <si>
    <t xml:space="preserve"> Distribution Substation Applications</t>
  </si>
  <si>
    <t>ERECTION OF NEW FENCES</t>
  </si>
  <si>
    <t>ESKOM STANDARD FENCES</t>
  </si>
  <si>
    <t>PA 1.9.2.1</t>
  </si>
  <si>
    <t>Fencing complete with posts and foundations, as indicated</t>
  </si>
  <si>
    <t>on detailed drawings:</t>
  </si>
  <si>
    <t>Boundary fence, in accordance with detailed drawing:</t>
  </si>
  <si>
    <t>D-DT-5237 SH 1A, latest revision</t>
  </si>
  <si>
    <t xml:space="preserve">Diamond Mesh security fence, 1.8m high with steel posts and </t>
  </si>
  <si>
    <t>no overhang in accordance with detailed drawings:</t>
  </si>
  <si>
    <t>D-DT-5237 SH2A &amp; 2B, latest revision</t>
  </si>
  <si>
    <t xml:space="preserve">Diamond Mesh security fence, 2.23m high with steel posts and </t>
  </si>
  <si>
    <t>single overhang in accordance with detailed drawings:</t>
  </si>
  <si>
    <t>D-DT-5237 SH 3A &amp; 3B, latest revision</t>
  </si>
  <si>
    <t>double overhang and razor coil wire in accordance with detailed</t>
  </si>
  <si>
    <t>drawings: D-DT-5237 SH 4A &amp; 4B, latest revision</t>
  </si>
  <si>
    <t>180mm vertical extension with rzaor wire flat wrap in accordance</t>
  </si>
  <si>
    <t>with detailed drawings: D-DT-5237 SH 5A &amp; 5B, latest revision</t>
  </si>
  <si>
    <t>Weld mesh security fence (swing gate), 3.4m high with steel posts</t>
  </si>
  <si>
    <t>and double overhang and razor coil wire in accordance with the</t>
  </si>
  <si>
    <t>detailed drawings: D-DT-5237 SH 6A and 6B, latest revision</t>
  </si>
  <si>
    <t>Weld mesh security fence (motorised gate), 3.4m high with steel posts</t>
  </si>
  <si>
    <t>detailed drawings: D-DT-5237 SH 6C and 6D, latest revision</t>
  </si>
  <si>
    <t>Steel Palisade security fence, 2.4m in height in accordance</t>
  </si>
  <si>
    <t>with the detailed drawings: D-DT-5237 SH 7A - 7J</t>
  </si>
  <si>
    <t>Concrete wall high security fence, 2.4m in height with double</t>
  </si>
  <si>
    <t>overhang in accrodance with the detailed drawings:</t>
  </si>
  <si>
    <t>D-DT-5237 SH 8A &amp; 8B</t>
  </si>
  <si>
    <t>Concrete wall high security fence, 3.14 in height with double</t>
  </si>
  <si>
    <t>D-DT-5237 SH 9A &amp; 9B</t>
  </si>
  <si>
    <t>PA 1.9.2.2</t>
  </si>
  <si>
    <t xml:space="preserve">Gates, complete with posts and foundations, as indicated </t>
  </si>
  <si>
    <t>on the detailed drawings:</t>
  </si>
  <si>
    <t xml:space="preserve">Boundary fence double leaf gate - 6.0m opening in </t>
  </si>
  <si>
    <t>accordance with the detailed drawing: D-DT-5237 SH 1A</t>
  </si>
  <si>
    <t xml:space="preserve">Boundary fence single leaf gate - 1.0m opening in </t>
  </si>
  <si>
    <t xml:space="preserve">Diamond Mesh double leaf gate - 6.0m opening in </t>
  </si>
  <si>
    <t>accordance with the detailed drawings:D-DT-5237 SH 2A</t>
  </si>
  <si>
    <t>&amp; 2B</t>
  </si>
  <si>
    <t xml:space="preserve">Diamond Mesh single leaf gate - 1.5m opening in </t>
  </si>
  <si>
    <t xml:space="preserve">Diamond Mesh single leaf gate - 1.0m opening in </t>
  </si>
  <si>
    <t>accordance with the detailed drawings:D-DT-5237 SH 3A</t>
  </si>
  <si>
    <t>&amp; 3B</t>
  </si>
  <si>
    <t>accordance with the detailed drawings:D-DT-5237 SH 4A</t>
  </si>
  <si>
    <t>&amp; 4B</t>
  </si>
  <si>
    <t xml:space="preserve">Diamond Mesh double leaf gate - 5.0m opening in </t>
  </si>
  <si>
    <t>accordance with the detailed drawings:D-DT-5237 SH 5A</t>
  </si>
  <si>
    <t>&amp; 5B</t>
  </si>
  <si>
    <t>Weld mesh double leaf gate - 6.5m opening in accrodance</t>
  </si>
  <si>
    <t>with the detailed drawings: D-DT-5237 SH 6A</t>
  </si>
  <si>
    <t>Steel Palisade double leaf gate - 5.0m opening in</t>
  </si>
  <si>
    <t xml:space="preserve">accordance with detailed drawings: D-DT-5237 </t>
  </si>
  <si>
    <t>SH 7E &amp; 7F</t>
  </si>
  <si>
    <t>Steel Palisade double leaf gate - 4.0m opening in</t>
  </si>
  <si>
    <t>Steel Palisade double leaf gate - 1.5m opening in</t>
  </si>
  <si>
    <t>Steel Palisade double leaf gate - 1.0m opening in</t>
  </si>
  <si>
    <t xml:space="preserve">Concrete wall double leaf gate - 6.5m opening in </t>
  </si>
  <si>
    <t>SH 8A &amp; 8B</t>
  </si>
  <si>
    <t>SH 9A &amp; 9B</t>
  </si>
  <si>
    <t>Sliding Gates</t>
  </si>
  <si>
    <t>with the detailed drawings: D-DT-5237 SH 6C &amp; 6D</t>
  </si>
  <si>
    <t>Steel Palisade double leaf sliding gate - 5.0m opening in</t>
  </si>
  <si>
    <t>SH 7G &amp; 7I</t>
  </si>
  <si>
    <t>Steel Palisade double leaf sliding gate - 4.0m opening in</t>
  </si>
  <si>
    <t>SH 7G &amp; 7H</t>
  </si>
  <si>
    <t>complete supply, installation and commisioning of the</t>
  </si>
  <si>
    <t>electric gate motor, infra-red gate beams</t>
  </si>
  <si>
    <t>Gate Ramps</t>
  </si>
  <si>
    <t>VA-1200D - 8.3.3</t>
  </si>
  <si>
    <t xml:space="preserve">Excavate for restricted foundations, footings and pipe  </t>
  </si>
  <si>
    <t xml:space="preserve">trenches in all materials and use for backfill or </t>
  </si>
  <si>
    <t>embankment or dispose</t>
  </si>
  <si>
    <t>i) Excavation for gate ramps</t>
  </si>
  <si>
    <t>i) Smooth Steel</t>
  </si>
  <si>
    <t>i) High-tensile welded mesh REF 617</t>
  </si>
  <si>
    <t>i) Class 25/19mm Gate Ramp</t>
  </si>
  <si>
    <t>ANTI-TUNNELING MEASURES BELOW FENCELINE</t>
  </si>
  <si>
    <t>COMPLETE AS IDICATED ON THE DRAWINGS</t>
  </si>
  <si>
    <t>Class 25/19mm</t>
  </si>
  <si>
    <t>SANS 927 fig 13 rectangular kerb</t>
  </si>
  <si>
    <t>PA 1.9.2.3</t>
  </si>
  <si>
    <t>PA 1.9.2.4</t>
  </si>
  <si>
    <t>Earthing of fence and gates as indicated on drawing</t>
  </si>
  <si>
    <t xml:space="preserve"> D-DT-5240 sheet 1, 2 &amp; 9:</t>
  </si>
  <si>
    <t>Installation of main earth mat to fence tails</t>
  </si>
  <si>
    <t>PA 1.9.2.5</t>
  </si>
  <si>
    <t>ESKOM HIGH SECURITY MESH FENCES - 240-76368574</t>
  </si>
  <si>
    <t>PA 1.9.2.6</t>
  </si>
  <si>
    <t>Preparation and submission of supplier specific drawings,</t>
  </si>
  <si>
    <t xml:space="preserve">details and data to Eskom for acceptance, in accordance with  </t>
  </si>
  <si>
    <t>the requirements of240-76368574</t>
  </si>
  <si>
    <t>PA 1.9.2.7</t>
  </si>
  <si>
    <t xml:space="preserve">Submission of Quality Management System for the </t>
  </si>
  <si>
    <t xml:space="preserve">Manufacturing facility to the Eskom Standards and </t>
  </si>
  <si>
    <t xml:space="preserve">Implementation Dept. for acceptance </t>
  </si>
  <si>
    <t>PA 1.9.2.8</t>
  </si>
  <si>
    <t>Submission of supplier guarantees to the Project Coordinator</t>
  </si>
  <si>
    <t>for the fencing system, in accordance with 240-76368574</t>
  </si>
  <si>
    <t>PA 1.9.2.9</t>
  </si>
  <si>
    <t xml:space="preserve">High Security Mesh Fences, complete with posts, foundations, </t>
  </si>
  <si>
    <t xml:space="preserve">mesh panels, double overhang with razor coils, razor flat </t>
  </si>
  <si>
    <t>wrap, all attachments and supplier specific fastening</t>
  </si>
  <si>
    <t>systems, in accordance with 240-76368574.</t>
  </si>
  <si>
    <t>Category 1:</t>
  </si>
  <si>
    <t>C1-C3 Environmental Classification, 3.5m overall height</t>
  </si>
  <si>
    <t>C4-C5 Environmental Classification, 3.5m overall height</t>
  </si>
  <si>
    <t>Category 2:</t>
  </si>
  <si>
    <t>PA 1.9.2.10</t>
  </si>
  <si>
    <t>Gates for High Security Mesh Fences, complete with gate</t>
  </si>
  <si>
    <t>frames, mesh covering, Eskom Locking cylinder and barrel</t>
  </si>
  <si>
    <t>bolt gate keep, gate posts and foundations, overhang with</t>
  </si>
  <si>
    <t>razor coil and razor flat wrap, in accordance with 240-76368574</t>
  </si>
  <si>
    <t>Category 1: Swing Gates</t>
  </si>
  <si>
    <t>i) Double leaf gate - 6.0m Opening</t>
  </si>
  <si>
    <t>ii) Double leaf gate - 5.0m Opening</t>
  </si>
  <si>
    <t>iii) Single leaf gate - 1.5m Opening</t>
  </si>
  <si>
    <t>iv) Double leaf gate - 1.0m Opening</t>
  </si>
  <si>
    <t>Category 2: Swing Gates</t>
  </si>
  <si>
    <t>Category 1: Sliding Gates</t>
  </si>
  <si>
    <t>Category 2: Sliding Gates</t>
  </si>
  <si>
    <t xml:space="preserve">installation and commissioning of the electric gate motor, infra-red </t>
  </si>
  <si>
    <t>gate beams</t>
  </si>
  <si>
    <t xml:space="preserve">ANTI-TUNNELING SYSTEMS FOR HIGH SECURITY MESH </t>
  </si>
  <si>
    <t>FENCES</t>
  </si>
  <si>
    <t>Class 15/19mm Concrete anti-tunneling cast insitu concrete</t>
  </si>
  <si>
    <t>PA 1.9.2.11</t>
  </si>
  <si>
    <t>PA 1.9.2.12</t>
  </si>
  <si>
    <t xml:space="preserve">Gates, for Non-Lethal Electric Fences complete with posts and </t>
  </si>
  <si>
    <t>foundations, gate frames, gate rails,etc. as indicated on the</t>
  </si>
  <si>
    <t>include pedestrian entrance gate within frame</t>
  </si>
  <si>
    <t>drawings to be submitted for acceptance</t>
  </si>
  <si>
    <t xml:space="preserve"> prior to any manufacturing.</t>
  </si>
  <si>
    <t xml:space="preserve">installation and commisioning of the electric gate motor, </t>
  </si>
  <si>
    <t>infra-red gate beams</t>
  </si>
  <si>
    <t>PA 1.9.2.13</t>
  </si>
  <si>
    <t>Taper Flange Channel 100 x 50 x 10kg/m</t>
  </si>
  <si>
    <t>Mild Steel Square Tubing 76 x 76 x 3</t>
  </si>
  <si>
    <t>Mild Steel Tube Ø: 100mm Medium Class</t>
  </si>
  <si>
    <t>Taper Flange Channel 120 x 55 x 13kg/m</t>
  </si>
  <si>
    <t>Pre-Cast Concrete Posts</t>
  </si>
  <si>
    <t>PA 1.9.2.14</t>
  </si>
  <si>
    <t>Replacement of existing fencing mesh and palisades</t>
  </si>
  <si>
    <t>Diamond Mesh: Class" A" 1800 x 50 x 3.15</t>
  </si>
  <si>
    <t>Weld Mesh: Class "A" 2700mm in height 50 x 50 apertures with</t>
  </si>
  <si>
    <t xml:space="preserve"> 3.14mm strands</t>
  </si>
  <si>
    <t xml:space="preserve">Weld Mesh: Class "A" 2000mm in height 75 x 120.5 apertures </t>
  </si>
  <si>
    <t>with 4.0mm strands</t>
  </si>
  <si>
    <t>Steel Palisade: Standard D-Section 2.35m in height,</t>
  </si>
  <si>
    <t xml:space="preserve"> 65 x 3 x 22 - 3m Panel </t>
  </si>
  <si>
    <t xml:space="preserve">Steel Palisade: Standard D-Section 2.35m in height, </t>
  </si>
  <si>
    <t xml:space="preserve">65 x 3 x 22 - 2.5m Panel </t>
  </si>
  <si>
    <t xml:space="preserve">65 x 3 x 22 - 2m Panel </t>
  </si>
  <si>
    <t xml:space="preserve">65 x 3 x 22 - 1.5m Panel </t>
  </si>
  <si>
    <t xml:space="preserve">65 x 3 x 22 - 1m Panel </t>
  </si>
  <si>
    <t xml:space="preserve">65 x 3 x 22 - 0.55m Panel </t>
  </si>
  <si>
    <t>PA 1.9.2.15</t>
  </si>
  <si>
    <t>PA 1.9.2.16</t>
  </si>
  <si>
    <t>INSTALLATION OF SUBSTATION INTEGRATED ALARM SYSTEMS</t>
  </si>
  <si>
    <t>Site Inspection and determining site specific requirements</t>
  </si>
  <si>
    <t>Site Acceptance testing and Commissioning</t>
  </si>
  <si>
    <t>Submission of detailed quote for review and acceptance</t>
  </si>
  <si>
    <t>Finalise and handover installation and required documentation</t>
  </si>
  <si>
    <t xml:space="preserve">Supply and install accepted alarm system/s, complete as </t>
  </si>
  <si>
    <t>quoted and accepted:</t>
  </si>
  <si>
    <t>PE 21.1.1</t>
  </si>
  <si>
    <t>PE 21.1.2</t>
  </si>
  <si>
    <t>PE 21.1.3</t>
  </si>
  <si>
    <t>PE 21.1.4</t>
  </si>
  <si>
    <t>PE 21.1.5</t>
  </si>
  <si>
    <t>PART PE</t>
  </si>
  <si>
    <t>SANS 1200LC</t>
  </si>
  <si>
    <t>CABLE DUCTS</t>
  </si>
  <si>
    <t>EARTHWORKS (PIPE TRENCHES)</t>
  </si>
  <si>
    <t>GABIONS AND PITCHING</t>
  </si>
  <si>
    <t>EARTHWORKS (ROADS, SUBGRADE)</t>
  </si>
  <si>
    <t>BEDDING (PIPES)</t>
  </si>
  <si>
    <t>STORMWATER DRAINAGE</t>
  </si>
  <si>
    <t>SUBBASE</t>
  </si>
  <si>
    <t>SEGMENTED PAVING</t>
  </si>
  <si>
    <t>CONTROL / RELAY BUILDING MAINTENANCE</t>
  </si>
  <si>
    <t>NEW CONTROL / RELAY BUILDING CONSTRUCTION</t>
  </si>
  <si>
    <t>CONTROL / RELAY BUILDING EXTENSION AND MODIFICATIONS</t>
  </si>
  <si>
    <t>Control / Relay Room Cable Racks - Ladder Type</t>
  </si>
  <si>
    <t>PB 22.1.6</t>
  </si>
  <si>
    <t>SECTION 1200LC: CABLE DUCTS</t>
  </si>
  <si>
    <t>Supply, lay, bed, and priove duct</t>
  </si>
  <si>
    <t>VA 1200LC 8.2.5</t>
  </si>
  <si>
    <t>1200LC 8.2.8</t>
  </si>
  <si>
    <t>Cable markers</t>
  </si>
  <si>
    <t>Route Markers</t>
  </si>
  <si>
    <t>uPVC Ducts</t>
  </si>
  <si>
    <t>Ø: 110mm</t>
  </si>
  <si>
    <t>Ø: 160mm</t>
  </si>
  <si>
    <t>Ø: 200mm</t>
  </si>
  <si>
    <t>Highy Density Polyethylene (HDPE)</t>
  </si>
  <si>
    <t>Ø: 100mm</t>
  </si>
  <si>
    <t>Ø: 150mm</t>
  </si>
  <si>
    <t>Ø: 225mm</t>
  </si>
  <si>
    <t>ENCASEMENT OF CABLE DUCTS IN CONCRETE</t>
  </si>
  <si>
    <t>High-tensile Welded Mesh</t>
  </si>
  <si>
    <t>Steel Bars</t>
  </si>
  <si>
    <t>High-tensile Welded Mesh Ref 311</t>
  </si>
  <si>
    <t>High-tensile Welded Mesh Ref 395</t>
  </si>
  <si>
    <t>High-tensile Welded Mesh Ref 500</t>
  </si>
  <si>
    <t>High-tensile Welded Mesh Ref 617</t>
  </si>
  <si>
    <t>High-tensile Welded Mesh Ref 746</t>
  </si>
  <si>
    <t>High-tensile Welded Mesh Ref 888</t>
  </si>
  <si>
    <t>High-tensile welded mesh, ref no 617</t>
  </si>
  <si>
    <t>Blinding layer in grade 10 concrete, minimum thickness  of 75 mm</t>
  </si>
  <si>
    <t xml:space="preserve">Strength concrete, class 25MPa/19mm concrete in invert slabs to </t>
  </si>
  <si>
    <t>portal or rectagular culverts</t>
  </si>
  <si>
    <t>Strength concrete, class 25MPa/19mm concrete in inlet and</t>
  </si>
  <si>
    <t>Strength concrete, class 25MPa/19mm concrete in precast concrete blocks</t>
  </si>
  <si>
    <t xml:space="preserve"> in outlet structres, complete as shown on drawings</t>
  </si>
  <si>
    <t>Supply and install Manholes, Catchpitsand the like:</t>
  </si>
  <si>
    <t>Typical stormwater drain manhole, complete as indicated on drawing</t>
  </si>
  <si>
    <t>Typical stormwater drain heavy duty tpe manhole, complete as</t>
  </si>
  <si>
    <t>indicated on drawing D-FS-887 Sh02 detail 9</t>
  </si>
  <si>
    <t>Typical sub-soil drain catchpit, complete as indicated on drawing</t>
  </si>
  <si>
    <t>Typical open drain inlet, complete as indicated on drawing D-FS-887</t>
  </si>
  <si>
    <t xml:space="preserve">Typical cable trench sump, complete  as indicated on drawing </t>
  </si>
  <si>
    <t>D-FS-887 Sheet 02 detail 11</t>
  </si>
  <si>
    <t xml:space="preserve">Supply and install sub-soil drains complete as indicated on drawing  </t>
  </si>
  <si>
    <t>1200LE - 8.2.5</t>
  </si>
  <si>
    <t>1200G - 8.3</t>
  </si>
  <si>
    <t>1200G - 8.4.2</t>
  </si>
  <si>
    <t>VA-1200ME - 8.3.3</t>
  </si>
  <si>
    <t>Construct  the subbase course with material from commercial sources</t>
  </si>
  <si>
    <t>95% of modified AASHTO density for a compacted layer thickness</t>
  </si>
  <si>
    <t>97% of modified AASHTO density for a compacted layer thickness</t>
  </si>
  <si>
    <t>93% of modified AASHTO density for a compacted layer thickness</t>
  </si>
  <si>
    <t xml:space="preserve">Construct  the gravel wearing course with material from </t>
  </si>
  <si>
    <t>commercial sources</t>
  </si>
  <si>
    <t>1200ME - 8.3.8</t>
  </si>
  <si>
    <t>1200MJ - 8.2.1</t>
  </si>
  <si>
    <t>1200MJ - 8.2.2</t>
  </si>
  <si>
    <t xml:space="preserve"> 1200MJ - 8.2.3</t>
  </si>
  <si>
    <t xml:space="preserve"> 1200MJ - 8.2.4</t>
  </si>
  <si>
    <t xml:space="preserve">Type S-A, 80 mm thick heavy duty class 40/2.6 blocks, packed in a </t>
  </si>
  <si>
    <t>Rolling to locked-up condition as  specified in clause 5.6.2</t>
  </si>
  <si>
    <t xml:space="preserve">PARTICULAR SPECIFICATION PC: SUBSTATION EARTH MAT/GRID </t>
  </si>
  <si>
    <t>SUBSTATION INTEGRATED SECURITY SYSTEMS</t>
  </si>
  <si>
    <t xml:space="preserve">PARTCULAR SPECIFICATION PE: SUBSTATION INTEGRATED </t>
  </si>
  <si>
    <t>SECURITY SYSTEMS</t>
  </si>
  <si>
    <t>Remove and grub large trees and tree tree stumps of girth:</t>
  </si>
  <si>
    <t>over 1,0 m and up to and including  2,0 m</t>
  </si>
  <si>
    <t>over 2,0 m and up to and including 3,0 m</t>
  </si>
  <si>
    <t>Dismantle and remove pipelines, electricity transmission lines, cables,</t>
  </si>
  <si>
    <t>Remove topsoil to a nominal depth of 150 mm and stockpile</t>
  </si>
  <si>
    <t>as ordered</t>
  </si>
  <si>
    <t>Excavate in all materials and use for embankment  or backfill or dispose,</t>
  </si>
  <si>
    <t xml:space="preserve">Excavate for restricted foundations, footings and pipe trenches in all </t>
  </si>
  <si>
    <t>materials and use for backfill or embankment or dispose</t>
  </si>
  <si>
    <t>commercial sources or from borrow pits</t>
  </si>
  <si>
    <t>Supply equipment for the detection of existing services</t>
  </si>
  <si>
    <t>Excavation by hand in soft material to expose existing services</t>
  </si>
  <si>
    <t>Place, spread, level to nominal depth of 100mm,  and lightly roll Yard Stone</t>
  </si>
  <si>
    <t xml:space="preserve">Testing of Material to Determine Suitability for Use as Substation </t>
  </si>
  <si>
    <t>Yard Stone in Accordance With  CIGRE SA 2015 Paper 46</t>
  </si>
  <si>
    <t xml:space="preserve">Single Leaf Sliding Gate, 7.0m opening, frame to </t>
  </si>
  <si>
    <t xml:space="preserve">Confirm gate dimensions prior to manufacturing </t>
  </si>
  <si>
    <t>KERBING AND CHANNELING</t>
  </si>
  <si>
    <t xml:space="preserve">SUBSTATION EARTH MAT/GRID </t>
  </si>
  <si>
    <t>SUBSTATION EARTH MAT/GRID</t>
  </si>
  <si>
    <t xml:space="preserve">Compliance with the requirements of 240-146738795 – Distribution </t>
  </si>
  <si>
    <t>High-Voltage Live Working</t>
  </si>
  <si>
    <t>Pre-task Planning</t>
  </si>
  <si>
    <t xml:space="preserve">Preparation, submission and review of Task Manuals </t>
  </si>
  <si>
    <t>Live Working</t>
  </si>
  <si>
    <t xml:space="preserve"> Supervision in accordance with 240-146738795 – Distribution High-Voltage</t>
  </si>
  <si>
    <t>Provision of Authorised Personnel for the supervision of Live Working</t>
  </si>
  <si>
    <t>for the duration of the contract</t>
  </si>
  <si>
    <t xml:space="preserve">Paint Supervisor and Coating Inspector </t>
  </si>
  <si>
    <t>Contractor Quality Documentation</t>
  </si>
  <si>
    <t xml:space="preserve"> the requirements</t>
  </si>
  <si>
    <t>Eskom or third party quality surveillance inspections in accordance with</t>
  </si>
  <si>
    <t>Assurance, Control and Surveillance</t>
  </si>
  <si>
    <t>Refurbishment of a selected Reference Structure for each accepted DRP</t>
  </si>
  <si>
    <t>(Prospective Contractor/s to add the applicable number of DRP's as proposed)</t>
  </si>
  <si>
    <t>Performing a detailed visual inspection of all bolts, nuts and washers</t>
  </si>
  <si>
    <t>Replacment of existing structural bolts, nuts and washers</t>
  </si>
  <si>
    <t>M10 Bolts</t>
  </si>
  <si>
    <t>M12 Bolts</t>
  </si>
  <si>
    <t>M16 Bolts</t>
  </si>
  <si>
    <t>M20 Bolts</t>
  </si>
  <si>
    <t>M24 Bolts</t>
  </si>
  <si>
    <t xml:space="preserve">Structure Refurbishment in terms of the accepted Detailed </t>
  </si>
  <si>
    <t>Refurbishment Procedure/s (DRP's):</t>
  </si>
  <si>
    <r>
      <t xml:space="preserve">Corrosivity Category </t>
    </r>
    <r>
      <rPr>
        <b/>
        <sz val="10"/>
        <color theme="1"/>
        <rFont val="Arial Narrow"/>
        <family val="2"/>
      </rPr>
      <t>CX</t>
    </r>
    <r>
      <rPr>
        <sz val="10"/>
        <color theme="1"/>
        <rFont val="Arial Narrow"/>
        <family val="2"/>
      </rPr>
      <t xml:space="preserve"> &amp; Durability Category: </t>
    </r>
    <r>
      <rPr>
        <b/>
        <sz val="10"/>
        <color theme="1"/>
        <rFont val="Arial Narrow"/>
        <family val="2"/>
      </rPr>
      <t>HIGH</t>
    </r>
  </si>
  <si>
    <r>
      <t>Corrosivity Category</t>
    </r>
    <r>
      <rPr>
        <b/>
        <sz val="10"/>
        <color theme="1"/>
        <rFont val="Arial Narrow"/>
        <family val="2"/>
      </rPr>
      <t xml:space="preserve"> C5</t>
    </r>
    <r>
      <rPr>
        <sz val="10"/>
        <color theme="1"/>
        <rFont val="Arial Narrow"/>
        <family val="2"/>
      </rPr>
      <t xml:space="preserve"> &amp; Durability Category: </t>
    </r>
    <r>
      <rPr>
        <b/>
        <sz val="10"/>
        <color theme="1"/>
        <rFont val="Arial Narrow"/>
        <family val="2"/>
      </rPr>
      <t>HIGH</t>
    </r>
  </si>
  <si>
    <r>
      <t>Corrosivity Category</t>
    </r>
    <r>
      <rPr>
        <b/>
        <sz val="10"/>
        <color theme="1"/>
        <rFont val="Arial Narrow"/>
        <family val="2"/>
      </rPr>
      <t xml:space="preserve"> C4</t>
    </r>
    <r>
      <rPr>
        <sz val="10"/>
        <color theme="1"/>
        <rFont val="Arial Narrow"/>
        <family val="2"/>
      </rPr>
      <t xml:space="preserve"> &amp; Durability Category: </t>
    </r>
    <r>
      <rPr>
        <b/>
        <sz val="10"/>
        <color theme="1"/>
        <rFont val="Arial Narrow"/>
        <family val="2"/>
      </rPr>
      <t>HIGH</t>
    </r>
  </si>
  <si>
    <r>
      <t>Corrosivity Category</t>
    </r>
    <r>
      <rPr>
        <b/>
        <sz val="10"/>
        <color theme="1"/>
        <rFont val="Arial Narrow"/>
        <family val="2"/>
      </rPr>
      <t xml:space="preserve"> C3</t>
    </r>
    <r>
      <rPr>
        <sz val="10"/>
        <color theme="1"/>
        <rFont val="Arial Narrow"/>
        <family val="2"/>
      </rPr>
      <t xml:space="preserve"> &amp; Durability Category: </t>
    </r>
    <r>
      <rPr>
        <b/>
        <sz val="10"/>
        <color theme="1"/>
        <rFont val="Arial Narrow"/>
        <family val="2"/>
      </rPr>
      <t>HIGH</t>
    </r>
  </si>
  <si>
    <r>
      <t>Corrosivity Category</t>
    </r>
    <r>
      <rPr>
        <b/>
        <sz val="10"/>
        <color theme="1"/>
        <rFont val="Arial Narrow"/>
        <family val="2"/>
      </rPr>
      <t xml:space="preserve"> C2</t>
    </r>
    <r>
      <rPr>
        <sz val="10"/>
        <color theme="1"/>
        <rFont val="Arial Narrow"/>
        <family val="2"/>
      </rPr>
      <t xml:space="preserve"> &amp; Durability Category: </t>
    </r>
    <r>
      <rPr>
        <b/>
        <sz val="10"/>
        <color theme="1"/>
        <rFont val="Arial Narrow"/>
        <family val="2"/>
      </rPr>
      <t>HIGH</t>
    </r>
  </si>
  <si>
    <r>
      <t>Corrosivity Category</t>
    </r>
    <r>
      <rPr>
        <b/>
        <sz val="10"/>
        <color theme="1"/>
        <rFont val="Arial Narrow"/>
        <family val="2"/>
      </rPr>
      <t xml:space="preserve"> C1</t>
    </r>
    <r>
      <rPr>
        <sz val="10"/>
        <color theme="1"/>
        <rFont val="Arial Narrow"/>
        <family val="2"/>
      </rPr>
      <t xml:space="preserve"> &amp; Durability Category: </t>
    </r>
    <r>
      <rPr>
        <b/>
        <sz val="10"/>
        <color theme="1"/>
        <rFont val="Arial Narrow"/>
        <family val="2"/>
      </rPr>
      <t>HIGH</t>
    </r>
  </si>
  <si>
    <r>
      <t>Corrosivity Category</t>
    </r>
    <r>
      <rPr>
        <b/>
        <sz val="10"/>
        <color theme="1"/>
        <rFont val="Arial Narrow"/>
        <family val="2"/>
      </rPr>
      <t xml:space="preserve"> C1</t>
    </r>
    <r>
      <rPr>
        <sz val="10"/>
        <color theme="1"/>
        <rFont val="Arial Narrow"/>
        <family val="2"/>
      </rPr>
      <t xml:space="preserve"> &amp; Durability Category: </t>
    </r>
    <r>
      <rPr>
        <b/>
        <sz val="10"/>
        <color theme="1"/>
        <rFont val="Arial Narrow"/>
        <family val="2"/>
      </rPr>
      <t>VERY HIGH</t>
    </r>
  </si>
  <si>
    <r>
      <t>Corrosivity Category</t>
    </r>
    <r>
      <rPr>
        <b/>
        <sz val="10"/>
        <color theme="1"/>
        <rFont val="Arial Narrow"/>
        <family val="2"/>
      </rPr>
      <t xml:space="preserve"> C2</t>
    </r>
    <r>
      <rPr>
        <sz val="10"/>
        <color theme="1"/>
        <rFont val="Arial Narrow"/>
        <family val="2"/>
      </rPr>
      <t xml:space="preserve"> &amp; Durability Category: </t>
    </r>
    <r>
      <rPr>
        <b/>
        <sz val="10"/>
        <color theme="1"/>
        <rFont val="Arial Narrow"/>
        <family val="2"/>
      </rPr>
      <t>VERY HIGH</t>
    </r>
  </si>
  <si>
    <r>
      <t>Corrosivity Category</t>
    </r>
    <r>
      <rPr>
        <b/>
        <sz val="10"/>
        <color theme="1"/>
        <rFont val="Arial Narrow"/>
        <family val="2"/>
      </rPr>
      <t xml:space="preserve"> C3</t>
    </r>
    <r>
      <rPr>
        <sz val="10"/>
        <color theme="1"/>
        <rFont val="Arial Narrow"/>
        <family val="2"/>
      </rPr>
      <t xml:space="preserve"> &amp; Durability Category: </t>
    </r>
    <r>
      <rPr>
        <b/>
        <sz val="10"/>
        <color theme="1"/>
        <rFont val="Arial Narrow"/>
        <family val="2"/>
      </rPr>
      <t>VERY HIGH</t>
    </r>
  </si>
  <si>
    <r>
      <t>Corrosivity Category</t>
    </r>
    <r>
      <rPr>
        <b/>
        <sz val="10"/>
        <color theme="1"/>
        <rFont val="Arial Narrow"/>
        <family val="2"/>
      </rPr>
      <t xml:space="preserve"> C4</t>
    </r>
    <r>
      <rPr>
        <sz val="10"/>
        <color theme="1"/>
        <rFont val="Arial Narrow"/>
        <family val="2"/>
      </rPr>
      <t xml:space="preserve"> &amp; Durability Category: </t>
    </r>
    <r>
      <rPr>
        <b/>
        <sz val="10"/>
        <color theme="1"/>
        <rFont val="Arial Narrow"/>
        <family val="2"/>
      </rPr>
      <t>VERY HIGH</t>
    </r>
  </si>
  <si>
    <r>
      <t>Corrosivity Category</t>
    </r>
    <r>
      <rPr>
        <b/>
        <sz val="10"/>
        <color theme="1"/>
        <rFont val="Arial Narrow"/>
        <family val="2"/>
      </rPr>
      <t xml:space="preserve"> C5</t>
    </r>
    <r>
      <rPr>
        <sz val="10"/>
        <color theme="1"/>
        <rFont val="Arial Narrow"/>
        <family val="2"/>
      </rPr>
      <t xml:space="preserve"> &amp; Durability Category: </t>
    </r>
    <r>
      <rPr>
        <b/>
        <sz val="10"/>
        <color theme="1"/>
        <rFont val="Arial Narrow"/>
        <family val="2"/>
      </rPr>
      <t>VERY HIGH</t>
    </r>
  </si>
  <si>
    <r>
      <t>Corrosivity Category</t>
    </r>
    <r>
      <rPr>
        <b/>
        <sz val="10"/>
        <color theme="1"/>
        <rFont val="Arial Narrow"/>
        <family val="2"/>
      </rPr>
      <t xml:space="preserve"> CX</t>
    </r>
    <r>
      <rPr>
        <sz val="10"/>
        <color theme="1"/>
        <rFont val="Arial Narrow"/>
        <family val="2"/>
      </rPr>
      <t xml:space="preserve"> &amp; Durability Category: </t>
    </r>
    <r>
      <rPr>
        <b/>
        <sz val="10"/>
        <color theme="1"/>
        <rFont val="Arial Narrow"/>
        <family val="2"/>
      </rPr>
      <t>VERY HIGH</t>
    </r>
  </si>
  <si>
    <t>i) …………………………………………………………………………</t>
  </si>
  <si>
    <r>
      <t xml:space="preserve">DRP No:___________________ </t>
    </r>
    <r>
      <rPr>
        <sz val="10"/>
        <color rgb="FFFF0000"/>
        <rFont val="Arial Narrow"/>
        <family val="2"/>
      </rPr>
      <t>(</t>
    </r>
    <r>
      <rPr>
        <i/>
        <sz val="10"/>
        <color rgb="FFFF0000"/>
        <rFont val="Arial Narrow"/>
        <family val="2"/>
      </rPr>
      <t>Insert Applicable DRP numbering</t>
    </r>
    <r>
      <rPr>
        <sz val="10"/>
        <color rgb="FFFF0000"/>
        <rFont val="Arial Narrow"/>
        <family val="2"/>
      </rPr>
      <t>)</t>
    </r>
  </si>
  <si>
    <t xml:space="preserve">(Prospective Contractor/s to add the applicable number of accepted DRP's </t>
  </si>
  <si>
    <t>as proposed for which surface preparations are to be performed)</t>
  </si>
  <si>
    <r>
      <t xml:space="preserve">i) DRP No:___________________ </t>
    </r>
    <r>
      <rPr>
        <sz val="10"/>
        <color rgb="FFFF0000"/>
        <rFont val="Arial Narrow"/>
        <family val="2"/>
      </rPr>
      <t>(</t>
    </r>
    <r>
      <rPr>
        <i/>
        <sz val="10"/>
        <color rgb="FFFF0000"/>
        <rFont val="Arial Narrow"/>
        <family val="2"/>
      </rPr>
      <t>Insert Applicable DRP numbering</t>
    </r>
    <r>
      <rPr>
        <sz val="10"/>
        <color rgb="FFFF0000"/>
        <rFont val="Arial Narrow"/>
        <family val="2"/>
      </rPr>
      <t>)</t>
    </r>
  </si>
  <si>
    <r>
      <t xml:space="preserve">ii) DRP No:___________________ </t>
    </r>
    <r>
      <rPr>
        <sz val="10"/>
        <color rgb="FFFF0000"/>
        <rFont val="Arial Narrow"/>
        <family val="2"/>
      </rPr>
      <t>(</t>
    </r>
    <r>
      <rPr>
        <i/>
        <sz val="10"/>
        <color rgb="FFFF0000"/>
        <rFont val="Arial Narrow"/>
        <family val="2"/>
      </rPr>
      <t>Insert Applicable DRP numbering</t>
    </r>
    <r>
      <rPr>
        <sz val="10"/>
        <color rgb="FFFF0000"/>
        <rFont val="Arial Narrow"/>
        <family val="2"/>
      </rPr>
      <t>)</t>
    </r>
  </si>
  <si>
    <r>
      <t xml:space="preserve">iii) DRP No:___________________ </t>
    </r>
    <r>
      <rPr>
        <sz val="10"/>
        <color rgb="FFFF0000"/>
        <rFont val="Arial Narrow"/>
        <family val="2"/>
      </rPr>
      <t>(</t>
    </r>
    <r>
      <rPr>
        <i/>
        <sz val="10"/>
        <color rgb="FFFF0000"/>
        <rFont val="Arial Narrow"/>
        <family val="2"/>
      </rPr>
      <t>Insert Applicable DRP numbering</t>
    </r>
    <r>
      <rPr>
        <sz val="10"/>
        <color rgb="FFFF0000"/>
        <rFont val="Arial Narrow"/>
        <family val="2"/>
      </rPr>
      <t>)</t>
    </r>
  </si>
  <si>
    <r>
      <t xml:space="preserve">iv) DRP No:___________________ </t>
    </r>
    <r>
      <rPr>
        <sz val="10"/>
        <color rgb="FFFF0000"/>
        <rFont val="Arial Narrow"/>
        <family val="2"/>
      </rPr>
      <t>(</t>
    </r>
    <r>
      <rPr>
        <i/>
        <sz val="10"/>
        <color rgb="FFFF0000"/>
        <rFont val="Arial Narrow"/>
        <family val="2"/>
      </rPr>
      <t>Insert Applicable DRP numbering</t>
    </r>
    <r>
      <rPr>
        <sz val="10"/>
        <color rgb="FFFF0000"/>
        <rFont val="Arial Narrow"/>
        <family val="2"/>
      </rPr>
      <t>)</t>
    </r>
  </si>
  <si>
    <t>as proposed for initial preparations are to be performed)</t>
  </si>
  <si>
    <t>Finishing the works site</t>
  </si>
  <si>
    <r>
      <t xml:space="preserve">measuring or recording the parameters as set out in clause </t>
    </r>
    <r>
      <rPr>
        <i/>
        <sz val="10"/>
        <color theme="1"/>
        <rFont val="Arial Narrow"/>
        <family val="2"/>
      </rPr>
      <t>PD 12 Quality</t>
    </r>
  </si>
  <si>
    <t>PD 14.3.1</t>
  </si>
  <si>
    <t xml:space="preserve">Preparation and submission of Detailed Refubishment Procdures for </t>
  </si>
  <si>
    <t>acceptance</t>
  </si>
  <si>
    <t>PD 14.3.2</t>
  </si>
  <si>
    <t>PD 14.3.3</t>
  </si>
  <si>
    <t>PD 14.3.4</t>
  </si>
  <si>
    <t>PD 14.3.5</t>
  </si>
  <si>
    <t>PD 14.3.6</t>
  </si>
  <si>
    <t>POWER LINE OR SUBSTATION EQUIPMENT SUPPORT STRUCTURES</t>
  </si>
  <si>
    <t>REFURBISHMENT OF STEEL POWER LINE OR SUBSTATION EQUIPMENT SUPPORT STRUCTURES</t>
  </si>
  <si>
    <t xml:space="preserve">REFURBISHMENT OF STEEL POWER LINE OR SUBSTATION EQUIPMENT </t>
  </si>
  <si>
    <t>SUPPORT STRUCTURES</t>
  </si>
  <si>
    <t>Central East Cluster
Civil Works  Detailed Design Package
Bill of Quantities</t>
  </si>
  <si>
    <t>Application of Products</t>
  </si>
  <si>
    <t>Blinding Layer</t>
  </si>
  <si>
    <t>Class 15/19 concrete:</t>
  </si>
  <si>
    <t>50mm thickness</t>
  </si>
  <si>
    <t>100mm thickness</t>
  </si>
  <si>
    <t>Class 15/19 concrete in</t>
  </si>
  <si>
    <t>Concrete Pipe, Cable Duct or Culvert Encasement</t>
  </si>
  <si>
    <t>Class 25/19 concrete in</t>
  </si>
  <si>
    <t>Road Crossing Cable Duct Encasement</t>
  </si>
  <si>
    <t>Circuit Breaker Foundations - All Types</t>
  </si>
  <si>
    <t>Medium Equipment Foundations</t>
  </si>
  <si>
    <t>NEC / AUX Transformer Support  Foundations</t>
  </si>
  <si>
    <t>Isolator Foundations</t>
  </si>
  <si>
    <t>Lightning Mast Foundations - All Sizes</t>
  </si>
  <si>
    <t>Box Structure Foundations</t>
  </si>
  <si>
    <t>Lattice Column Foundations - All Sizes</t>
  </si>
  <si>
    <t>Bund Wall Foundations</t>
  </si>
  <si>
    <t>Containment Area Floors</t>
  </si>
  <si>
    <t>Fire Trap - Top Slab</t>
  </si>
  <si>
    <t>Fire Trap - Floor Slab</t>
  </si>
  <si>
    <t>Oil Sump Pump Junction Box Foundations</t>
  </si>
  <si>
    <t>Oil Holding Dam - Concrete Walls</t>
  </si>
  <si>
    <t>Oil Holding Dam - Concrete Floor Slab</t>
  </si>
  <si>
    <t>Oil Holding Dam - Outlet Sump,  Foundations and Cover Slab</t>
  </si>
  <si>
    <t>Oil Holding Dam - Concrete Cover Slab</t>
  </si>
  <si>
    <t>Transformer Plinth</t>
  </si>
  <si>
    <t>Substation Concrete Road</t>
  </si>
  <si>
    <t>Cable Trench Road Crossing</t>
  </si>
  <si>
    <t>General Elements Ordered by the Engineer</t>
  </si>
  <si>
    <t>Class 30/19 concrete in</t>
  </si>
  <si>
    <t>Building Floor Slabs</t>
  </si>
  <si>
    <t>Class 40/19 concrete in</t>
  </si>
  <si>
    <t>Existing Control / Relay Room Elements, as scheduled</t>
  </si>
  <si>
    <t>Cable Trench Floor and Walls</t>
  </si>
  <si>
    <t>Existing Window Frames and Glazing, complete</t>
  </si>
  <si>
    <t>Reinforced Concrete Floor</t>
  </si>
  <si>
    <t>Structural I-Beam for Cable Rack Support</t>
  </si>
  <si>
    <t>9.0m</t>
  </si>
  <si>
    <t>Control / Relay Room Building Refurbishment or Extension</t>
  </si>
  <si>
    <t>ii) Exterior plasterwork 15mm thickness - smooth steel</t>
  </si>
  <si>
    <t>Installation of temporary building support props</t>
  </si>
  <si>
    <t>Project  Name: SASOL CHEM 88/11 kV SUBSTATION BREAKER ROOM - NEW CABLE TRENCH AND RELATED WORKS:
Civil works - Bill of Quantities</t>
  </si>
  <si>
    <t>iii) Installation of precast concrete lintels 2.4m long'</t>
  </si>
  <si>
    <t>Damp-proof membrane below floors</t>
  </si>
  <si>
    <t>Existing Building Foundations</t>
  </si>
  <si>
    <t xml:space="preserve"> equivalent - minimum 2 coats required</t>
  </si>
  <si>
    <t xml:space="preserve">Cementitious Concrete Hardener in accordance with the detailed </t>
  </si>
  <si>
    <t xml:space="preserve">Supply and installation of I-Beam, 152 x 89 x 16 of nominal length of </t>
  </si>
  <si>
    <t>2 x Tube 58W Fluorescent Fitting</t>
  </si>
  <si>
    <t>1 x Tube 58W Fluorescent Fitting</t>
  </si>
  <si>
    <t>LED Luminaire in accordance with 24-113163905: LED Floodlights for</t>
  </si>
  <si>
    <t>approved equivalent - minimum 2 coats required</t>
  </si>
  <si>
    <t>Self-levelling floor screed for heavy duty industrial floors</t>
  </si>
  <si>
    <t>Supply, manufacture and install 50 x 50 x 5 angle iron support brackets</t>
  </si>
  <si>
    <t>and 12 mm threaded rods, complete with nuts and washers, as per</t>
  </si>
  <si>
    <t>DWG: D-FS-18176 SH02</t>
  </si>
  <si>
    <t>iv) Brick Wall Cable Duct, complete with wooden frame and fibre</t>
  </si>
  <si>
    <t>cement covers as per D-DT-5239 SH04</t>
  </si>
  <si>
    <t>Manufacture, supply, and installation of additional cable trench support</t>
  </si>
  <si>
    <t xml:space="preserve">base frames as per Drawings CORP 2826 A002. Supplied complete </t>
  </si>
  <si>
    <t>with mounting bolts and additional checker plate covers</t>
  </si>
  <si>
    <t>220V DC to 220V AC inverter  for emergency lighting</t>
  </si>
  <si>
    <r>
      <t xml:space="preserve">COMPANY NAME : </t>
    </r>
    <r>
      <rPr>
        <sz val="10"/>
        <rFont val="Yu Gothic Light"/>
        <family val="2"/>
      </rPr>
      <t>_____________________________________________________________</t>
    </r>
  </si>
  <si>
    <r>
      <t xml:space="preserve">CONTRACTOR NAME : </t>
    </r>
    <r>
      <rPr>
        <sz val="10"/>
        <rFont val="Yu Gothic Light"/>
        <family val="2"/>
      </rPr>
      <t>__________________________________________________________</t>
    </r>
  </si>
  <si>
    <r>
      <t>DATE :</t>
    </r>
    <r>
      <rPr>
        <sz val="10"/>
        <rFont val="Yu Gothic Light"/>
        <family val="2"/>
      </rPr>
      <t xml:space="preserve"> __________________                   </t>
    </r>
    <r>
      <rPr>
        <b/>
        <sz val="10"/>
        <rFont val="Yu Gothic Light"/>
        <family val="2"/>
      </rPr>
      <t xml:space="preserve"> SIGNATURE : </t>
    </r>
    <r>
      <rPr>
        <sz val="10"/>
        <rFont val="Yu Gothic Light"/>
        <family val="2"/>
      </rPr>
      <t>______________________________</t>
    </r>
  </si>
  <si>
    <r>
      <t>DATE :</t>
    </r>
    <r>
      <rPr>
        <sz val="10"/>
        <rFont val="Yu Gothic Light"/>
        <family val="2"/>
      </rPr>
      <t xml:space="preserve"> __________________                   </t>
    </r>
    <r>
      <rPr>
        <b/>
        <sz val="10"/>
        <rFont val="Yu Gothic Light"/>
        <family val="2"/>
      </rPr>
      <t xml:space="preserve"> WITNESS 1 : </t>
    </r>
    <r>
      <rPr>
        <sz val="10"/>
        <rFont val="Yu Gothic Light"/>
        <family val="2"/>
      </rPr>
      <t>______________________________</t>
    </r>
  </si>
  <si>
    <r>
      <t>DATE :</t>
    </r>
    <r>
      <rPr>
        <sz val="10"/>
        <rFont val="Yu Gothic Light"/>
        <family val="2"/>
      </rPr>
      <t xml:space="preserve"> __________________                   </t>
    </r>
    <r>
      <rPr>
        <b/>
        <sz val="10"/>
        <rFont val="Yu Gothic Light"/>
        <family val="2"/>
      </rPr>
      <t xml:space="preserve"> WITNESS 2 : </t>
    </r>
    <r>
      <rPr>
        <sz val="10"/>
        <rFont val="Yu Gothic Light"/>
        <family val="2"/>
      </rPr>
      <t>______________________________</t>
    </r>
  </si>
  <si>
    <r>
      <t>Special transport of workers to, at and from site i. t. o. OHS Act.</t>
    </r>
    <r>
      <rPr>
        <b/>
        <sz val="10"/>
        <rFont val="Century"/>
        <family val="1"/>
      </rPr>
      <t xml:space="preserve"> (If tendered for</t>
    </r>
  </si>
  <si>
    <t>dry density at ± 2% OMC</t>
  </si>
  <si>
    <r>
      <t>m</t>
    </r>
    <r>
      <rPr>
        <vertAlign val="superscript"/>
        <sz val="10"/>
        <color theme="1"/>
        <rFont val="Skeena"/>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</si>
</sst>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quot;R&quot;\ * #,##0.00_ ;_ &quot;R&quot;\ * \-#,##0.00_ ;_ &quot;R&quot;\ * &quot;-&quot;??_ ;_ @_ "/>
    <numFmt numFmtId="165" formatCode="&quot;R&quot;\ #,##0.00"/>
    <numFmt numFmtId="166" formatCode="[$-1C09]dd\ mmmm\ yyyy;@"/>
    <numFmt numFmtId="167" formatCode="&quot;R&quot;#,##0.00"/>
  </numFmts>
  <fonts count="84" x14ac:knownFonts="1">
    <font>
      <sz val="11"/>
      <color theme="1"/>
      <name val="Calibri"/>
      <family val="2"/>
      <scheme val="minor"/>
    </font>
    <font>
      <b/>
      <sz val="10"/>
      <color theme="1"/>
      <name val="Arial"/>
      <family val="2"/>
    </font>
    <font>
      <sz val="10"/>
      <name val="Arial"/>
      <family val="2"/>
    </font>
    <font>
      <sz val="10"/>
      <name val="Arial Narrow"/>
      <family val="2"/>
    </font>
    <font>
      <b/>
      <sz val="10"/>
      <name val="Arial Narrow"/>
      <family val="2"/>
    </font>
    <font>
      <b/>
      <sz val="10"/>
      <color indexed="12"/>
      <name val="Arial"/>
      <family val="2"/>
    </font>
    <font>
      <b/>
      <i/>
      <sz val="10"/>
      <color indexed="12"/>
      <name val="Arial"/>
      <family val="2"/>
    </font>
    <font>
      <sz val="10"/>
      <color theme="1"/>
      <name val="Arial Narrow"/>
      <family val="2"/>
    </font>
    <font>
      <b/>
      <sz val="10"/>
      <color theme="1"/>
      <name val="Arial Narrow"/>
      <family val="2"/>
    </font>
    <font>
      <b/>
      <sz val="11"/>
      <color theme="1"/>
      <name val="Arial Narrow"/>
      <family val="2"/>
    </font>
    <font>
      <sz val="12"/>
      <color theme="1"/>
      <name val="Arial Narrow"/>
      <family val="2"/>
    </font>
    <font>
      <sz val="11"/>
      <color theme="1"/>
      <name val="Arial Narrow"/>
      <family val="2"/>
    </font>
    <font>
      <b/>
      <u/>
      <sz val="10"/>
      <color theme="1"/>
      <name val="Arial Narrow"/>
      <family val="2"/>
    </font>
    <font>
      <u/>
      <sz val="10"/>
      <color theme="1"/>
      <name val="Arial Narrow"/>
      <family val="2"/>
    </font>
    <font>
      <sz val="10"/>
      <color theme="1"/>
      <name val="Arial"/>
      <family val="2"/>
    </font>
    <font>
      <sz val="10"/>
      <color rgb="FFFF0000"/>
      <name val="Arial Narrow"/>
      <family val="2"/>
    </font>
    <font>
      <sz val="10"/>
      <color indexed="8"/>
      <name val="MS Sans Serif"/>
      <family val="2"/>
    </font>
    <font>
      <sz val="8"/>
      <name val="Arial Narrow"/>
      <family val="2"/>
    </font>
    <font>
      <b/>
      <sz val="9"/>
      <color theme="1"/>
      <name val="Arial Narrow"/>
      <family val="2"/>
    </font>
    <font>
      <b/>
      <i/>
      <sz val="10"/>
      <color theme="1"/>
      <name val="Arial Narrow"/>
      <family val="2"/>
    </font>
    <font>
      <sz val="9"/>
      <color theme="1"/>
      <name val="Arial Narrow"/>
      <family val="2"/>
    </font>
    <font>
      <b/>
      <sz val="10"/>
      <color rgb="FFFF0000"/>
      <name val="Arial Narrow"/>
      <family val="2"/>
    </font>
    <font>
      <b/>
      <i/>
      <sz val="10"/>
      <color rgb="FFFF0000"/>
      <name val="Arial Narrow"/>
      <family val="2"/>
    </font>
    <font>
      <u/>
      <sz val="10"/>
      <name val="Times New Roman"/>
      <family val="1"/>
    </font>
    <font>
      <sz val="7"/>
      <color theme="1"/>
      <name val="Arial Narrow"/>
      <family val="2"/>
    </font>
    <font>
      <i/>
      <sz val="10"/>
      <color theme="1"/>
      <name val="Arial Narrow"/>
      <family val="2"/>
    </font>
    <font>
      <b/>
      <i/>
      <sz val="11"/>
      <color rgb="FFFF0000"/>
      <name val="Arial Narrow"/>
      <family val="2"/>
    </font>
    <font>
      <u/>
      <sz val="11"/>
      <color theme="10"/>
      <name val="Calibri"/>
      <family val="2"/>
      <scheme val="minor"/>
    </font>
    <font>
      <sz val="10"/>
      <color rgb="FF000000"/>
      <name val="Arial"/>
      <family val="2"/>
    </font>
    <font>
      <i/>
      <sz val="10"/>
      <color rgb="FFFF0000"/>
      <name val="Arial Narrow"/>
      <family val="2"/>
    </font>
    <font>
      <sz val="8"/>
      <name val="Calibri"/>
      <family val="2"/>
      <scheme val="minor"/>
    </font>
    <font>
      <sz val="11"/>
      <color theme="1"/>
      <name val="Calibri"/>
      <family val="2"/>
      <scheme val="minor"/>
    </font>
    <font>
      <b/>
      <sz val="11"/>
      <color theme="1"/>
      <name val="Calibri"/>
      <family val="2"/>
      <scheme val="minor"/>
    </font>
    <font>
      <b/>
      <sz val="11"/>
      <color theme="1"/>
      <name val="Arial"/>
      <family val="2"/>
    </font>
    <font>
      <i/>
      <sz val="9"/>
      <name val="Arial"/>
      <family val="2"/>
    </font>
    <font>
      <b/>
      <sz val="10"/>
      <name val="Arial"/>
      <family val="2"/>
    </font>
    <font>
      <sz val="11"/>
      <color theme="1"/>
      <name val="Arial"/>
      <family val="2"/>
    </font>
    <font>
      <b/>
      <sz val="11"/>
      <color theme="1"/>
      <name val="Biome"/>
      <family val="2"/>
    </font>
    <font>
      <sz val="10"/>
      <color theme="1"/>
      <name val="Verdana Pro Light"/>
      <family val="2"/>
    </font>
    <font>
      <sz val="10"/>
      <name val="Verdana Pro Light"/>
      <family val="2"/>
    </font>
    <font>
      <b/>
      <sz val="11"/>
      <color theme="1"/>
      <name val="Verdana Pro Light"/>
      <family val="2"/>
    </font>
    <font>
      <sz val="12"/>
      <color theme="1"/>
      <name val="Verdana Pro Light"/>
      <family val="2"/>
    </font>
    <font>
      <b/>
      <sz val="10"/>
      <name val="Yu Gothic Light"/>
      <family val="2"/>
    </font>
    <font>
      <sz val="10"/>
      <name val="Yu Gothic Light"/>
      <family val="2"/>
    </font>
    <font>
      <sz val="11"/>
      <color theme="1"/>
      <name val="Yu Gothic Light"/>
      <family val="2"/>
    </font>
    <font>
      <b/>
      <sz val="14"/>
      <color theme="1"/>
      <name val="Arial"/>
      <family val="2"/>
    </font>
    <font>
      <u/>
      <sz val="11"/>
      <color theme="10"/>
      <name val="Arial"/>
      <family val="2"/>
    </font>
    <font>
      <b/>
      <sz val="9"/>
      <color theme="1"/>
      <name val="Century"/>
      <family val="1"/>
    </font>
    <font>
      <b/>
      <sz val="10"/>
      <color theme="1"/>
      <name val="Century"/>
      <family val="1"/>
    </font>
    <font>
      <sz val="10"/>
      <color theme="1"/>
      <name val="Century"/>
      <family val="1"/>
    </font>
    <font>
      <sz val="10"/>
      <name val="Century"/>
      <family val="1"/>
    </font>
    <font>
      <b/>
      <u/>
      <sz val="10"/>
      <color theme="1"/>
      <name val="Century"/>
      <family val="1"/>
    </font>
    <font>
      <b/>
      <sz val="10"/>
      <name val="Century"/>
      <family val="1"/>
    </font>
    <font>
      <sz val="11"/>
      <color theme="1"/>
      <name val="Century"/>
      <family val="1"/>
    </font>
    <font>
      <u/>
      <sz val="10"/>
      <name val="Century"/>
      <family val="1"/>
    </font>
    <font>
      <b/>
      <sz val="9"/>
      <color theme="1"/>
      <name val="Calibri"/>
      <family val="2"/>
      <scheme val="minor"/>
    </font>
    <font>
      <b/>
      <sz val="10"/>
      <color theme="1"/>
      <name val="Times New Roman"/>
      <family val="1"/>
    </font>
    <font>
      <b/>
      <sz val="10"/>
      <color theme="1"/>
      <name val="Skeena"/>
    </font>
    <font>
      <sz val="10"/>
      <color theme="1"/>
      <name val="Skeena"/>
    </font>
    <font>
      <sz val="11"/>
      <color theme="1"/>
      <name val="Skeena"/>
    </font>
    <font>
      <b/>
      <u/>
      <sz val="10"/>
      <color theme="1"/>
      <name val="Skeena"/>
    </font>
    <font>
      <sz val="10"/>
      <name val="Skeena"/>
    </font>
    <font>
      <b/>
      <sz val="9"/>
      <color theme="1"/>
      <name val="Verdana"/>
      <family val="2"/>
    </font>
    <font>
      <b/>
      <sz val="10"/>
      <color theme="1"/>
      <name val="Arial Nova Light"/>
      <family val="2"/>
    </font>
    <font>
      <b/>
      <u/>
      <sz val="10"/>
      <color theme="1"/>
      <name val="Arial"/>
      <family val="2"/>
    </font>
    <font>
      <b/>
      <sz val="10"/>
      <color theme="1"/>
      <name val="Vani"/>
      <family val="1"/>
    </font>
    <font>
      <b/>
      <sz val="10"/>
      <color theme="1"/>
      <name val="Calibri"/>
      <family val="2"/>
      <scheme val="minor"/>
    </font>
    <font>
      <sz val="10"/>
      <color theme="1"/>
      <name val="Calibri"/>
      <family val="2"/>
      <scheme val="minor"/>
    </font>
    <font>
      <b/>
      <u/>
      <sz val="10"/>
      <color theme="1"/>
      <name val="Calibri"/>
      <family val="2"/>
      <scheme val="minor"/>
    </font>
    <font>
      <sz val="10"/>
      <name val="Calibri"/>
      <family val="2"/>
      <scheme val="minor"/>
    </font>
    <font>
      <u/>
      <sz val="10"/>
      <color theme="1"/>
      <name val="Calibri"/>
      <family val="2"/>
      <scheme val="minor"/>
    </font>
    <font>
      <b/>
      <sz val="12"/>
      <color theme="1"/>
      <name val="Calibri"/>
      <family val="2"/>
      <scheme val="minor"/>
    </font>
    <font>
      <b/>
      <sz val="10"/>
      <color theme="1"/>
      <name val="Tahoma"/>
      <family val="2"/>
    </font>
    <font>
      <sz val="10"/>
      <color theme="1"/>
      <name val="Tahoma"/>
      <family val="2"/>
    </font>
    <font>
      <sz val="11"/>
      <color theme="1"/>
      <name val="Tahoma"/>
      <family val="2"/>
    </font>
    <font>
      <b/>
      <u/>
      <sz val="10"/>
      <color theme="1"/>
      <name val="Tahoma"/>
      <family val="2"/>
    </font>
    <font>
      <sz val="10"/>
      <name val="Tahoma"/>
      <family val="2"/>
    </font>
    <font>
      <b/>
      <u/>
      <sz val="11"/>
      <color theme="1"/>
      <name val="Calibri"/>
      <family val="2"/>
      <scheme val="minor"/>
    </font>
    <font>
      <sz val="11"/>
      <name val="Calibri"/>
      <family val="2"/>
      <scheme val="minor"/>
    </font>
    <font>
      <b/>
      <sz val="10"/>
      <color theme="1"/>
      <name val="Biome"/>
      <family val="2"/>
    </font>
    <font>
      <sz val="10"/>
      <color theme="1"/>
      <name val="Biome"/>
      <family val="2"/>
    </font>
    <font>
      <b/>
      <sz val="9"/>
      <color theme="1"/>
      <name val="Skeena"/>
    </font>
    <font>
      <u/>
      <sz val="10"/>
      <color theme="1"/>
      <name val="Skeena"/>
    </font>
    <font>
      <vertAlign val="superscript"/>
      <sz val="10"/>
      <color theme="1"/>
      <name val="Skeena"/>
    </font>
  </fonts>
  <fills count="4">
    <fill>
      <patternFill patternType="none"/>
    </fill>
    <fill>
      <patternFill patternType="gray125"/>
    </fill>
    <fill>
      <patternFill patternType="solid">
        <fgColor rgb="FFFF0000"/>
        <bgColor indexed="64"/>
      </patternFill>
    </fill>
    <fill>
      <patternFill patternType="solid">
        <fgColor rgb="FFFFFF00"/>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8">
    <xf numFmtId="0" fontId="0" fillId="0" borderId="0"/>
    <xf numFmtId="0" fontId="2" fillId="0" borderId="0"/>
    <xf numFmtId="0" fontId="2" fillId="0" borderId="0"/>
    <xf numFmtId="0" fontId="16" fillId="0" borderId="0"/>
    <xf numFmtId="166" fontId="2" fillId="0" borderId="0"/>
    <xf numFmtId="166" fontId="23" fillId="0" borderId="0"/>
    <xf numFmtId="0" fontId="27" fillId="0" borderId="0" applyNumberFormat="0" applyFill="0" applyBorder="0" applyAlignment="0" applyProtection="0"/>
    <xf numFmtId="43" fontId="31" fillId="0" borderId="0" applyFont="0" applyFill="0" applyBorder="0" applyAlignment="0" applyProtection="0"/>
  </cellStyleXfs>
  <cellXfs count="743">
    <xf numFmtId="0" fontId="0" fillId="0" borderId="0" xfId="0"/>
    <xf numFmtId="0" fontId="3" fillId="0" borderId="0" xfId="2" applyFont="1" applyFill="1" applyBorder="1" applyAlignment="1">
      <alignment horizontal="left" vertical="center"/>
    </xf>
    <xf numFmtId="0" fontId="3" fillId="0" borderId="4" xfId="0" applyFont="1" applyBorder="1" applyAlignment="1">
      <alignment vertical="center"/>
    </xf>
    <xf numFmtId="0" fontId="3" fillId="0" borderId="0" xfId="2" applyFont="1" applyFill="1"/>
    <xf numFmtId="0" fontId="3" fillId="0" borderId="0" xfId="2" applyFont="1" applyFill="1" applyBorder="1"/>
    <xf numFmtId="0" fontId="7" fillId="0" borderId="0" xfId="0" applyFont="1"/>
    <xf numFmtId="0" fontId="10" fillId="0" borderId="0" xfId="0" applyFont="1"/>
    <xf numFmtId="0" fontId="11" fillId="0" borderId="0" xfId="0" applyFont="1"/>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7" fillId="0" borderId="0" xfId="0" applyFont="1" applyAlignment="1">
      <alignment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8" fillId="0" borderId="11" xfId="0" applyFont="1" applyBorder="1" applyAlignment="1">
      <alignment horizontal="center" vertical="center" wrapText="1"/>
    </xf>
    <xf numFmtId="0" fontId="8" fillId="0" borderId="10" xfId="0"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1" fontId="8" fillId="0" borderId="10" xfId="0" applyNumberFormat="1" applyFont="1" applyBorder="1" applyAlignment="1">
      <alignment vertical="center"/>
    </xf>
    <xf numFmtId="165" fontId="8" fillId="0" borderId="10" xfId="0" applyNumberFormat="1" applyFont="1" applyBorder="1" applyAlignment="1">
      <alignment vertical="center"/>
    </xf>
    <xf numFmtId="165" fontId="8" fillId="0" borderId="3" xfId="0" applyNumberFormat="1" applyFont="1" applyBorder="1" applyAlignment="1">
      <alignment horizontal="right" vertical="center"/>
    </xf>
    <xf numFmtId="0" fontId="8" fillId="0" borderId="11" xfId="0" applyFont="1" applyBorder="1" applyAlignment="1">
      <alignment horizontal="center" vertical="center"/>
    </xf>
    <xf numFmtId="0" fontId="8" fillId="0" borderId="4" xfId="0" applyFont="1" applyBorder="1" applyAlignment="1">
      <alignment vertical="center"/>
    </xf>
    <xf numFmtId="0" fontId="8" fillId="0" borderId="0" xfId="0" applyFont="1" applyBorder="1" applyAlignment="1">
      <alignment vertical="center"/>
    </xf>
    <xf numFmtId="0" fontId="8" fillId="0" borderId="5" xfId="0" applyFont="1" applyBorder="1" applyAlignment="1">
      <alignment vertical="center"/>
    </xf>
    <xf numFmtId="1" fontId="8" fillId="0" borderId="11" xfId="0" applyNumberFormat="1" applyFont="1" applyBorder="1" applyAlignment="1">
      <alignment vertical="center"/>
    </xf>
    <xf numFmtId="165" fontId="8" fillId="0" borderId="11" xfId="0" applyNumberFormat="1" applyFont="1" applyBorder="1" applyAlignment="1">
      <alignment vertical="center"/>
    </xf>
    <xf numFmtId="165" fontId="8" fillId="0" borderId="5" xfId="0" applyNumberFormat="1" applyFont="1" applyBorder="1" applyAlignment="1">
      <alignment horizontal="right" vertical="center"/>
    </xf>
    <xf numFmtId="0" fontId="12" fillId="0" borderId="4" xfId="0" applyFont="1" applyBorder="1" applyAlignment="1">
      <alignment vertical="center"/>
    </xf>
    <xf numFmtId="0" fontId="7" fillId="0" borderId="11" xfId="0" applyFont="1" applyBorder="1" applyAlignment="1">
      <alignment horizontal="center" vertical="center"/>
    </xf>
    <xf numFmtId="0" fontId="7" fillId="0" borderId="0" xfId="0" applyFont="1" applyBorder="1" applyAlignment="1">
      <alignment vertical="center"/>
    </xf>
    <xf numFmtId="0" fontId="7" fillId="0" borderId="5" xfId="0" applyFont="1" applyBorder="1" applyAlignment="1">
      <alignment vertical="center"/>
    </xf>
    <xf numFmtId="1" fontId="7" fillId="0" borderId="11" xfId="0" applyNumberFormat="1" applyFont="1" applyBorder="1" applyAlignment="1">
      <alignment vertical="center"/>
    </xf>
    <xf numFmtId="165" fontId="7" fillId="0" borderId="11" xfId="0" applyNumberFormat="1" applyFont="1" applyBorder="1" applyAlignment="1">
      <alignment vertical="center"/>
    </xf>
    <xf numFmtId="165" fontId="7" fillId="0" borderId="5" xfId="0" applyNumberFormat="1" applyFont="1" applyBorder="1" applyAlignment="1">
      <alignment horizontal="right" vertical="center"/>
    </xf>
    <xf numFmtId="0" fontId="7" fillId="0" borderId="4" xfId="0" applyFont="1" applyBorder="1" applyAlignment="1">
      <alignment vertical="center"/>
    </xf>
    <xf numFmtId="0" fontId="7" fillId="0" borderId="9" xfId="0" applyFont="1" applyBorder="1" applyAlignment="1">
      <alignment horizontal="center"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1" fontId="7" fillId="0" borderId="9" xfId="0" applyNumberFormat="1" applyFont="1" applyBorder="1" applyAlignment="1">
      <alignment vertical="center"/>
    </xf>
    <xf numFmtId="165" fontId="7" fillId="0" borderId="9" xfId="0" applyNumberFormat="1" applyFont="1" applyBorder="1" applyAlignment="1">
      <alignment vertical="center"/>
    </xf>
    <xf numFmtId="165" fontId="7" fillId="0" borderId="8" xfId="0" applyNumberFormat="1" applyFont="1" applyBorder="1" applyAlignment="1">
      <alignment horizontal="right" vertical="center"/>
    </xf>
    <xf numFmtId="0" fontId="7" fillId="0" borderId="0" xfId="0" applyFont="1" applyBorder="1" applyAlignment="1">
      <alignment horizontal="center" vertical="center"/>
    </xf>
    <xf numFmtId="165" fontId="7" fillId="0" borderId="11" xfId="0" applyNumberFormat="1" applyFont="1" applyBorder="1" applyAlignment="1">
      <alignment horizontal="center" vertical="center"/>
    </xf>
    <xf numFmtId="165" fontId="8" fillId="0" borderId="11" xfId="0" applyNumberFormat="1" applyFont="1" applyBorder="1" applyAlignment="1">
      <alignment horizontal="right" vertical="center"/>
    </xf>
    <xf numFmtId="0" fontId="7" fillId="0" borderId="7" xfId="0" applyFont="1" applyBorder="1" applyAlignment="1">
      <alignment horizontal="center" vertical="center"/>
    </xf>
    <xf numFmtId="165" fontId="7" fillId="0" borderId="9" xfId="0" applyNumberFormat="1" applyFont="1" applyBorder="1" applyAlignment="1">
      <alignment horizontal="center" vertical="center"/>
    </xf>
    <xf numFmtId="0" fontId="7" fillId="0" borderId="0" xfId="0" applyFont="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5" xfId="0" applyFont="1" applyBorder="1" applyAlignment="1">
      <alignment horizontal="right" vertical="center"/>
    </xf>
    <xf numFmtId="0" fontId="7" fillId="0" borderId="4" xfId="0" applyFont="1" applyBorder="1" applyAlignment="1">
      <alignment horizontal="left" vertical="center"/>
    </xf>
    <xf numFmtId="0" fontId="7" fillId="0" borderId="11" xfId="0" applyFont="1" applyBorder="1" applyAlignment="1">
      <alignment vertical="center"/>
    </xf>
    <xf numFmtId="1" fontId="7" fillId="0" borderId="11" xfId="0" applyNumberFormat="1" applyFont="1" applyFill="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7" fillId="0" borderId="2" xfId="0" applyFont="1" applyBorder="1" applyAlignment="1">
      <alignment horizontal="center" vertical="center"/>
    </xf>
    <xf numFmtId="0" fontId="7" fillId="0" borderId="4" xfId="0" applyFont="1" applyBorder="1" applyAlignment="1"/>
    <xf numFmtId="0" fontId="7" fillId="0" borderId="3" xfId="0" applyFont="1" applyBorder="1" applyAlignment="1">
      <alignment vertical="center"/>
    </xf>
    <xf numFmtId="165" fontId="7" fillId="0" borderId="10" xfId="0" applyNumberFormat="1" applyFont="1" applyBorder="1" applyAlignment="1">
      <alignment horizontal="center" vertical="center"/>
    </xf>
    <xf numFmtId="0" fontId="7" fillId="0" borderId="4" xfId="0" applyFont="1" applyFill="1" applyBorder="1" applyAlignment="1">
      <alignment vertical="center"/>
    </xf>
    <xf numFmtId="0" fontId="7" fillId="0" borderId="0" xfId="0" applyFont="1" applyFill="1" applyBorder="1" applyAlignment="1">
      <alignment vertical="center"/>
    </xf>
    <xf numFmtId="0" fontId="7" fillId="0" borderId="5" xfId="0" applyFont="1" applyFill="1" applyBorder="1" applyAlignment="1">
      <alignment vertical="center"/>
    </xf>
    <xf numFmtId="0" fontId="7" fillId="0" borderId="11" xfId="0" applyFont="1" applyFill="1" applyBorder="1" applyAlignment="1">
      <alignment horizontal="center" vertical="center"/>
    </xf>
    <xf numFmtId="0" fontId="8" fillId="0" borderId="4" xfId="0" applyFont="1" applyFill="1" applyBorder="1" applyAlignment="1">
      <alignment vertical="center"/>
    </xf>
    <xf numFmtId="0" fontId="7" fillId="0" borderId="11" xfId="0" applyFont="1" applyBorder="1" applyAlignment="1">
      <alignment horizontal="center"/>
    </xf>
    <xf numFmtId="0" fontId="8" fillId="0" borderId="0" xfId="0" applyFont="1" applyBorder="1" applyAlignment="1">
      <alignment horizontal="center" vertical="center"/>
    </xf>
    <xf numFmtId="0" fontId="7" fillId="0" borderId="5" xfId="0" applyFont="1" applyBorder="1" applyAlignment="1">
      <alignment horizontal="center"/>
    </xf>
    <xf numFmtId="0" fontId="7" fillId="0" borderId="0" xfId="0" applyFont="1" applyBorder="1" applyAlignment="1"/>
    <xf numFmtId="0" fontId="7" fillId="0" borderId="0" xfId="0" applyFont="1" applyAlignment="1"/>
    <xf numFmtId="0" fontId="8" fillId="0" borderId="11" xfId="0" applyFont="1" applyBorder="1" applyAlignment="1">
      <alignment vertical="center"/>
    </xf>
    <xf numFmtId="0" fontId="3" fillId="0" borderId="0" xfId="2" applyFont="1" applyFill="1" applyBorder="1" applyAlignment="1"/>
    <xf numFmtId="0" fontId="3" fillId="0" borderId="0" xfId="2" applyFont="1" applyFill="1" applyAlignment="1"/>
    <xf numFmtId="0" fontId="14" fillId="0" borderId="0" xfId="0" applyFont="1"/>
    <xf numFmtId="165" fontId="7" fillId="0" borderId="11" xfId="0" applyNumberFormat="1" applyFont="1" applyFill="1" applyBorder="1" applyAlignment="1">
      <alignment vertical="center"/>
    </xf>
    <xf numFmtId="165" fontId="7" fillId="0" borderId="5" xfId="0" applyNumberFormat="1" applyFont="1" applyFill="1" applyBorder="1" applyAlignment="1">
      <alignment horizontal="right" vertical="center"/>
    </xf>
    <xf numFmtId="0" fontId="8" fillId="0" borderId="0" xfId="0" applyFont="1" applyFill="1" applyBorder="1" applyAlignment="1">
      <alignment vertical="center"/>
    </xf>
    <xf numFmtId="0" fontId="8" fillId="0" borderId="11" xfId="0" applyFont="1" applyFill="1" applyBorder="1" applyAlignment="1">
      <alignment horizontal="center" vertical="center" wrapText="1"/>
    </xf>
    <xf numFmtId="0" fontId="7" fillId="0" borderId="11" xfId="0" quotePrefix="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xf>
    <xf numFmtId="0" fontId="15" fillId="0" borderId="0" xfId="0" applyFont="1" applyFill="1" applyBorder="1" applyAlignment="1">
      <alignment vertical="center"/>
    </xf>
    <xf numFmtId="0" fontId="15" fillId="0" borderId="5" xfId="0" applyFont="1" applyFill="1" applyBorder="1" applyAlignment="1">
      <alignment horizontal="left" vertical="center"/>
    </xf>
    <xf numFmtId="0" fontId="7" fillId="0" borderId="11" xfId="0" applyFont="1" applyFill="1" applyBorder="1" applyAlignment="1">
      <alignment horizontal="center"/>
    </xf>
    <xf numFmtId="0" fontId="7" fillId="0" borderId="0" xfId="0" applyFont="1" applyFill="1" applyBorder="1" applyAlignment="1"/>
    <xf numFmtId="0" fontId="7" fillId="0" borderId="5" xfId="0" applyFont="1" applyFill="1" applyBorder="1" applyAlignment="1"/>
    <xf numFmtId="0" fontId="7" fillId="0" borderId="4" xfId="0" applyFont="1" applyFill="1" applyBorder="1" applyAlignment="1"/>
    <xf numFmtId="0" fontId="8" fillId="0" borderId="4" xfId="0" applyFont="1" applyFill="1" applyBorder="1" applyAlignment="1"/>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left" vertical="center"/>
    </xf>
    <xf numFmtId="0" fontId="8" fillId="0" borderId="5"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7" fillId="0" borderId="4" xfId="3" applyFont="1" applyBorder="1" applyAlignment="1">
      <alignment horizontal="justify"/>
    </xf>
    <xf numFmtId="0" fontId="4" fillId="0" borderId="0" xfId="0" applyFont="1" applyBorder="1" applyAlignment="1">
      <alignment vertical="center"/>
    </xf>
    <xf numFmtId="2" fontId="7" fillId="0" borderId="11" xfId="0" applyNumberFormat="1" applyFont="1" applyBorder="1" applyAlignment="1">
      <alignment horizontal="center" vertical="center"/>
    </xf>
    <xf numFmtId="1" fontId="8" fillId="0" borderId="11" xfId="0" applyNumberFormat="1" applyFont="1" applyFill="1" applyBorder="1" applyAlignment="1">
      <alignment vertical="center"/>
    </xf>
    <xf numFmtId="0" fontId="7" fillId="0" borderId="10" xfId="0" applyFont="1" applyFill="1" applyBorder="1" applyAlignment="1">
      <alignment horizontal="center" vertical="center"/>
    </xf>
    <xf numFmtId="1" fontId="8" fillId="0" borderId="10" xfId="0" applyNumberFormat="1" applyFont="1" applyFill="1" applyBorder="1" applyAlignment="1">
      <alignment vertical="center"/>
    </xf>
    <xf numFmtId="1" fontId="7" fillId="0" borderId="9" xfId="0" applyNumberFormat="1" applyFont="1" applyFill="1" applyBorder="1" applyAlignment="1">
      <alignment vertical="center"/>
    </xf>
    <xf numFmtId="0" fontId="7" fillId="0" borderId="0" xfId="0" applyFont="1" applyFill="1" applyAlignment="1">
      <alignment horizontal="center" vertical="center"/>
    </xf>
    <xf numFmtId="0" fontId="7" fillId="0" borderId="0" xfId="0" applyFont="1" applyFill="1" applyAlignment="1">
      <alignment vertical="center"/>
    </xf>
    <xf numFmtId="0" fontId="8" fillId="0" borderId="13" xfId="0" applyFont="1" applyFill="1" applyBorder="1" applyAlignment="1">
      <alignment horizontal="center" vertical="center" wrapText="1"/>
    </xf>
    <xf numFmtId="0" fontId="8" fillId="0" borderId="15" xfId="0" applyFont="1" applyFill="1" applyBorder="1" applyAlignment="1">
      <alignment horizontal="left" vertical="center" wrapText="1"/>
    </xf>
    <xf numFmtId="0" fontId="8" fillId="0" borderId="1" xfId="0" applyFont="1" applyFill="1" applyBorder="1" applyAlignment="1">
      <alignment vertical="center"/>
    </xf>
    <xf numFmtId="0" fontId="8" fillId="0" borderId="2" xfId="0" applyFont="1" applyFill="1" applyBorder="1" applyAlignment="1">
      <alignment vertical="center"/>
    </xf>
    <xf numFmtId="0" fontId="8" fillId="0" borderId="3" xfId="0" applyFont="1" applyFill="1" applyBorder="1" applyAlignment="1">
      <alignment vertical="center"/>
    </xf>
    <xf numFmtId="1" fontId="7" fillId="0" borderId="10" xfId="0" applyNumberFormat="1" applyFont="1" applyFill="1" applyBorder="1" applyAlignment="1">
      <alignment vertical="center"/>
    </xf>
    <xf numFmtId="165" fontId="7" fillId="0" borderId="10" xfId="0" applyNumberFormat="1" applyFont="1" applyFill="1" applyBorder="1" applyAlignment="1">
      <alignment vertical="center"/>
    </xf>
    <xf numFmtId="165" fontId="7" fillId="0" borderId="10" xfId="0" applyNumberFormat="1" applyFont="1" applyFill="1" applyBorder="1" applyAlignment="1">
      <alignment horizontal="right" vertical="center"/>
    </xf>
    <xf numFmtId="0" fontId="8" fillId="0" borderId="5" xfId="0" applyFont="1" applyFill="1" applyBorder="1" applyAlignment="1">
      <alignment vertical="center"/>
    </xf>
    <xf numFmtId="165" fontId="7" fillId="0" borderId="11" xfId="0" applyNumberFormat="1" applyFont="1" applyFill="1" applyBorder="1" applyAlignment="1">
      <alignment horizontal="right" vertical="center"/>
    </xf>
    <xf numFmtId="0" fontId="12" fillId="0" borderId="4" xfId="0" applyFont="1" applyFill="1" applyBorder="1" applyAlignment="1">
      <alignment vertical="center"/>
    </xf>
    <xf numFmtId="0" fontId="13" fillId="0" borderId="4" xfId="0" applyFont="1" applyFill="1" applyBorder="1" applyAlignment="1">
      <alignment vertical="center"/>
    </xf>
    <xf numFmtId="0" fontId="7" fillId="0" borderId="9" xfId="0" applyFont="1" applyFill="1" applyBorder="1" applyAlignment="1">
      <alignment horizontal="center" vertical="center"/>
    </xf>
    <xf numFmtId="0" fontId="7" fillId="0" borderId="6" xfId="0" applyFont="1" applyFill="1" applyBorder="1" applyAlignment="1">
      <alignment vertical="center"/>
    </xf>
    <xf numFmtId="0" fontId="7" fillId="0" borderId="7" xfId="0" applyFont="1" applyFill="1" applyBorder="1" applyAlignment="1">
      <alignment vertical="center"/>
    </xf>
    <xf numFmtId="0" fontId="7" fillId="0" borderId="8" xfId="0" applyFont="1" applyFill="1" applyBorder="1" applyAlignment="1">
      <alignment vertical="center"/>
    </xf>
    <xf numFmtId="165" fontId="7" fillId="0" borderId="9" xfId="0" applyNumberFormat="1" applyFont="1" applyFill="1" applyBorder="1" applyAlignment="1">
      <alignment vertical="center"/>
    </xf>
    <xf numFmtId="0" fontId="7" fillId="0" borderId="5" xfId="0" applyFont="1" applyFill="1" applyBorder="1" applyAlignment="1">
      <alignment vertical="center" wrapText="1"/>
    </xf>
    <xf numFmtId="0" fontId="20" fillId="0" borderId="5" xfId="0" applyFont="1" applyFill="1" applyBorder="1" applyAlignment="1">
      <alignment vertical="center"/>
    </xf>
    <xf numFmtId="0" fontId="7" fillId="0" borderId="0" xfId="0" applyFont="1" applyBorder="1"/>
    <xf numFmtId="0" fontId="8" fillId="0" borderId="14" xfId="0" applyFont="1" applyFill="1" applyBorder="1" applyAlignment="1">
      <alignment vertical="center"/>
    </xf>
    <xf numFmtId="0" fontId="8" fillId="0" borderId="12" xfId="0" applyFont="1" applyFill="1" applyBorder="1" applyAlignment="1">
      <alignment vertical="center"/>
    </xf>
    <xf numFmtId="165" fontId="8" fillId="0" borderId="13" xfId="0" applyNumberFormat="1" applyFont="1" applyFill="1" applyBorder="1" applyAlignment="1">
      <alignment horizontal="right" vertical="center"/>
    </xf>
    <xf numFmtId="0" fontId="7" fillId="0" borderId="10" xfId="0" applyFont="1" applyBorder="1" applyAlignment="1">
      <alignment horizontal="left"/>
    </xf>
    <xf numFmtId="0" fontId="8" fillId="0" borderId="10" xfId="0" applyFont="1" applyFill="1" applyBorder="1" applyAlignment="1">
      <alignment horizontal="center" vertical="center"/>
    </xf>
    <xf numFmtId="165" fontId="8" fillId="0" borderId="10" xfId="0" applyNumberFormat="1" applyFont="1" applyFill="1" applyBorder="1" applyAlignment="1">
      <alignment vertical="center"/>
    </xf>
    <xf numFmtId="165" fontId="8" fillId="0" borderId="3" xfId="0" applyNumberFormat="1" applyFont="1" applyFill="1" applyBorder="1" applyAlignment="1">
      <alignment horizontal="right" vertical="center"/>
    </xf>
    <xf numFmtId="0" fontId="8" fillId="0" borderId="11" xfId="0" applyFont="1" applyFill="1" applyBorder="1" applyAlignment="1">
      <alignment horizontal="center" vertical="center"/>
    </xf>
    <xf numFmtId="165" fontId="8" fillId="0" borderId="11" xfId="0" applyNumberFormat="1" applyFont="1" applyFill="1" applyBorder="1" applyAlignment="1">
      <alignment vertical="center"/>
    </xf>
    <xf numFmtId="165" fontId="8" fillId="0" borderId="5" xfId="0" applyNumberFormat="1" applyFont="1" applyFill="1" applyBorder="1" applyAlignment="1">
      <alignment horizontal="right" vertical="center"/>
    </xf>
    <xf numFmtId="165" fontId="7" fillId="0" borderId="8" xfId="0" applyNumberFormat="1" applyFont="1" applyFill="1" applyBorder="1" applyAlignment="1">
      <alignment horizontal="right" vertical="center"/>
    </xf>
    <xf numFmtId="0" fontId="7" fillId="0" borderId="15" xfId="0" applyFont="1" applyFill="1" applyBorder="1" applyAlignment="1">
      <alignment vertical="center"/>
    </xf>
    <xf numFmtId="0" fontId="7" fillId="0" borderId="12" xfId="0" applyFont="1" applyFill="1" applyBorder="1" applyAlignment="1">
      <alignment vertical="center"/>
    </xf>
    <xf numFmtId="0" fontId="7" fillId="0" borderId="12" xfId="0" applyFont="1" applyFill="1" applyBorder="1" applyAlignment="1">
      <alignment horizontal="center" vertical="center"/>
    </xf>
    <xf numFmtId="0" fontId="7" fillId="0" borderId="4" xfId="0" applyFont="1" applyBorder="1" applyAlignment="1">
      <alignment horizontal="justify"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11" fillId="0" borderId="16" xfId="0" applyFont="1" applyBorder="1"/>
    <xf numFmtId="0" fontId="11" fillId="0" borderId="17" xfId="0" applyFont="1" applyBorder="1"/>
    <xf numFmtId="0" fontId="11" fillId="0" borderId="18" xfId="0" applyFont="1" applyBorder="1"/>
    <xf numFmtId="0" fontId="11" fillId="0" borderId="19" xfId="0" applyFont="1" applyBorder="1"/>
    <xf numFmtId="0" fontId="11" fillId="0" borderId="20" xfId="0" applyFont="1" applyBorder="1"/>
    <xf numFmtId="0" fontId="11" fillId="0" borderId="0" xfId="0" applyFont="1" applyBorder="1"/>
    <xf numFmtId="0" fontId="9" fillId="0" borderId="0" xfId="0" applyFont="1" applyBorder="1"/>
    <xf numFmtId="0" fontId="8" fillId="0" borderId="14" xfId="0" applyFont="1" applyFill="1" applyBorder="1"/>
    <xf numFmtId="0" fontId="8" fillId="0" borderId="12" xfId="0" applyFont="1" applyFill="1" applyBorder="1"/>
    <xf numFmtId="0" fontId="8" fillId="0" borderId="0" xfId="0" applyFont="1" applyFill="1" applyBorder="1"/>
    <xf numFmtId="0" fontId="9" fillId="0" borderId="5" xfId="0" applyFont="1" applyBorder="1"/>
    <xf numFmtId="0" fontId="8" fillId="0" borderId="7" xfId="0" applyFont="1" applyFill="1" applyBorder="1"/>
    <xf numFmtId="0" fontId="7" fillId="0" borderId="0" xfId="0" applyFont="1" applyFill="1" applyAlignment="1"/>
    <xf numFmtId="165" fontId="8" fillId="0" borderId="3" xfId="0" applyNumberFormat="1" applyFont="1" applyFill="1" applyBorder="1" applyAlignment="1">
      <alignment horizontal="right"/>
    </xf>
    <xf numFmtId="0" fontId="7" fillId="0" borderId="11" xfId="0" applyFont="1" applyBorder="1" applyAlignment="1">
      <alignment horizontal="left"/>
    </xf>
    <xf numFmtId="0" fontId="1" fillId="0" borderId="0" xfId="0" applyFont="1" applyFill="1" applyBorder="1"/>
    <xf numFmtId="0" fontId="8" fillId="0" borderId="13" xfId="0" applyFont="1" applyFill="1" applyBorder="1" applyAlignment="1">
      <alignment vertical="center"/>
    </xf>
    <xf numFmtId="0" fontId="8" fillId="0" borderId="15" xfId="0" applyFont="1" applyFill="1" applyBorder="1" applyAlignment="1">
      <alignment vertical="center"/>
    </xf>
    <xf numFmtId="0" fontId="7" fillId="0" borderId="0" xfId="0" applyFont="1" applyFill="1" applyAlignment="1">
      <alignment horizontal="center"/>
    </xf>
    <xf numFmtId="0" fontId="4" fillId="0" borderId="4" xfId="0" applyFont="1" applyFill="1" applyBorder="1" applyAlignment="1">
      <alignment vertical="center"/>
    </xf>
    <xf numFmtId="0" fontId="7" fillId="0" borderId="10" xfId="0" applyFont="1" applyFill="1" applyBorder="1" applyAlignment="1">
      <alignment horizontal="left"/>
    </xf>
    <xf numFmtId="0" fontId="3" fillId="0" borderId="4" xfId="1" applyFont="1" applyFill="1" applyBorder="1" applyAlignment="1"/>
    <xf numFmtId="0" fontId="3" fillId="0" borderId="0" xfId="1" applyFont="1" applyFill="1" applyBorder="1" applyAlignment="1"/>
    <xf numFmtId="0" fontId="3" fillId="0" borderId="4" xfId="0" applyFont="1" applyFill="1" applyBorder="1" applyAlignment="1">
      <alignment vertical="center"/>
    </xf>
    <xf numFmtId="2" fontId="7" fillId="0" borderId="11" xfId="0" applyNumberFormat="1" applyFont="1" applyFill="1" applyBorder="1" applyAlignment="1">
      <alignment horizontal="center" vertical="center"/>
    </xf>
    <xf numFmtId="0" fontId="14" fillId="0" borderId="0" xfId="0" applyFont="1" applyFill="1" applyBorder="1"/>
    <xf numFmtId="0" fontId="3" fillId="0" borderId="0" xfId="0" applyFont="1" applyFill="1" applyBorder="1" applyAlignment="1">
      <alignment vertical="center"/>
    </xf>
    <xf numFmtId="0" fontId="7" fillId="0" borderId="0" xfId="0" applyFont="1" applyFill="1"/>
    <xf numFmtId="0" fontId="7" fillId="0" borderId="12" xfId="0" applyFont="1" applyFill="1" applyBorder="1"/>
    <xf numFmtId="0" fontId="7" fillId="0" borderId="15" xfId="0" applyFont="1" applyBorder="1" applyAlignment="1">
      <alignment vertical="center"/>
    </xf>
    <xf numFmtId="0" fontId="8" fillId="0" borderId="12" xfId="0" applyFont="1" applyBorder="1" applyAlignment="1">
      <alignment vertical="center"/>
    </xf>
    <xf numFmtId="0" fontId="7" fillId="0" borderId="12" xfId="0" applyFont="1" applyBorder="1" applyAlignment="1">
      <alignment vertical="center"/>
    </xf>
    <xf numFmtId="0" fontId="7" fillId="0" borderId="12" xfId="0" applyFont="1" applyBorder="1" applyAlignment="1">
      <alignment horizontal="center" vertical="center"/>
    </xf>
    <xf numFmtId="165" fontId="8" fillId="0" borderId="13" xfId="0" applyNumberFormat="1" applyFont="1" applyBorder="1" applyAlignment="1">
      <alignment horizontal="right" vertical="center"/>
    </xf>
    <xf numFmtId="0" fontId="11" fillId="0" borderId="0" xfId="0" applyFont="1" applyFill="1"/>
    <xf numFmtId="0" fontId="8" fillId="0" borderId="15" xfId="0" applyFont="1" applyFill="1" applyBorder="1" applyAlignment="1">
      <alignment horizontal="center" vertical="center" wrapText="1"/>
    </xf>
    <xf numFmtId="0" fontId="7" fillId="0" borderId="0" xfId="0" applyFont="1" applyFill="1" applyBorder="1" applyAlignment="1">
      <alignment horizontal="center"/>
    </xf>
    <xf numFmtId="0" fontId="8" fillId="2"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165" fontId="8" fillId="0" borderId="0" xfId="0" applyNumberFormat="1" applyFont="1" applyBorder="1" applyAlignment="1">
      <alignment horizontal="right" vertical="center"/>
    </xf>
    <xf numFmtId="165" fontId="7" fillId="0" borderId="0" xfId="0" applyNumberFormat="1" applyFont="1" applyBorder="1" applyAlignment="1">
      <alignment horizontal="right" vertical="center"/>
    </xf>
    <xf numFmtId="0" fontId="8" fillId="0" borderId="2" xfId="0" applyFont="1" applyBorder="1" applyAlignment="1">
      <alignment horizontal="left" vertical="center"/>
    </xf>
    <xf numFmtId="0" fontId="8" fillId="0" borderId="0" xfId="0" applyFont="1" applyBorder="1" applyAlignment="1">
      <alignment horizontal="left" vertical="center"/>
    </xf>
    <xf numFmtId="0" fontId="7" fillId="0" borderId="0" xfId="0" applyFont="1" applyBorder="1" applyAlignment="1">
      <alignment horizontal="left" vertical="center"/>
    </xf>
    <xf numFmtId="0" fontId="7" fillId="0" borderId="0" xfId="0" applyFont="1" applyAlignment="1">
      <alignment horizontal="left" vertical="center"/>
    </xf>
    <xf numFmtId="0" fontId="25" fillId="0" borderId="0" xfId="0" applyFont="1" applyFill="1" applyBorder="1" applyAlignment="1">
      <alignment vertical="center"/>
    </xf>
    <xf numFmtId="0" fontId="8" fillId="0" borderId="15" xfId="0" applyFont="1" applyFill="1" applyBorder="1" applyAlignment="1">
      <alignment horizontal="center" vertical="center" wrapText="1"/>
    </xf>
    <xf numFmtId="0" fontId="26" fillId="0" borderId="5" xfId="0" applyFont="1" applyFill="1" applyBorder="1" applyAlignment="1">
      <alignment vertical="center"/>
    </xf>
    <xf numFmtId="0" fontId="26" fillId="0" borderId="0" xfId="0" applyFont="1" applyFill="1" applyBorder="1" applyAlignment="1">
      <alignment vertical="center"/>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2" xfId="0" applyFont="1" applyFill="1" applyBorder="1" applyAlignment="1">
      <alignment horizontal="center" vertical="center"/>
    </xf>
    <xf numFmtId="0" fontId="11" fillId="0" borderId="7" xfId="0" applyFont="1" applyBorder="1"/>
    <xf numFmtId="0" fontId="7" fillId="0" borderId="11" xfId="0" applyFont="1" applyFill="1" applyBorder="1" applyAlignment="1">
      <alignment horizontal="left"/>
    </xf>
    <xf numFmtId="0" fontId="7" fillId="0" borderId="9" xfId="0" applyFont="1" applyFill="1" applyBorder="1" applyAlignment="1">
      <alignment horizontal="left"/>
    </xf>
    <xf numFmtId="0" fontId="8" fillId="0" borderId="4" xfId="0" applyFont="1" applyBorder="1"/>
    <xf numFmtId="0" fontId="8" fillId="0" borderId="0" xfId="0" applyFont="1" applyFill="1" applyBorder="1" applyAlignment="1">
      <alignment horizontal="right"/>
    </xf>
    <xf numFmtId="0" fontId="8" fillId="0" borderId="6" xfId="0" applyFont="1" applyFill="1" applyBorder="1"/>
    <xf numFmtId="0" fontId="11" fillId="0" borderId="8" xfId="0" applyFont="1" applyBorder="1"/>
    <xf numFmtId="0" fontId="7" fillId="0" borderId="15" xfId="0" applyFont="1" applyBorder="1" applyAlignment="1">
      <alignment horizontal="center" vertical="center"/>
    </xf>
    <xf numFmtId="0" fontId="8" fillId="0" borderId="14" xfId="0" applyFont="1" applyBorder="1" applyAlignment="1">
      <alignment vertical="center"/>
    </xf>
    <xf numFmtId="0" fontId="27" fillId="0" borderId="0" xfId="6"/>
    <xf numFmtId="0" fontId="27" fillId="0" borderId="7" xfId="6" applyBorder="1"/>
    <xf numFmtId="0" fontId="27" fillId="0" borderId="0" xfId="6" applyBorder="1"/>
    <xf numFmtId="0" fontId="11" fillId="0" borderId="22" xfId="0" applyFont="1" applyBorder="1"/>
    <xf numFmtId="0" fontId="11" fillId="0" borderId="23" xfId="0" applyFont="1" applyBorder="1"/>
    <xf numFmtId="0" fontId="11" fillId="0" borderId="24" xfId="0" applyFont="1" applyBorder="1"/>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14" fillId="0" borderId="0" xfId="0" applyFont="1" applyAlignment="1">
      <alignment horizontal="justify" vertical="center"/>
    </xf>
    <xf numFmtId="0" fontId="28" fillId="0" borderId="0" xfId="0" applyFont="1" applyAlignment="1">
      <alignment horizontal="left" vertical="center" indent="11"/>
    </xf>
    <xf numFmtId="0" fontId="14" fillId="0" borderId="0" xfId="0" applyFont="1" applyAlignment="1">
      <alignment vertical="center"/>
    </xf>
    <xf numFmtId="0" fontId="29" fillId="0" borderId="0" xfId="0" applyFont="1" applyFill="1" applyBorder="1" applyAlignment="1">
      <alignment vertical="center"/>
    </xf>
    <xf numFmtId="0" fontId="12" fillId="0" borderId="0" xfId="0" applyFont="1" applyFill="1" applyBorder="1" applyAlignment="1">
      <alignment vertical="center"/>
    </xf>
    <xf numFmtId="0" fontId="8" fillId="0" borderId="15" xfId="0" applyFont="1" applyFill="1" applyBorder="1" applyAlignment="1">
      <alignment horizontal="center" vertical="center" wrapText="1"/>
    </xf>
    <xf numFmtId="10" fontId="8" fillId="0" borderId="15" xfId="0" applyNumberFormat="1" applyFont="1" applyFill="1" applyBorder="1" applyAlignment="1">
      <alignment horizontal="center" vertical="center" wrapText="1"/>
    </xf>
    <xf numFmtId="165" fontId="8" fillId="0" borderId="3" xfId="0" applyNumberFormat="1" applyFont="1" applyFill="1" applyBorder="1" applyAlignment="1">
      <alignment vertical="center"/>
    </xf>
    <xf numFmtId="165" fontId="7" fillId="0" borderId="5" xfId="0" applyNumberFormat="1" applyFont="1" applyFill="1" applyBorder="1" applyAlignment="1">
      <alignment vertical="center"/>
    </xf>
    <xf numFmtId="165" fontId="8" fillId="0" borderId="5" xfId="0" applyNumberFormat="1" applyFont="1" applyBorder="1" applyAlignment="1">
      <alignment vertical="center"/>
    </xf>
    <xf numFmtId="165" fontId="7" fillId="0" borderId="5" xfId="0" applyNumberFormat="1" applyFont="1" applyBorder="1" applyAlignment="1">
      <alignment vertical="center"/>
    </xf>
    <xf numFmtId="43" fontId="8" fillId="0" borderId="15" xfId="7" applyFont="1" applyFill="1" applyBorder="1" applyAlignment="1">
      <alignment horizontal="center"/>
    </xf>
    <xf numFmtId="43" fontId="7" fillId="0" borderId="0" xfId="7" applyFont="1"/>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8" fillId="0" borderId="14" xfId="0" applyFont="1" applyFill="1" applyBorder="1" applyAlignment="1">
      <alignment horizontal="center" wrapText="1"/>
    </xf>
    <xf numFmtId="0" fontId="8" fillId="0" borderId="15" xfId="0" applyFont="1" applyFill="1" applyBorder="1" applyAlignment="1">
      <alignment horizontal="center" wrapText="1"/>
    </xf>
    <xf numFmtId="0" fontId="7" fillId="0" borderId="14" xfId="0" applyFont="1" applyFill="1" applyBorder="1" applyAlignment="1">
      <alignment horizontal="center"/>
    </xf>
    <xf numFmtId="0" fontId="7" fillId="0" borderId="12" xfId="0" applyFont="1" applyFill="1" applyBorder="1" applyAlignment="1">
      <alignment horizontal="center"/>
    </xf>
    <xf numFmtId="0" fontId="7" fillId="0" borderId="15" xfId="0" applyFont="1" applyFill="1" applyBorder="1" applyAlignment="1">
      <alignment horizont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8" xfId="0" applyFont="1" applyBorder="1" applyAlignment="1">
      <alignment horizontal="center" vertical="center" wrapText="1"/>
    </xf>
    <xf numFmtId="0" fontId="8" fillId="0" borderId="14" xfId="0" applyFont="1" applyBorder="1" applyAlignment="1">
      <alignment horizontal="center" wrapText="1"/>
    </xf>
    <xf numFmtId="0" fontId="8" fillId="0" borderId="15" xfId="0" applyFont="1" applyBorder="1" applyAlignment="1">
      <alignment horizontal="center" wrapText="1"/>
    </xf>
    <xf numFmtId="0" fontId="7" fillId="0" borderId="14" xfId="0" applyFont="1" applyBorder="1" applyAlignment="1">
      <alignment horizontal="center"/>
    </xf>
    <xf numFmtId="0" fontId="7" fillId="0" borderId="12" xfId="0" applyFont="1" applyBorder="1" applyAlignment="1">
      <alignment horizontal="center"/>
    </xf>
    <xf numFmtId="0" fontId="7" fillId="0" borderId="15" xfId="0" applyFont="1" applyBorder="1" applyAlignment="1">
      <alignment horizontal="center"/>
    </xf>
    <xf numFmtId="0" fontId="8" fillId="0" borderId="1" xfId="0" applyFont="1" applyFill="1" applyBorder="1" applyAlignment="1">
      <alignment horizontal="center"/>
    </xf>
    <xf numFmtId="0" fontId="8" fillId="0" borderId="2" xfId="0" applyFont="1" applyFill="1" applyBorder="1" applyAlignment="1">
      <alignment horizontal="center"/>
    </xf>
    <xf numFmtId="0" fontId="8" fillId="0" borderId="3" xfId="0" applyFont="1" applyFill="1" applyBorder="1" applyAlignment="1">
      <alignment horizontal="center"/>
    </xf>
    <xf numFmtId="0" fontId="14" fillId="0" borderId="0" xfId="0" applyFont="1" applyBorder="1"/>
    <xf numFmtId="43" fontId="14" fillId="0" borderId="21" xfId="7" applyFont="1" applyFill="1" applyBorder="1" applyAlignment="1">
      <alignment horizontal="right"/>
    </xf>
    <xf numFmtId="43" fontId="14" fillId="0" borderId="26" xfId="7" applyFont="1" applyFill="1" applyBorder="1" applyAlignment="1">
      <alignment horizontal="right"/>
    </xf>
    <xf numFmtId="0" fontId="14" fillId="0" borderId="7" xfId="0" applyFont="1" applyBorder="1"/>
    <xf numFmtId="43" fontId="14" fillId="0" borderId="25" xfId="7" applyFont="1" applyFill="1" applyBorder="1" applyAlignment="1">
      <alignment horizontal="right"/>
    </xf>
    <xf numFmtId="0" fontId="33" fillId="0" borderId="12" xfId="0" applyFont="1" applyBorder="1"/>
    <xf numFmtId="43" fontId="33" fillId="0" borderId="15" xfId="7" applyFont="1" applyBorder="1" applyAlignment="1">
      <alignment horizontal="right"/>
    </xf>
    <xf numFmtId="0" fontId="34" fillId="0" borderId="4"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4" xfId="0" applyFont="1" applyBorder="1" applyAlignment="1">
      <alignment vertical="center" wrapText="1"/>
    </xf>
    <xf numFmtId="0" fontId="34" fillId="0" borderId="0" xfId="0" applyFont="1" applyBorder="1" applyAlignment="1">
      <alignment vertical="center" wrapText="1"/>
    </xf>
    <xf numFmtId="43" fontId="14" fillId="0" borderId="5" xfId="7" applyFont="1" applyBorder="1"/>
    <xf numFmtId="0" fontId="35" fillId="0" borderId="4" xfId="0" applyFont="1" applyFill="1" applyBorder="1" applyAlignment="1">
      <alignment wrapText="1"/>
    </xf>
    <xf numFmtId="0" fontId="35" fillId="0" borderId="0" xfId="0" applyFont="1" applyFill="1" applyBorder="1" applyAlignment="1">
      <alignment wrapText="1"/>
    </xf>
    <xf numFmtId="10" fontId="14" fillId="0" borderId="5" xfId="7" applyNumberFormat="1" applyFont="1" applyBorder="1"/>
    <xf numFmtId="0" fontId="36" fillId="0" borderId="0" xfId="0" applyFont="1" applyBorder="1"/>
    <xf numFmtId="43" fontId="14" fillId="0" borderId="0" xfId="7" applyFont="1"/>
    <xf numFmtId="43" fontId="14" fillId="0" borderId="8" xfId="7" applyFont="1" applyBorder="1"/>
    <xf numFmtId="0" fontId="32" fillId="0" borderId="14" xfId="0" applyFont="1" applyFill="1" applyBorder="1" applyAlignment="1">
      <alignment horizontal="center" vertical="center" wrapText="1"/>
    </xf>
    <xf numFmtId="0" fontId="32" fillId="0" borderId="12" xfId="0" applyFont="1" applyFill="1" applyBorder="1" applyAlignment="1">
      <alignment horizontal="center" vertical="center" wrapText="1"/>
    </xf>
    <xf numFmtId="0" fontId="32" fillId="0" borderId="15"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7" xfId="0" applyFont="1" applyFill="1" applyBorder="1" applyAlignment="1">
      <alignment horizontal="center" vertical="center" wrapText="1"/>
    </xf>
    <xf numFmtId="0" fontId="37" fillId="0" borderId="8" xfId="0" applyFont="1" applyFill="1" applyBorder="1" applyAlignment="1">
      <alignment horizontal="center" vertical="center" wrapText="1"/>
    </xf>
    <xf numFmtId="0" fontId="38" fillId="0" borderId="4" xfId="0" applyFont="1" applyBorder="1"/>
    <xf numFmtId="0" fontId="38" fillId="0" borderId="0" xfId="0" applyFont="1" applyBorder="1"/>
    <xf numFmtId="0" fontId="39" fillId="0" borderId="0" xfId="0" applyFont="1" applyBorder="1"/>
    <xf numFmtId="0" fontId="38" fillId="0" borderId="4" xfId="0" applyFont="1" applyFill="1" applyBorder="1" applyAlignment="1">
      <alignment horizontal="left" vertical="top"/>
    </xf>
    <xf numFmtId="0" fontId="38" fillId="0" borderId="0" xfId="0" applyFont="1" applyFill="1" applyBorder="1"/>
    <xf numFmtId="0" fontId="38" fillId="0" borderId="7" xfId="0" applyFont="1" applyBorder="1"/>
    <xf numFmtId="0" fontId="40" fillId="0" borderId="14" xfId="0" applyFont="1" applyBorder="1"/>
    <xf numFmtId="0" fontId="41" fillId="0" borderId="12" xfId="0" applyFont="1" applyBorder="1"/>
    <xf numFmtId="0" fontId="42" fillId="0" borderId="4" xfId="0" applyFont="1" applyBorder="1"/>
    <xf numFmtId="0" fontId="42" fillId="0" borderId="0" xfId="0" applyFont="1" applyFill="1" applyBorder="1" applyAlignment="1">
      <alignment wrapText="1"/>
    </xf>
    <xf numFmtId="0" fontId="44" fillId="0" borderId="4" xfId="0" applyFont="1" applyBorder="1"/>
    <xf numFmtId="0" fontId="44" fillId="0" borderId="0" xfId="0" applyFont="1" applyBorder="1"/>
    <xf numFmtId="0" fontId="42" fillId="0" borderId="6" xfId="0" applyFont="1" applyBorder="1"/>
    <xf numFmtId="0" fontId="44" fillId="0" borderId="7" xfId="0" applyFont="1" applyBorder="1"/>
    <xf numFmtId="0" fontId="45" fillId="0" borderId="1"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 xfId="0" applyFont="1" applyFill="1" applyBorder="1" applyAlignment="1">
      <alignment horizontal="center" vertical="center"/>
    </xf>
    <xf numFmtId="0" fontId="45" fillId="0" borderId="4"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5" xfId="0" applyFont="1" applyFill="1" applyBorder="1" applyAlignment="1">
      <alignment horizontal="center" vertical="center"/>
    </xf>
    <xf numFmtId="0" fontId="45" fillId="0" borderId="6" xfId="0" applyFont="1" applyFill="1" applyBorder="1" applyAlignment="1">
      <alignment horizontal="center" vertical="center"/>
    </xf>
    <xf numFmtId="0" fontId="45" fillId="0" borderId="7" xfId="0" applyFont="1" applyFill="1" applyBorder="1" applyAlignment="1">
      <alignment horizontal="center" vertical="center"/>
    </xf>
    <xf numFmtId="0" fontId="45" fillId="0" borderId="8" xfId="0" applyFont="1" applyFill="1" applyBorder="1" applyAlignment="1">
      <alignment horizontal="center" vertical="center"/>
    </xf>
    <xf numFmtId="0" fontId="33" fillId="0" borderId="0" xfId="0" applyFont="1" applyBorder="1"/>
    <xf numFmtId="0" fontId="36" fillId="0" borderId="20" xfId="0" applyFont="1" applyBorder="1"/>
    <xf numFmtId="0" fontId="1" fillId="0" borderId="14" xfId="0" applyFont="1" applyFill="1" applyBorder="1"/>
    <xf numFmtId="0" fontId="1" fillId="0" borderId="12" xfId="0" applyFont="1" applyFill="1" applyBorder="1"/>
    <xf numFmtId="0" fontId="36" fillId="0" borderId="12" xfId="0" applyFont="1" applyBorder="1"/>
    <xf numFmtId="0" fontId="36" fillId="0" borderId="15" xfId="0" applyFont="1" applyBorder="1"/>
    <xf numFmtId="0" fontId="1" fillId="0" borderId="1" xfId="0" applyFont="1" applyBorder="1"/>
    <xf numFmtId="0" fontId="1" fillId="0" borderId="2" xfId="0" applyFont="1" applyFill="1" applyBorder="1"/>
    <xf numFmtId="0" fontId="46" fillId="0" borderId="2" xfId="6" applyFont="1" applyBorder="1"/>
    <xf numFmtId="0" fontId="33" fillId="0" borderId="2" xfId="0" applyFont="1" applyBorder="1" applyAlignment="1">
      <alignment wrapText="1"/>
    </xf>
    <xf numFmtId="0" fontId="33" fillId="0" borderId="3" xfId="0" applyFont="1" applyBorder="1" applyAlignment="1">
      <alignment wrapText="1"/>
    </xf>
    <xf numFmtId="0" fontId="1" fillId="0" borderId="4" xfId="0" applyFont="1" applyBorder="1"/>
    <xf numFmtId="0" fontId="46" fillId="0" borderId="0" xfId="6" applyFont="1" applyBorder="1"/>
    <xf numFmtId="0" fontId="33" fillId="0" borderId="5" xfId="0" applyFont="1" applyBorder="1"/>
    <xf numFmtId="0" fontId="1" fillId="0" borderId="6" xfId="0" applyFont="1" applyBorder="1"/>
    <xf numFmtId="0" fontId="1" fillId="0" borderId="7" xfId="0" applyFont="1" applyFill="1" applyBorder="1"/>
    <xf numFmtId="0" fontId="46" fillId="0" borderId="7" xfId="6" applyFont="1" applyBorder="1"/>
    <xf numFmtId="0" fontId="33" fillId="0" borderId="7" xfId="0" applyFont="1" applyBorder="1"/>
    <xf numFmtId="0" fontId="33" fillId="0" borderId="8" xfId="0" applyFont="1" applyBorder="1"/>
    <xf numFmtId="0" fontId="33" fillId="0" borderId="2" xfId="0" applyFont="1" applyBorder="1"/>
    <xf numFmtId="0" fontId="33" fillId="0" borderId="3" xfId="0" applyFont="1" applyBorder="1"/>
    <xf numFmtId="0" fontId="47" fillId="0" borderId="1"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48" fillId="0" borderId="14" xfId="0" applyFont="1" applyFill="1" applyBorder="1" applyAlignment="1">
      <alignment horizontal="center" wrapText="1"/>
    </xf>
    <xf numFmtId="0" fontId="48" fillId="0" borderId="15" xfId="0" applyFont="1" applyFill="1" applyBorder="1" applyAlignment="1">
      <alignment horizontal="center" wrapText="1"/>
    </xf>
    <xf numFmtId="0" fontId="49" fillId="0" borderId="14" xfId="0" applyFont="1" applyFill="1" applyBorder="1" applyAlignment="1">
      <alignment horizontal="center"/>
    </xf>
    <xf numFmtId="0" fontId="49" fillId="0" borderId="12" xfId="0" applyFont="1" applyFill="1" applyBorder="1" applyAlignment="1">
      <alignment horizontal="center"/>
    </xf>
    <xf numFmtId="0" fontId="49" fillId="0" borderId="15" xfId="0" applyFont="1" applyFill="1" applyBorder="1" applyAlignment="1">
      <alignment horizontal="center"/>
    </xf>
    <xf numFmtId="0" fontId="50" fillId="0" borderId="0" xfId="2" applyFont="1" applyFill="1"/>
    <xf numFmtId="0" fontId="47" fillId="0" borderId="4"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7" fillId="0" borderId="5" xfId="0" applyFont="1" applyFill="1" applyBorder="1" applyAlignment="1">
      <alignment horizontal="center" vertical="center" wrapText="1"/>
    </xf>
    <xf numFmtId="0" fontId="47" fillId="0" borderId="6" xfId="0" applyFont="1" applyFill="1" applyBorder="1" applyAlignment="1">
      <alignment horizontal="center" vertical="center" wrapText="1"/>
    </xf>
    <xf numFmtId="0" fontId="47" fillId="0" borderId="7" xfId="0" applyFont="1" applyFill="1" applyBorder="1" applyAlignment="1">
      <alignment horizontal="center" vertical="center" wrapText="1"/>
    </xf>
    <xf numFmtId="0" fontId="47" fillId="0" borderId="8" xfId="0" applyFont="1" applyFill="1" applyBorder="1" applyAlignment="1">
      <alignment horizontal="center" vertical="center" wrapText="1"/>
    </xf>
    <xf numFmtId="0" fontId="48" fillId="0" borderId="13" xfId="0" applyFont="1" applyFill="1" applyBorder="1" applyAlignment="1">
      <alignment horizontal="center" vertical="center" wrapText="1"/>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8" fillId="0" borderId="15" xfId="0" applyFont="1" applyFill="1" applyBorder="1" applyAlignment="1">
      <alignment horizontal="center" vertical="center" wrapText="1"/>
    </xf>
    <xf numFmtId="10" fontId="48" fillId="0" borderId="15" xfId="0" applyNumberFormat="1" applyFont="1" applyFill="1" applyBorder="1" applyAlignment="1">
      <alignment horizontal="center" vertical="center" wrapText="1"/>
    </xf>
    <xf numFmtId="0" fontId="48" fillId="0" borderId="15" xfId="0" applyFont="1" applyFill="1" applyBorder="1" applyAlignment="1">
      <alignment horizontal="center" vertical="center" wrapText="1"/>
    </xf>
    <xf numFmtId="0" fontId="50" fillId="0" borderId="11" xfId="2" applyFont="1" applyFill="1" applyBorder="1" applyAlignment="1">
      <alignment horizontal="center" vertical="center"/>
    </xf>
    <xf numFmtId="0" fontId="50" fillId="0" borderId="4" xfId="2" applyFont="1" applyFill="1" applyBorder="1" applyAlignment="1">
      <alignment horizontal="center" vertical="center"/>
    </xf>
    <xf numFmtId="0" fontId="50" fillId="0" borderId="0" xfId="2" applyFont="1" applyFill="1" applyBorder="1" applyAlignment="1">
      <alignment horizontal="center" vertical="center"/>
    </xf>
    <xf numFmtId="0" fontId="50" fillId="0" borderId="5" xfId="2" applyFont="1" applyFill="1" applyBorder="1" applyAlignment="1">
      <alignment vertical="center"/>
    </xf>
    <xf numFmtId="166" fontId="50" fillId="0" borderId="10" xfId="2" applyNumberFormat="1" applyFont="1" applyFill="1" applyBorder="1" applyAlignment="1">
      <alignment horizontal="center" vertical="center"/>
    </xf>
    <xf numFmtId="0" fontId="50" fillId="0" borderId="11" xfId="2" applyFont="1" applyFill="1" applyBorder="1" applyAlignment="1">
      <alignment vertical="center"/>
    </xf>
    <xf numFmtId="165" fontId="50" fillId="0" borderId="5" xfId="2" applyNumberFormat="1" applyFont="1" applyFill="1" applyBorder="1" applyAlignment="1">
      <alignment vertical="center"/>
    </xf>
    <xf numFmtId="0" fontId="50" fillId="0" borderId="0" xfId="2" applyFont="1" applyFill="1" applyBorder="1"/>
    <xf numFmtId="166" fontId="50" fillId="0" borderId="11" xfId="2" applyNumberFormat="1" applyFont="1" applyFill="1" applyBorder="1" applyAlignment="1">
      <alignment horizontal="center" vertical="center"/>
    </xf>
    <xf numFmtId="0" fontId="50" fillId="0" borderId="11" xfId="2" applyFont="1" applyFill="1" applyBorder="1" applyAlignment="1">
      <alignment horizontal="left" vertical="center"/>
    </xf>
    <xf numFmtId="0" fontId="48" fillId="0" borderId="11" xfId="0" applyFont="1" applyFill="1" applyBorder="1" applyAlignment="1">
      <alignment horizontal="center" vertical="center"/>
    </xf>
    <xf numFmtId="0" fontId="51" fillId="0" borderId="4" xfId="0" applyFont="1" applyFill="1" applyBorder="1" applyAlignment="1">
      <alignment vertical="center"/>
    </xf>
    <xf numFmtId="0" fontId="48" fillId="0" borderId="0" xfId="0" applyFont="1" applyFill="1" applyBorder="1" applyAlignment="1">
      <alignment vertical="center"/>
    </xf>
    <xf numFmtId="0" fontId="48" fillId="0" borderId="5" xfId="0" applyFont="1" applyFill="1" applyBorder="1" applyAlignment="1">
      <alignment vertical="center"/>
    </xf>
    <xf numFmtId="0" fontId="50" fillId="0" borderId="0" xfId="2" applyFont="1" applyFill="1" applyBorder="1" applyAlignment="1">
      <alignment horizontal="left" vertical="center"/>
    </xf>
    <xf numFmtId="0" fontId="50" fillId="0" borderId="0" xfId="2" applyFont="1" applyFill="1" applyBorder="1" applyAlignment="1">
      <alignment horizontal="justify" wrapText="1"/>
    </xf>
    <xf numFmtId="0" fontId="50" fillId="0" borderId="0" xfId="2" applyFont="1" applyFill="1" applyBorder="1" applyAlignment="1">
      <alignment wrapText="1"/>
    </xf>
    <xf numFmtId="0" fontId="50" fillId="0" borderId="0" xfId="2" applyFont="1" applyFill="1" applyBorder="1" applyAlignment="1">
      <alignment horizontal="center" wrapText="1"/>
    </xf>
    <xf numFmtId="0" fontId="49" fillId="0" borderId="4" xfId="0" applyFont="1" applyFill="1" applyBorder="1" applyAlignment="1">
      <alignment vertical="center"/>
    </xf>
    <xf numFmtId="0" fontId="49" fillId="0" borderId="0" xfId="0" applyFont="1" applyFill="1" applyBorder="1" applyAlignment="1">
      <alignment vertical="center"/>
    </xf>
    <xf numFmtId="0" fontId="49" fillId="0" borderId="5" xfId="0" applyFont="1" applyFill="1" applyBorder="1" applyAlignment="1">
      <alignment vertical="center"/>
    </xf>
    <xf numFmtId="0" fontId="50" fillId="0" borderId="4" xfId="2" applyFont="1" applyFill="1" applyBorder="1" applyAlignment="1">
      <alignment horizontal="left" vertical="center"/>
    </xf>
    <xf numFmtId="0" fontId="50" fillId="0" borderId="5" xfId="2" applyFont="1" applyFill="1" applyBorder="1" applyAlignment="1">
      <alignment horizontal="left" vertical="center" wrapText="1"/>
    </xf>
    <xf numFmtId="164" fontId="50" fillId="0" borderId="11" xfId="2" applyNumberFormat="1" applyFont="1" applyFill="1" applyBorder="1" applyAlignment="1">
      <alignment horizontal="left" vertical="center"/>
    </xf>
    <xf numFmtId="164" fontId="50" fillId="0" borderId="5" xfId="2" applyNumberFormat="1" applyFont="1" applyFill="1" applyBorder="1" applyAlignment="1">
      <alignment horizontal="left" vertical="center"/>
    </xf>
    <xf numFmtId="0" fontId="52" fillId="0" borderId="4" xfId="2" applyFont="1" applyFill="1" applyBorder="1" applyAlignment="1">
      <alignment vertical="center"/>
    </xf>
    <xf numFmtId="0" fontId="52" fillId="0" borderId="0" xfId="2" applyFont="1" applyFill="1" applyBorder="1" applyAlignment="1">
      <alignment horizontal="left" vertical="center"/>
    </xf>
    <xf numFmtId="0" fontId="53" fillId="0" borderId="0" xfId="0" applyFont="1"/>
    <xf numFmtId="0" fontId="49" fillId="0" borderId="0" xfId="0" applyFont="1"/>
    <xf numFmtId="0" fontId="52" fillId="0" borderId="4" xfId="2" applyFont="1" applyFill="1" applyBorder="1" applyAlignment="1">
      <alignment horizontal="left" vertical="center"/>
    </xf>
    <xf numFmtId="0" fontId="50" fillId="0" borderId="9" xfId="2" applyFont="1" applyFill="1" applyBorder="1" applyAlignment="1">
      <alignment horizontal="left" vertical="center"/>
    </xf>
    <xf numFmtId="0" fontId="50" fillId="0" borderId="6" xfId="2" applyFont="1" applyFill="1" applyBorder="1" applyAlignment="1">
      <alignment horizontal="left" vertical="center"/>
    </xf>
    <xf numFmtId="0" fontId="50" fillId="0" borderId="7" xfId="2" applyFont="1" applyFill="1" applyBorder="1" applyAlignment="1">
      <alignment horizontal="left" vertical="center"/>
    </xf>
    <xf numFmtId="0" fontId="50" fillId="0" borderId="8" xfId="2" applyFont="1" applyFill="1" applyBorder="1" applyAlignment="1">
      <alignment horizontal="left" vertical="center" wrapText="1"/>
    </xf>
    <xf numFmtId="0" fontId="50" fillId="0" borderId="9" xfId="2" applyFont="1" applyFill="1" applyBorder="1" applyAlignment="1">
      <alignment horizontal="center" vertical="center"/>
    </xf>
    <xf numFmtId="164" fontId="50" fillId="0" borderId="9" xfId="2" applyNumberFormat="1" applyFont="1" applyFill="1" applyBorder="1" applyAlignment="1">
      <alignment horizontal="left" vertical="center"/>
    </xf>
    <xf numFmtId="0" fontId="50" fillId="0" borderId="10" xfId="2" applyFont="1" applyFill="1" applyBorder="1" applyAlignment="1">
      <alignment horizontal="left" vertical="center"/>
    </xf>
    <xf numFmtId="0" fontId="50" fillId="0" borderId="1" xfId="2" applyFont="1" applyFill="1" applyBorder="1" applyAlignment="1">
      <alignment horizontal="left" vertical="center"/>
    </xf>
    <xf numFmtId="0" fontId="50" fillId="0" borderId="2" xfId="2" applyFont="1" applyFill="1" applyBorder="1" applyAlignment="1">
      <alignment horizontal="left" vertical="center"/>
    </xf>
    <xf numFmtId="0" fontId="50" fillId="0" borderId="3" xfId="2" applyFont="1" applyFill="1" applyBorder="1" applyAlignment="1">
      <alignment horizontal="left" vertical="center" wrapText="1"/>
    </xf>
    <xf numFmtId="0" fontId="50" fillId="0" borderId="10" xfId="2" applyFont="1" applyFill="1" applyBorder="1" applyAlignment="1">
      <alignment horizontal="center" vertical="center"/>
    </xf>
    <xf numFmtId="164" fontId="50" fillId="0" borderId="10" xfId="2" applyNumberFormat="1" applyFont="1" applyFill="1" applyBorder="1" applyAlignment="1">
      <alignment horizontal="left" vertical="center"/>
    </xf>
    <xf numFmtId="0" fontId="52" fillId="0" borderId="14" xfId="2" applyFont="1" applyFill="1" applyBorder="1" applyAlignment="1">
      <alignment vertical="center"/>
    </xf>
    <xf numFmtId="0" fontId="52" fillId="0" borderId="12" xfId="2" applyFont="1" applyFill="1" applyBorder="1" applyAlignment="1">
      <alignment vertical="center"/>
    </xf>
    <xf numFmtId="0" fontId="50" fillId="0" borderId="12" xfId="2" applyFont="1" applyFill="1" applyBorder="1" applyAlignment="1"/>
    <xf numFmtId="0" fontId="52" fillId="0" borderId="15" xfId="2" applyFont="1" applyFill="1" applyBorder="1" applyAlignment="1">
      <alignment horizontal="right" vertical="center"/>
    </xf>
    <xf numFmtId="165" fontId="52" fillId="0" borderId="13" xfId="2" applyNumberFormat="1" applyFont="1" applyFill="1" applyBorder="1" applyAlignment="1">
      <alignment horizontal="left" vertical="center"/>
    </xf>
    <xf numFmtId="165" fontId="50" fillId="0" borderId="5" xfId="2" applyNumberFormat="1" applyFont="1" applyFill="1" applyBorder="1" applyAlignment="1">
      <alignment horizontal="left" vertical="center"/>
    </xf>
    <xf numFmtId="0" fontId="54" fillId="0" borderId="5" xfId="2" applyFont="1" applyFill="1" applyBorder="1" applyAlignment="1">
      <alignment horizontal="left" vertical="center"/>
    </xf>
    <xf numFmtId="0" fontId="52" fillId="0" borderId="5" xfId="2" applyFont="1" applyFill="1" applyBorder="1" applyAlignment="1">
      <alignment horizontal="left" vertical="center"/>
    </xf>
    <xf numFmtId="164" fontId="50" fillId="0" borderId="11" xfId="2" applyNumberFormat="1" applyFont="1" applyFill="1" applyBorder="1" applyAlignment="1">
      <alignment horizontal="center" vertical="center"/>
    </xf>
    <xf numFmtId="0" fontId="52" fillId="0" borderId="11" xfId="2" applyFont="1" applyFill="1" applyBorder="1" applyAlignment="1">
      <alignment horizontal="left" vertical="center"/>
    </xf>
    <xf numFmtId="164" fontId="50" fillId="3" borderId="11" xfId="2" applyNumberFormat="1" applyFont="1" applyFill="1" applyBorder="1" applyAlignment="1">
      <alignment horizontal="center" vertical="center"/>
    </xf>
    <xf numFmtId="0" fontId="50" fillId="0" borderId="5" xfId="2" applyFont="1" applyFill="1" applyBorder="1" applyAlignment="1">
      <alignment horizontal="left" vertical="center"/>
    </xf>
    <xf numFmtId="165" fontId="50" fillId="0" borderId="11" xfId="2" applyNumberFormat="1" applyFont="1" applyFill="1" applyBorder="1" applyAlignment="1">
      <alignment horizontal="left" vertical="center"/>
    </xf>
    <xf numFmtId="0" fontId="52" fillId="0" borderId="5" xfId="2" applyFont="1" applyFill="1" applyBorder="1" applyAlignment="1">
      <alignment horizontal="left" vertical="center" wrapText="1"/>
    </xf>
    <xf numFmtId="0" fontId="50" fillId="0" borderId="12" xfId="2" applyFont="1" applyFill="1" applyBorder="1" applyAlignment="1">
      <alignment vertical="center"/>
    </xf>
    <xf numFmtId="164" fontId="50" fillId="0" borderId="13" xfId="2" applyNumberFormat="1" applyFont="1" applyFill="1" applyBorder="1" applyAlignment="1">
      <alignment horizontal="left" vertical="center"/>
    </xf>
    <xf numFmtId="0" fontId="48" fillId="0" borderId="4" xfId="0" applyFont="1" applyFill="1" applyBorder="1" applyAlignment="1">
      <alignment vertical="center"/>
    </xf>
    <xf numFmtId="0" fontId="48" fillId="0" borderId="0" xfId="0" applyFont="1" applyFill="1" applyBorder="1" applyAlignment="1">
      <alignment horizontal="center" vertical="center"/>
    </xf>
    <xf numFmtId="165" fontId="48" fillId="0" borderId="11" xfId="0" applyNumberFormat="1" applyFont="1" applyFill="1" applyBorder="1" applyAlignment="1">
      <alignment horizontal="right" vertical="center"/>
    </xf>
    <xf numFmtId="165" fontId="52" fillId="0" borderId="5" xfId="2" applyNumberFormat="1" applyFont="1" applyFill="1" applyBorder="1" applyAlignment="1">
      <alignment vertical="center"/>
    </xf>
    <xf numFmtId="0" fontId="55" fillId="0" borderId="1" xfId="0" applyFont="1" applyFill="1" applyBorder="1" applyAlignment="1">
      <alignment horizontal="center" vertical="center" wrapText="1"/>
    </xf>
    <xf numFmtId="0" fontId="55" fillId="0" borderId="2"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4" xfId="0" applyFont="1" applyFill="1" applyBorder="1" applyAlignment="1">
      <alignment horizontal="center" vertical="center" wrapText="1"/>
    </xf>
    <xf numFmtId="0" fontId="55" fillId="0" borderId="0" xfId="0" applyFont="1" applyFill="1" applyBorder="1" applyAlignment="1">
      <alignment horizontal="center" vertical="center" wrapText="1"/>
    </xf>
    <xf numFmtId="0" fontId="55" fillId="0" borderId="5" xfId="0" applyFont="1" applyFill="1" applyBorder="1" applyAlignment="1">
      <alignment horizontal="center" vertical="center" wrapText="1"/>
    </xf>
    <xf numFmtId="0" fontId="55" fillId="0" borderId="6" xfId="0" applyFont="1" applyFill="1" applyBorder="1" applyAlignment="1">
      <alignment horizontal="center" vertical="center" wrapText="1"/>
    </xf>
    <xf numFmtId="0" fontId="55" fillId="0" borderId="7" xfId="0" applyFont="1" applyFill="1" applyBorder="1" applyAlignment="1">
      <alignment horizontal="center" vertical="center" wrapText="1"/>
    </xf>
    <xf numFmtId="0" fontId="55" fillId="0" borderId="8" xfId="0" applyFont="1" applyFill="1" applyBorder="1" applyAlignment="1">
      <alignment horizontal="center" vertical="center" wrapText="1"/>
    </xf>
    <xf numFmtId="0" fontId="56" fillId="0" borderId="14" xfId="0" applyFont="1" applyFill="1" applyBorder="1" applyAlignment="1">
      <alignment horizontal="center" vertical="center"/>
    </xf>
    <xf numFmtId="0" fontId="56" fillId="0" borderId="12" xfId="0" applyFont="1" applyFill="1" applyBorder="1" applyAlignment="1">
      <alignment horizontal="center" vertical="center"/>
    </xf>
    <xf numFmtId="0" fontId="56" fillId="0" borderId="15" xfId="0" applyFont="1" applyFill="1" applyBorder="1" applyAlignment="1">
      <alignment horizontal="center" vertical="center"/>
    </xf>
    <xf numFmtId="0" fontId="57" fillId="0" borderId="13" xfId="0" applyFont="1" applyFill="1" applyBorder="1" applyAlignment="1">
      <alignment horizontal="center" vertical="center" wrapText="1"/>
    </xf>
    <xf numFmtId="0" fontId="57" fillId="0" borderId="14" xfId="0" applyFont="1" applyFill="1" applyBorder="1" applyAlignment="1">
      <alignment horizontal="center" vertical="center" wrapText="1"/>
    </xf>
    <xf numFmtId="0" fontId="57" fillId="0" borderId="12" xfId="0" applyFont="1" applyFill="1" applyBorder="1" applyAlignment="1">
      <alignment horizontal="center" vertical="center" wrapText="1"/>
    </xf>
    <xf numFmtId="0" fontId="57" fillId="0" borderId="15" xfId="0" applyFont="1" applyFill="1" applyBorder="1" applyAlignment="1">
      <alignment horizontal="center" vertical="center" wrapText="1"/>
    </xf>
    <xf numFmtId="10" fontId="57" fillId="0" borderId="15" xfId="0" applyNumberFormat="1" applyFont="1" applyFill="1" applyBorder="1" applyAlignment="1">
      <alignment horizontal="center" vertical="center" wrapText="1"/>
    </xf>
    <xf numFmtId="0" fontId="57" fillId="0" borderId="15" xfId="0" applyFont="1" applyFill="1" applyBorder="1" applyAlignment="1">
      <alignment horizontal="center" vertical="center" wrapText="1"/>
    </xf>
    <xf numFmtId="0" fontId="58" fillId="0" borderId="0" xfId="0" applyFont="1" applyFill="1" applyAlignment="1"/>
    <xf numFmtId="0" fontId="58" fillId="0" borderId="10" xfId="0" applyFont="1" applyBorder="1" applyAlignment="1">
      <alignment horizontal="left"/>
    </xf>
    <xf numFmtId="0" fontId="57" fillId="0" borderId="10" xfId="0" applyFont="1" applyFill="1" applyBorder="1" applyAlignment="1">
      <alignment horizontal="center"/>
    </xf>
    <xf numFmtId="0" fontId="57" fillId="0" borderId="1" xfId="0" applyFont="1" applyFill="1" applyBorder="1" applyAlignment="1"/>
    <xf numFmtId="0" fontId="57" fillId="0" borderId="2" xfId="0" applyFont="1" applyFill="1" applyBorder="1" applyAlignment="1"/>
    <xf numFmtId="0" fontId="57" fillId="0" borderId="3" xfId="0" applyFont="1" applyFill="1" applyBorder="1" applyAlignment="1"/>
    <xf numFmtId="1" fontId="57" fillId="0" borderId="10" xfId="0" applyNumberFormat="1" applyFont="1" applyFill="1" applyBorder="1" applyAlignment="1"/>
    <xf numFmtId="165" fontId="57" fillId="0" borderId="10" xfId="0" applyNumberFormat="1" applyFont="1" applyFill="1" applyBorder="1" applyAlignment="1"/>
    <xf numFmtId="165" fontId="57" fillId="0" borderId="3" xfId="0" applyNumberFormat="1" applyFont="1" applyFill="1" applyBorder="1" applyAlignment="1"/>
    <xf numFmtId="165" fontId="57" fillId="0" borderId="3" xfId="0" applyNumberFormat="1" applyFont="1" applyFill="1" applyBorder="1" applyAlignment="1">
      <alignment horizontal="right"/>
    </xf>
    <xf numFmtId="0" fontId="59" fillId="0" borderId="0" xfId="0" applyFont="1"/>
    <xf numFmtId="0" fontId="58" fillId="0" borderId="0" xfId="0" applyFont="1"/>
    <xf numFmtId="0" fontId="58" fillId="0" borderId="11" xfId="0" applyFont="1" applyBorder="1" applyAlignment="1">
      <alignment horizontal="left"/>
    </xf>
    <xf numFmtId="0" fontId="57" fillId="0" borderId="11" xfId="0" applyFont="1" applyFill="1" applyBorder="1" applyAlignment="1">
      <alignment horizontal="center"/>
    </xf>
    <xf numFmtId="0" fontId="57" fillId="0" borderId="4" xfId="0" applyFont="1" applyFill="1" applyBorder="1" applyAlignment="1"/>
    <xf numFmtId="0" fontId="57" fillId="0" borderId="0" xfId="0" applyFont="1" applyFill="1" applyBorder="1" applyAlignment="1"/>
    <xf numFmtId="0" fontId="57" fillId="0" borderId="5" xfId="0" applyFont="1" applyFill="1" applyBorder="1" applyAlignment="1"/>
    <xf numFmtId="1" fontId="57" fillId="0" borderId="11" xfId="0" applyNumberFormat="1" applyFont="1" applyFill="1" applyBorder="1" applyAlignment="1"/>
    <xf numFmtId="165" fontId="57" fillId="0" borderId="11" xfId="0" applyNumberFormat="1" applyFont="1" applyFill="1" applyBorder="1" applyAlignment="1"/>
    <xf numFmtId="165" fontId="57" fillId="0" borderId="5" xfId="0" applyNumberFormat="1" applyFont="1" applyFill="1" applyBorder="1" applyAlignment="1"/>
    <xf numFmtId="165" fontId="57" fillId="0" borderId="5" xfId="0" applyNumberFormat="1" applyFont="1" applyFill="1" applyBorder="1" applyAlignment="1">
      <alignment horizontal="right"/>
    </xf>
    <xf numFmtId="0" fontId="57" fillId="0" borderId="11" xfId="0" applyFont="1" applyFill="1" applyBorder="1" applyAlignment="1">
      <alignment horizontal="center" vertical="center" wrapText="1"/>
    </xf>
    <xf numFmtId="0" fontId="60" fillId="0" borderId="4" xfId="0" applyFont="1" applyFill="1" applyBorder="1" applyAlignment="1">
      <alignment vertical="center"/>
    </xf>
    <xf numFmtId="0" fontId="58" fillId="0" borderId="4" xfId="0" applyFont="1" applyFill="1" applyBorder="1" applyAlignment="1"/>
    <xf numFmtId="0" fontId="58" fillId="0" borderId="0" xfId="0" applyFont="1" applyFill="1" applyBorder="1" applyAlignment="1"/>
    <xf numFmtId="0" fontId="58" fillId="0" borderId="5" xfId="0" applyFont="1" applyFill="1" applyBorder="1" applyAlignment="1"/>
    <xf numFmtId="0" fontId="58" fillId="0" borderId="11" xfId="0" applyFont="1" applyFill="1" applyBorder="1" applyAlignment="1">
      <alignment horizontal="center"/>
    </xf>
    <xf numFmtId="1" fontId="58" fillId="0" borderId="11" xfId="0" applyNumberFormat="1" applyFont="1" applyFill="1" applyBorder="1" applyAlignment="1"/>
    <xf numFmtId="165" fontId="58" fillId="0" borderId="11" xfId="0" applyNumberFormat="1" applyFont="1" applyFill="1" applyBorder="1" applyAlignment="1"/>
    <xf numFmtId="165" fontId="58" fillId="0" borderId="5" xfId="0" applyNumberFormat="1" applyFont="1" applyFill="1" applyBorder="1" applyAlignment="1"/>
    <xf numFmtId="165" fontId="58" fillId="0" borderId="5" xfId="0" applyNumberFormat="1" applyFont="1" applyFill="1" applyBorder="1" applyAlignment="1">
      <alignment horizontal="right"/>
    </xf>
    <xf numFmtId="0" fontId="61" fillId="0" borderId="4" xfId="0" applyFont="1" applyFill="1" applyBorder="1" applyAlignment="1"/>
    <xf numFmtId="0" fontId="58" fillId="0" borderId="11" xfId="0" applyFont="1" applyFill="1" applyBorder="1" applyAlignment="1">
      <alignment horizontal="right"/>
    </xf>
    <xf numFmtId="0" fontId="57" fillId="0" borderId="0" xfId="0" applyFont="1" applyFill="1" applyBorder="1"/>
    <xf numFmtId="167" fontId="58" fillId="0" borderId="0" xfId="0" applyNumberFormat="1" applyFont="1"/>
    <xf numFmtId="165" fontId="58" fillId="0" borderId="9" xfId="0" applyNumberFormat="1" applyFont="1" applyFill="1" applyBorder="1" applyAlignment="1"/>
    <xf numFmtId="0" fontId="58" fillId="0" borderId="7" xfId="0" applyFont="1" applyBorder="1"/>
    <xf numFmtId="0" fontId="57" fillId="0" borderId="14" xfId="0" applyFont="1" applyFill="1" applyBorder="1" applyAlignment="1">
      <alignment vertical="center"/>
    </xf>
    <xf numFmtId="0" fontId="57" fillId="0" borderId="15" xfId="0" applyFont="1" applyFill="1" applyBorder="1" applyAlignment="1">
      <alignment vertical="center"/>
    </xf>
    <xf numFmtId="0" fontId="57" fillId="0" borderId="12" xfId="0" applyFont="1" applyFill="1" applyBorder="1" applyAlignment="1">
      <alignment vertical="center"/>
    </xf>
    <xf numFmtId="0" fontId="57" fillId="0" borderId="12" xfId="0" applyFont="1" applyFill="1" applyBorder="1" applyAlignment="1">
      <alignment horizontal="center" vertical="center"/>
    </xf>
    <xf numFmtId="165" fontId="57" fillId="0" borderId="13" xfId="0" applyNumberFormat="1" applyFont="1" applyFill="1" applyBorder="1" applyAlignment="1">
      <alignment horizontal="right" vertical="center"/>
    </xf>
    <xf numFmtId="167" fontId="57" fillId="0" borderId="0" xfId="0" applyNumberFormat="1" applyFont="1" applyFill="1" applyAlignment="1">
      <alignment vertical="center"/>
    </xf>
    <xf numFmtId="0" fontId="62" fillId="0" borderId="1" xfId="0" applyFont="1" applyFill="1" applyBorder="1" applyAlignment="1">
      <alignment horizontal="center" vertical="center" wrapText="1"/>
    </xf>
    <xf numFmtId="0" fontId="62" fillId="0" borderId="2" xfId="0" applyFont="1" applyFill="1" applyBorder="1" applyAlignment="1">
      <alignment horizontal="center" vertical="center" wrapText="1"/>
    </xf>
    <xf numFmtId="0" fontId="62" fillId="0" borderId="3" xfId="0" applyFont="1" applyFill="1" applyBorder="1" applyAlignment="1">
      <alignment horizontal="center" vertical="center" wrapText="1"/>
    </xf>
    <xf numFmtId="0" fontId="62" fillId="0" borderId="4"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5" xfId="0" applyFont="1" applyFill="1" applyBorder="1" applyAlignment="1">
      <alignment horizontal="center" vertical="center" wrapText="1"/>
    </xf>
    <xf numFmtId="0" fontId="62" fillId="0" borderId="6" xfId="0" applyFont="1" applyFill="1" applyBorder="1" applyAlignment="1">
      <alignment horizontal="center" vertical="center" wrapText="1"/>
    </xf>
    <xf numFmtId="0" fontId="62" fillId="0" borderId="7" xfId="0" applyFont="1" applyFill="1" applyBorder="1" applyAlignment="1">
      <alignment horizontal="center" vertical="center" wrapText="1"/>
    </xf>
    <xf numFmtId="0" fontId="62" fillId="0" borderId="8" xfId="0" applyFont="1" applyFill="1" applyBorder="1" applyAlignment="1">
      <alignment horizontal="center" vertical="center" wrapText="1"/>
    </xf>
    <xf numFmtId="0" fontId="63" fillId="0" borderId="14" xfId="0" applyFont="1" applyFill="1" applyBorder="1" applyAlignment="1">
      <alignment horizontal="center" vertical="center"/>
    </xf>
    <xf numFmtId="0" fontId="63" fillId="0" borderId="12" xfId="0" applyFont="1" applyFill="1" applyBorder="1" applyAlignment="1">
      <alignment horizontal="center" vertical="center"/>
    </xf>
    <xf numFmtId="0" fontId="63" fillId="0" borderId="15" xfId="0" applyFont="1" applyFill="1" applyBorder="1" applyAlignment="1">
      <alignment horizontal="center" vertical="center"/>
    </xf>
    <xf numFmtId="0" fontId="14" fillId="0" borderId="11" xfId="0" applyFont="1" applyBorder="1" applyAlignment="1">
      <alignment horizontal="left"/>
    </xf>
    <xf numFmtId="0" fontId="1" fillId="0" borderId="11" xfId="0" applyFont="1" applyFill="1" applyBorder="1" applyAlignment="1">
      <alignment horizontal="center" vertical="center"/>
    </xf>
    <xf numFmtId="0" fontId="1" fillId="0" borderId="4" xfId="0" applyFont="1" applyFill="1" applyBorder="1" applyAlignment="1">
      <alignment vertical="center"/>
    </xf>
    <xf numFmtId="0" fontId="1" fillId="0" borderId="0" xfId="0" applyFont="1" applyFill="1" applyBorder="1" applyAlignment="1">
      <alignment vertical="center"/>
    </xf>
    <xf numFmtId="0" fontId="1" fillId="0" borderId="5" xfId="0" applyFont="1" applyFill="1" applyBorder="1" applyAlignment="1">
      <alignment vertical="center"/>
    </xf>
    <xf numFmtId="1" fontId="1" fillId="0" borderId="11" xfId="0" applyNumberFormat="1" applyFont="1" applyFill="1" applyBorder="1" applyAlignment="1">
      <alignment vertical="center"/>
    </xf>
    <xf numFmtId="165" fontId="1" fillId="0" borderId="11" xfId="0" applyNumberFormat="1" applyFont="1" applyFill="1" applyBorder="1" applyAlignment="1">
      <alignment vertical="center"/>
    </xf>
    <xf numFmtId="165" fontId="1" fillId="0" borderId="5" xfId="0" applyNumberFormat="1" applyFont="1" applyFill="1" applyBorder="1" applyAlignment="1">
      <alignment vertical="center"/>
    </xf>
    <xf numFmtId="165" fontId="1" fillId="0" borderId="5" xfId="0" applyNumberFormat="1" applyFont="1" applyFill="1" applyBorder="1" applyAlignment="1">
      <alignment horizontal="right" vertical="center"/>
    </xf>
    <xf numFmtId="0" fontId="14" fillId="0" borderId="0" xfId="0" applyFont="1" applyFill="1" applyAlignment="1">
      <alignment vertical="center"/>
    </xf>
    <xf numFmtId="0" fontId="36" fillId="0" borderId="0" xfId="0" applyFont="1"/>
    <xf numFmtId="0" fontId="1" fillId="0" borderId="11" xfId="0" applyFont="1" applyFill="1" applyBorder="1" applyAlignment="1">
      <alignment horizontal="center" vertical="center" wrapText="1"/>
    </xf>
    <xf numFmtId="0" fontId="64" fillId="0" borderId="4" xfId="0" applyFont="1" applyFill="1" applyBorder="1" applyAlignment="1">
      <alignment vertical="center"/>
    </xf>
    <xf numFmtId="0" fontId="14" fillId="0" borderId="0" xfId="0" applyFont="1" applyFill="1" applyBorder="1" applyAlignment="1">
      <alignment vertical="center"/>
    </xf>
    <xf numFmtId="0" fontId="14" fillId="0" borderId="5" xfId="0" applyFont="1" applyFill="1" applyBorder="1" applyAlignment="1">
      <alignment vertical="center"/>
    </xf>
    <xf numFmtId="0" fontId="14" fillId="0" borderId="11" xfId="0" applyFont="1" applyFill="1" applyBorder="1" applyAlignment="1">
      <alignment horizontal="center" vertical="center"/>
    </xf>
    <xf numFmtId="1" fontId="14" fillId="0" borderId="11" xfId="0" applyNumberFormat="1" applyFont="1" applyFill="1" applyBorder="1" applyAlignment="1">
      <alignment vertical="center"/>
    </xf>
    <xf numFmtId="165" fontId="14" fillId="0" borderId="11" xfId="0" applyNumberFormat="1" applyFont="1" applyFill="1" applyBorder="1" applyAlignment="1">
      <alignment vertical="center"/>
    </xf>
    <xf numFmtId="165" fontId="14" fillId="0" borderId="5" xfId="0" applyNumberFormat="1" applyFont="1" applyFill="1" applyBorder="1" applyAlignment="1">
      <alignment vertical="center"/>
    </xf>
    <xf numFmtId="0" fontId="1" fillId="0" borderId="4" xfId="0" applyFont="1" applyFill="1" applyBorder="1" applyAlignment="1"/>
    <xf numFmtId="0" fontId="14" fillId="0" borderId="0" xfId="0" applyFont="1" applyFill="1" applyBorder="1" applyAlignment="1"/>
    <xf numFmtId="0" fontId="14" fillId="0" borderId="5" xfId="0" applyFont="1" applyFill="1" applyBorder="1" applyAlignment="1"/>
    <xf numFmtId="0" fontId="14" fillId="0" borderId="11" xfId="0" applyFont="1" applyFill="1" applyBorder="1" applyAlignment="1">
      <alignment horizontal="center"/>
    </xf>
    <xf numFmtId="0" fontId="35" fillId="0" borderId="4" xfId="0" applyFont="1" applyFill="1" applyBorder="1" applyAlignment="1">
      <alignment vertical="center"/>
    </xf>
    <xf numFmtId="0" fontId="14" fillId="0" borderId="4" xfId="0" applyFont="1" applyFill="1" applyBorder="1" applyAlignment="1">
      <alignment vertical="center"/>
    </xf>
    <xf numFmtId="167" fontId="1" fillId="0" borderId="0" xfId="0" applyNumberFormat="1" applyFont="1" applyFill="1" applyAlignment="1">
      <alignment vertical="center"/>
    </xf>
    <xf numFmtId="0" fontId="14" fillId="0" borderId="11" xfId="0" applyFont="1" applyFill="1" applyBorder="1" applyAlignment="1">
      <alignment horizontal="center" vertical="center" wrapText="1"/>
    </xf>
    <xf numFmtId="167" fontId="1" fillId="0" borderId="7" xfId="0" applyNumberFormat="1" applyFont="1" applyFill="1" applyBorder="1" applyAlignment="1">
      <alignment vertical="center"/>
    </xf>
    <xf numFmtId="167" fontId="14" fillId="0" borderId="0" xfId="0" applyNumberFormat="1" applyFont="1" applyFill="1" applyAlignment="1">
      <alignment vertical="center"/>
    </xf>
    <xf numFmtId="0" fontId="14" fillId="0" borderId="4" xfId="0" applyFont="1" applyFill="1" applyBorder="1" applyAlignment="1"/>
    <xf numFmtId="1" fontId="14" fillId="0" borderId="11" xfId="0" applyNumberFormat="1" applyFont="1" applyFill="1" applyBorder="1" applyAlignment="1">
      <alignment horizontal="right" vertical="center"/>
    </xf>
    <xf numFmtId="0" fontId="14" fillId="0" borderId="11" xfId="0" applyFont="1" applyFill="1" applyBorder="1" applyAlignment="1">
      <alignment horizontal="right" vertical="center"/>
    </xf>
    <xf numFmtId="0" fontId="14" fillId="0" borderId="5" xfId="0" applyFont="1" applyFill="1" applyBorder="1" applyAlignment="1">
      <alignment horizontal="center" vertical="center"/>
    </xf>
    <xf numFmtId="0" fontId="1" fillId="0" borderId="13" xfId="0" applyFont="1" applyFill="1" applyBorder="1" applyAlignment="1">
      <alignment vertical="center"/>
    </xf>
    <xf numFmtId="0" fontId="1" fillId="0" borderId="15" xfId="0" applyFont="1" applyFill="1" applyBorder="1" applyAlignment="1">
      <alignment vertical="center"/>
    </xf>
    <xf numFmtId="0" fontId="1" fillId="0" borderId="12" xfId="0" applyFont="1" applyFill="1" applyBorder="1" applyAlignment="1">
      <alignment vertical="center"/>
    </xf>
    <xf numFmtId="0" fontId="1" fillId="0" borderId="12" xfId="0" applyFont="1" applyFill="1" applyBorder="1" applyAlignment="1">
      <alignment horizontal="center" vertical="center"/>
    </xf>
    <xf numFmtId="165" fontId="1" fillId="0" borderId="13" xfId="0" applyNumberFormat="1" applyFont="1" applyFill="1" applyBorder="1" applyAlignment="1">
      <alignment horizontal="right" vertical="center"/>
    </xf>
    <xf numFmtId="0" fontId="65" fillId="0" borderId="14" xfId="0" applyFont="1" applyFill="1" applyBorder="1" applyAlignment="1">
      <alignment horizontal="center" vertical="center"/>
    </xf>
    <xf numFmtId="0" fontId="65" fillId="0" borderId="12" xfId="0" applyFont="1" applyFill="1" applyBorder="1" applyAlignment="1">
      <alignment horizontal="center" vertical="center"/>
    </xf>
    <xf numFmtId="0" fontId="65" fillId="0" borderId="15" xfId="0" applyFont="1" applyFill="1" applyBorder="1" applyAlignment="1">
      <alignment horizontal="center" vertical="center"/>
    </xf>
    <xf numFmtId="0" fontId="66" fillId="0" borderId="13" xfId="0" applyFont="1" applyBorder="1" applyAlignment="1">
      <alignment horizontal="center" vertical="center" wrapText="1"/>
    </xf>
    <xf numFmtId="0" fontId="66" fillId="0" borderId="14" xfId="0" applyFont="1" applyBorder="1" applyAlignment="1">
      <alignment horizontal="center" vertical="center" wrapText="1"/>
    </xf>
    <xf numFmtId="0" fontId="66" fillId="0" borderId="12" xfId="0" applyFont="1" applyBorder="1" applyAlignment="1">
      <alignment horizontal="center" vertical="center" wrapText="1"/>
    </xf>
    <xf numFmtId="0" fontId="66" fillId="0" borderId="15" xfId="0" applyFont="1" applyBorder="1" applyAlignment="1">
      <alignment horizontal="center" vertical="center" wrapText="1"/>
    </xf>
    <xf numFmtId="10" fontId="66" fillId="0" borderId="15" xfId="0" applyNumberFormat="1" applyFont="1" applyBorder="1" applyAlignment="1">
      <alignment horizontal="center" vertical="center" wrapText="1"/>
    </xf>
    <xf numFmtId="0" fontId="66" fillId="0" borderId="15" xfId="0" applyFont="1" applyBorder="1" applyAlignment="1">
      <alignment horizontal="center" vertical="center" wrapText="1"/>
    </xf>
    <xf numFmtId="0" fontId="67" fillId="0" borderId="0" xfId="0" applyFont="1" applyAlignment="1">
      <alignment vertical="center"/>
    </xf>
    <xf numFmtId="0" fontId="67" fillId="0" borderId="10" xfId="0" applyFont="1" applyBorder="1" applyAlignment="1">
      <alignment horizontal="left"/>
    </xf>
    <xf numFmtId="0" fontId="66" fillId="0" borderId="10" xfId="0" applyFont="1" applyBorder="1" applyAlignment="1">
      <alignment horizontal="center" vertical="center"/>
    </xf>
    <xf numFmtId="0" fontId="66" fillId="0" borderId="1" xfId="0" applyFont="1" applyBorder="1" applyAlignment="1">
      <alignment vertical="center"/>
    </xf>
    <xf numFmtId="0" fontId="66" fillId="0" borderId="2" xfId="0" applyFont="1" applyBorder="1" applyAlignment="1">
      <alignment vertical="center"/>
    </xf>
    <xf numFmtId="0" fontId="66" fillId="0" borderId="3" xfId="0" applyFont="1" applyBorder="1" applyAlignment="1">
      <alignment vertical="center"/>
    </xf>
    <xf numFmtId="1" fontId="66" fillId="0" borderId="10" xfId="0" applyNumberFormat="1" applyFont="1" applyBorder="1" applyAlignment="1">
      <alignment vertical="center"/>
    </xf>
    <xf numFmtId="165" fontId="66" fillId="0" borderId="10" xfId="0" applyNumberFormat="1" applyFont="1" applyBorder="1" applyAlignment="1">
      <alignment vertical="center"/>
    </xf>
    <xf numFmtId="165" fontId="66" fillId="0" borderId="3" xfId="0" applyNumberFormat="1" applyFont="1" applyBorder="1" applyAlignment="1">
      <alignment vertical="center"/>
    </xf>
    <xf numFmtId="165" fontId="66" fillId="0" borderId="3" xfId="0" applyNumberFormat="1" applyFont="1" applyBorder="1" applyAlignment="1">
      <alignment horizontal="right" vertical="center"/>
    </xf>
    <xf numFmtId="0" fontId="66" fillId="0" borderId="11" xfId="0" applyFont="1" applyBorder="1" applyAlignment="1">
      <alignment horizontal="center" vertical="center"/>
    </xf>
    <xf numFmtId="0" fontId="66" fillId="0" borderId="4" xfId="0" applyFont="1" applyBorder="1" applyAlignment="1">
      <alignment vertical="center"/>
    </xf>
    <xf numFmtId="0" fontId="66" fillId="0" borderId="0" xfId="0" applyFont="1" applyAlignment="1">
      <alignment vertical="center"/>
    </xf>
    <xf numFmtId="0" fontId="66" fillId="0" borderId="5" xfId="0" applyFont="1" applyBorder="1" applyAlignment="1">
      <alignment vertical="center"/>
    </xf>
    <xf numFmtId="1" fontId="66" fillId="0" borderId="11" xfId="0" applyNumberFormat="1" applyFont="1" applyBorder="1" applyAlignment="1">
      <alignment vertical="center"/>
    </xf>
    <xf numFmtId="165" fontId="66" fillId="0" borderId="11" xfId="0" applyNumberFormat="1" applyFont="1" applyBorder="1" applyAlignment="1">
      <alignment vertical="center"/>
    </xf>
    <xf numFmtId="165" fontId="66" fillId="0" borderId="5" xfId="0" applyNumberFormat="1" applyFont="1" applyBorder="1" applyAlignment="1">
      <alignment vertical="center"/>
    </xf>
    <xf numFmtId="165" fontId="66" fillId="0" borderId="5" xfId="0" applyNumberFormat="1" applyFont="1" applyBorder="1" applyAlignment="1">
      <alignment horizontal="right" vertical="center"/>
    </xf>
    <xf numFmtId="0" fontId="66" fillId="0" borderId="11" xfId="0" applyFont="1" applyBorder="1" applyAlignment="1">
      <alignment horizontal="center" vertical="center" wrapText="1"/>
    </xf>
    <xf numFmtId="0" fontId="68" fillId="0" borderId="4" xfId="0" applyFont="1" applyBorder="1" applyAlignment="1">
      <alignment vertical="center"/>
    </xf>
    <xf numFmtId="0" fontId="67" fillId="0" borderId="11" xfId="0" applyFont="1" applyBorder="1" applyAlignment="1">
      <alignment horizontal="center" vertical="center"/>
    </xf>
    <xf numFmtId="0" fontId="67" fillId="0" borderId="5" xfId="0" applyFont="1" applyBorder="1" applyAlignment="1">
      <alignment vertical="center"/>
    </xf>
    <xf numFmtId="1" fontId="67" fillId="0" borderId="11" xfId="0" applyNumberFormat="1" applyFont="1" applyBorder="1" applyAlignment="1">
      <alignment vertical="center"/>
    </xf>
    <xf numFmtId="165" fontId="67" fillId="0" borderId="11" xfId="0" applyNumberFormat="1" applyFont="1" applyBorder="1" applyAlignment="1">
      <alignment vertical="center"/>
    </xf>
    <xf numFmtId="165" fontId="67" fillId="0" borderId="5" xfId="0" applyNumberFormat="1" applyFont="1" applyBorder="1" applyAlignment="1">
      <alignment vertical="center"/>
    </xf>
    <xf numFmtId="165" fontId="67" fillId="0" borderId="5" xfId="0" applyNumberFormat="1" applyFont="1" applyBorder="1" applyAlignment="1">
      <alignment horizontal="right" vertical="center"/>
    </xf>
    <xf numFmtId="0" fontId="67" fillId="0" borderId="4" xfId="0" applyFont="1" applyBorder="1" applyAlignment="1">
      <alignment vertical="center"/>
    </xf>
    <xf numFmtId="0" fontId="0" fillId="0" borderId="0" xfId="0" applyFont="1"/>
    <xf numFmtId="0" fontId="67" fillId="0" borderId="0" xfId="0" applyFont="1"/>
    <xf numFmtId="0" fontId="69" fillId="0" borderId="4" xfId="1" applyFont="1" applyBorder="1"/>
    <xf numFmtId="0" fontId="69" fillId="0" borderId="0" xfId="1" applyFont="1"/>
    <xf numFmtId="0" fontId="67" fillId="0" borderId="5" xfId="0" applyFont="1" applyBorder="1"/>
    <xf numFmtId="0" fontId="70" fillId="0" borderId="4" xfId="0" applyFont="1" applyBorder="1" applyAlignment="1">
      <alignment vertical="center"/>
    </xf>
    <xf numFmtId="0" fontId="70" fillId="0" borderId="0" xfId="0" applyFont="1" applyAlignment="1">
      <alignment vertical="center"/>
    </xf>
    <xf numFmtId="0" fontId="67" fillId="0" borderId="4" xfId="0" applyFont="1" applyBorder="1" applyAlignment="1">
      <alignment horizontal="center" vertical="center"/>
    </xf>
    <xf numFmtId="0" fontId="67" fillId="0" borderId="0" xfId="0" applyFont="1" applyAlignment="1">
      <alignment horizontal="center" vertical="center"/>
    </xf>
    <xf numFmtId="0" fontId="67" fillId="0" borderId="5" xfId="0" applyFont="1" applyBorder="1" applyAlignment="1">
      <alignment horizontal="center" vertical="center"/>
    </xf>
    <xf numFmtId="0" fontId="67" fillId="0" borderId="5" xfId="0" applyFont="1" applyBorder="1" applyAlignment="1">
      <alignment horizontal="right" vertical="center"/>
    </xf>
    <xf numFmtId="2" fontId="67" fillId="0" borderId="11" xfId="0" applyNumberFormat="1" applyFont="1" applyBorder="1" applyAlignment="1">
      <alignment vertical="center"/>
    </xf>
    <xf numFmtId="0" fontId="70" fillId="0" borderId="4" xfId="0" quotePrefix="1" applyFont="1" applyBorder="1" applyAlignment="1">
      <alignment vertical="center"/>
    </xf>
    <xf numFmtId="165" fontId="67" fillId="0" borderId="9" xfId="0" applyNumberFormat="1" applyFont="1" applyBorder="1" applyAlignment="1">
      <alignment vertical="center"/>
    </xf>
    <xf numFmtId="0" fontId="66" fillId="0" borderId="14" xfId="0" applyFont="1" applyBorder="1" applyAlignment="1">
      <alignment vertical="center"/>
    </xf>
    <xf numFmtId="0" fontId="66" fillId="0" borderId="15" xfId="0" applyFont="1" applyBorder="1" applyAlignment="1">
      <alignment vertical="center"/>
    </xf>
    <xf numFmtId="0" fontId="66" fillId="0" borderId="12" xfId="0" applyFont="1" applyBorder="1" applyAlignment="1">
      <alignment vertical="center"/>
    </xf>
    <xf numFmtId="0" fontId="66" fillId="0" borderId="12" xfId="0" applyFont="1" applyBorder="1" applyAlignment="1">
      <alignment horizontal="center" vertical="center"/>
    </xf>
    <xf numFmtId="165" fontId="66" fillId="0" borderId="13" xfId="0" applyNumberFormat="1" applyFont="1" applyBorder="1" applyAlignment="1">
      <alignment horizontal="right" vertical="center"/>
    </xf>
    <xf numFmtId="0" fontId="62" fillId="0" borderId="14" xfId="0" applyFont="1" applyFill="1" applyBorder="1" applyAlignment="1">
      <alignment horizontal="center" vertical="center"/>
    </xf>
    <xf numFmtId="0" fontId="62" fillId="0" borderId="12" xfId="0" applyFont="1" applyFill="1" applyBorder="1" applyAlignment="1">
      <alignment horizontal="center" vertical="center"/>
    </xf>
    <xf numFmtId="0" fontId="62" fillId="0" borderId="15" xfId="0" applyFont="1" applyFill="1" applyBorder="1" applyAlignment="1">
      <alignment horizontal="center" vertical="center"/>
    </xf>
    <xf numFmtId="0" fontId="71" fillId="0" borderId="1" xfId="0" applyFont="1" applyFill="1" applyBorder="1" applyAlignment="1">
      <alignment horizontal="center" vertical="center" wrapText="1"/>
    </xf>
    <xf numFmtId="0" fontId="71" fillId="0" borderId="2" xfId="0" applyFont="1" applyFill="1" applyBorder="1" applyAlignment="1">
      <alignment horizontal="center" vertical="center" wrapText="1"/>
    </xf>
    <xf numFmtId="0" fontId="71" fillId="0" borderId="3" xfId="0" applyFont="1" applyFill="1" applyBorder="1" applyAlignment="1">
      <alignment horizontal="center" vertical="center" wrapText="1"/>
    </xf>
    <xf numFmtId="0" fontId="71" fillId="0" borderId="4" xfId="0" applyFont="1" applyFill="1" applyBorder="1" applyAlignment="1">
      <alignment horizontal="center" vertical="center" wrapText="1"/>
    </xf>
    <xf numFmtId="0" fontId="71" fillId="0" borderId="0" xfId="0" applyFont="1" applyFill="1" applyBorder="1" applyAlignment="1">
      <alignment horizontal="center" vertical="center" wrapText="1"/>
    </xf>
    <xf numFmtId="0" fontId="71" fillId="0" borderId="5" xfId="0" applyFont="1" applyFill="1" applyBorder="1" applyAlignment="1">
      <alignment horizontal="center" vertical="center" wrapText="1"/>
    </xf>
    <xf numFmtId="0" fontId="71" fillId="0" borderId="6" xfId="0" applyFont="1" applyFill="1" applyBorder="1" applyAlignment="1">
      <alignment horizontal="center" vertical="center" wrapText="1"/>
    </xf>
    <xf numFmtId="0" fontId="71" fillId="0" borderId="7" xfId="0" applyFont="1" applyFill="1" applyBorder="1" applyAlignment="1">
      <alignment horizontal="center" vertical="center" wrapText="1"/>
    </xf>
    <xf numFmtId="0" fontId="71" fillId="0" borderId="8" xfId="0" applyFont="1" applyFill="1" applyBorder="1" applyAlignment="1">
      <alignment horizontal="center" vertical="center" wrapText="1"/>
    </xf>
    <xf numFmtId="0" fontId="72" fillId="0" borderId="13" xfId="0" applyFont="1" applyFill="1" applyBorder="1" applyAlignment="1">
      <alignment horizontal="center" vertical="center" wrapText="1"/>
    </xf>
    <xf numFmtId="0" fontId="72" fillId="0" borderId="14" xfId="0" applyFont="1" applyFill="1" applyBorder="1" applyAlignment="1">
      <alignment horizontal="center" vertical="center" wrapText="1"/>
    </xf>
    <xf numFmtId="0" fontId="72" fillId="0" borderId="12" xfId="0" applyFont="1" applyFill="1" applyBorder="1" applyAlignment="1">
      <alignment horizontal="center" vertical="center" wrapText="1"/>
    </xf>
    <xf numFmtId="0" fontId="72" fillId="0" borderId="15" xfId="0" applyFont="1" applyFill="1" applyBorder="1" applyAlignment="1">
      <alignment horizontal="center" vertical="center" wrapText="1"/>
    </xf>
    <xf numFmtId="10" fontId="72" fillId="0" borderId="15" xfId="0" applyNumberFormat="1" applyFont="1" applyFill="1" applyBorder="1" applyAlignment="1">
      <alignment horizontal="center" vertical="center" wrapText="1"/>
    </xf>
    <xf numFmtId="0" fontId="72" fillId="0" borderId="15" xfId="0" applyFont="1" applyFill="1" applyBorder="1" applyAlignment="1">
      <alignment horizontal="center" vertical="center" wrapText="1"/>
    </xf>
    <xf numFmtId="0" fontId="73" fillId="0" borderId="0" xfId="0" applyFont="1" applyFill="1" applyAlignment="1">
      <alignment vertical="center"/>
    </xf>
    <xf numFmtId="0" fontId="72" fillId="0" borderId="10" xfId="0" applyFont="1" applyBorder="1" applyAlignment="1">
      <alignment horizontal="center" vertical="center"/>
    </xf>
    <xf numFmtId="0" fontId="72" fillId="0" borderId="1" xfId="0" applyFont="1" applyBorder="1" applyAlignment="1">
      <alignment vertical="center"/>
    </xf>
    <xf numFmtId="0" fontId="72" fillId="0" borderId="2" xfId="0" applyFont="1" applyBorder="1" applyAlignment="1">
      <alignment vertical="center"/>
    </xf>
    <xf numFmtId="0" fontId="72" fillId="0" borderId="3" xfId="0" applyFont="1" applyBorder="1" applyAlignment="1">
      <alignment vertical="center"/>
    </xf>
    <xf numFmtId="1" fontId="72" fillId="0" borderId="10" xfId="0" applyNumberFormat="1" applyFont="1" applyBorder="1" applyAlignment="1">
      <alignment vertical="center"/>
    </xf>
    <xf numFmtId="165" fontId="72" fillId="0" borderId="10" xfId="0" applyNumberFormat="1" applyFont="1" applyBorder="1" applyAlignment="1">
      <alignment vertical="center"/>
    </xf>
    <xf numFmtId="165" fontId="72" fillId="0" borderId="3" xfId="0" applyNumberFormat="1" applyFont="1" applyBorder="1" applyAlignment="1">
      <alignment vertical="center"/>
    </xf>
    <xf numFmtId="165" fontId="72" fillId="0" borderId="3" xfId="0" applyNumberFormat="1" applyFont="1" applyBorder="1" applyAlignment="1">
      <alignment horizontal="right" vertical="center"/>
    </xf>
    <xf numFmtId="0" fontId="74" fillId="0" borderId="0" xfId="0" applyFont="1"/>
    <xf numFmtId="0" fontId="73" fillId="0" borderId="0" xfId="0" applyFont="1"/>
    <xf numFmtId="0" fontId="72" fillId="0" borderId="11" xfId="0" applyFont="1" applyBorder="1" applyAlignment="1">
      <alignment horizontal="center" vertical="center"/>
    </xf>
    <xf numFmtId="0" fontId="72" fillId="0" borderId="4" xfId="0" applyFont="1" applyBorder="1" applyAlignment="1">
      <alignment vertical="center"/>
    </xf>
    <xf numFmtId="0" fontId="72" fillId="0" borderId="0" xfId="0" applyFont="1" applyBorder="1" applyAlignment="1">
      <alignment vertical="center"/>
    </xf>
    <xf numFmtId="0" fontId="72" fillId="0" borderId="5" xfId="0" applyFont="1" applyBorder="1" applyAlignment="1">
      <alignment vertical="center"/>
    </xf>
    <xf numFmtId="1" fontId="72" fillId="0" borderId="11" xfId="0" applyNumberFormat="1" applyFont="1" applyBorder="1" applyAlignment="1">
      <alignment vertical="center"/>
    </xf>
    <xf numFmtId="165" fontId="72" fillId="0" borderId="11" xfId="0" applyNumberFormat="1" applyFont="1" applyBorder="1" applyAlignment="1">
      <alignment vertical="center"/>
    </xf>
    <xf numFmtId="165" fontId="72" fillId="0" borderId="5" xfId="0" applyNumberFormat="1" applyFont="1" applyBorder="1" applyAlignment="1">
      <alignment vertical="center"/>
    </xf>
    <xf numFmtId="165" fontId="72" fillId="0" borderId="5" xfId="0" applyNumberFormat="1" applyFont="1" applyBorder="1" applyAlignment="1">
      <alignment horizontal="right" vertical="center"/>
    </xf>
    <xf numFmtId="0" fontId="72" fillId="0" borderId="11" xfId="0" applyFont="1" applyBorder="1" applyAlignment="1">
      <alignment horizontal="center" vertical="center" wrapText="1"/>
    </xf>
    <xf numFmtId="0" fontId="75" fillId="0" borderId="4" xfId="0" applyFont="1" applyBorder="1" applyAlignment="1">
      <alignment vertical="center"/>
    </xf>
    <xf numFmtId="0" fontId="73" fillId="0" borderId="11" xfId="0" applyFont="1" applyBorder="1" applyAlignment="1">
      <alignment horizontal="center" vertical="center"/>
    </xf>
    <xf numFmtId="0" fontId="73" fillId="0" borderId="4" xfId="0" applyFont="1" applyBorder="1" applyAlignment="1">
      <alignment vertical="center"/>
    </xf>
    <xf numFmtId="0" fontId="73" fillId="0" borderId="0" xfId="0" applyFont="1" applyBorder="1" applyAlignment="1">
      <alignment vertical="center"/>
    </xf>
    <xf numFmtId="0" fontId="73" fillId="0" borderId="5" xfId="0" applyFont="1" applyBorder="1" applyAlignment="1">
      <alignment vertical="center"/>
    </xf>
    <xf numFmtId="1" fontId="73" fillId="0" borderId="11" xfId="0" applyNumberFormat="1" applyFont="1" applyBorder="1" applyAlignment="1">
      <alignment vertical="center"/>
    </xf>
    <xf numFmtId="165" fontId="73" fillId="0" borderId="11" xfId="0" applyNumberFormat="1" applyFont="1" applyBorder="1" applyAlignment="1">
      <alignment vertical="center"/>
    </xf>
    <xf numFmtId="165" fontId="73" fillId="0" borderId="5" xfId="0" applyNumberFormat="1" applyFont="1" applyBorder="1" applyAlignment="1">
      <alignment vertical="center"/>
    </xf>
    <xf numFmtId="165" fontId="73" fillId="0" borderId="5" xfId="0" applyNumberFormat="1" applyFont="1" applyBorder="1" applyAlignment="1">
      <alignment horizontal="right" vertical="center"/>
    </xf>
    <xf numFmtId="1" fontId="73" fillId="0" borderId="11" xfId="0" applyNumberFormat="1" applyFont="1" applyFill="1" applyBorder="1" applyAlignment="1">
      <alignment vertical="center"/>
    </xf>
    <xf numFmtId="0" fontId="73" fillId="0" borderId="11" xfId="0" applyFont="1" applyFill="1" applyBorder="1" applyAlignment="1">
      <alignment horizontal="center" vertical="center"/>
    </xf>
    <xf numFmtId="0" fontId="72" fillId="0" borderId="4" xfId="0" applyFont="1" applyFill="1" applyBorder="1" applyAlignment="1">
      <alignment vertical="center"/>
    </xf>
    <xf numFmtId="0" fontId="73" fillId="0" borderId="0" xfId="0" applyFont="1" applyFill="1" applyBorder="1" applyAlignment="1">
      <alignment vertical="center"/>
    </xf>
    <xf numFmtId="0" fontId="73" fillId="0" borderId="5" xfId="0" applyFont="1" applyFill="1" applyBorder="1" applyAlignment="1">
      <alignment vertical="center"/>
    </xf>
    <xf numFmtId="0" fontId="73" fillId="0" borderId="4" xfId="0" applyFont="1" applyFill="1" applyBorder="1" applyAlignment="1">
      <alignment vertical="center"/>
    </xf>
    <xf numFmtId="0" fontId="76" fillId="0" borderId="4" xfId="0" applyFont="1" applyBorder="1" applyAlignment="1">
      <alignment vertical="center"/>
    </xf>
    <xf numFmtId="0" fontId="32" fillId="0" borderId="10" xfId="0" applyFont="1" applyBorder="1" applyAlignment="1">
      <alignment horizontal="center" vertical="center"/>
    </xf>
    <xf numFmtId="0" fontId="32" fillId="0" borderId="1" xfId="0" applyFont="1" applyFill="1" applyBorder="1" applyAlignment="1">
      <alignment vertical="center"/>
    </xf>
    <xf numFmtId="0" fontId="32" fillId="0" borderId="2" xfId="0" applyFont="1" applyBorder="1" applyAlignment="1">
      <alignment horizontal="left" vertical="center"/>
    </xf>
    <xf numFmtId="0" fontId="32" fillId="0" borderId="3" xfId="0" applyFont="1" applyBorder="1" applyAlignment="1">
      <alignment vertical="center"/>
    </xf>
    <xf numFmtId="1" fontId="32" fillId="0" borderId="10" xfId="0" applyNumberFormat="1" applyFont="1" applyBorder="1" applyAlignment="1">
      <alignment vertical="center"/>
    </xf>
    <xf numFmtId="0" fontId="32" fillId="0" borderId="11" xfId="0" applyFont="1" applyBorder="1" applyAlignment="1">
      <alignment horizontal="center" vertical="center"/>
    </xf>
    <xf numFmtId="0" fontId="32" fillId="0" borderId="4" xfId="0" applyFont="1" applyFill="1" applyBorder="1" applyAlignment="1">
      <alignment vertical="center"/>
    </xf>
    <xf numFmtId="0" fontId="32" fillId="0" borderId="0" xfId="0" applyFont="1" applyBorder="1" applyAlignment="1">
      <alignment horizontal="left" vertical="center"/>
    </xf>
    <xf numFmtId="0" fontId="32" fillId="0" borderId="5" xfId="0" applyFont="1" applyBorder="1" applyAlignment="1">
      <alignment vertical="center"/>
    </xf>
    <xf numFmtId="1" fontId="32" fillId="0" borderId="11" xfId="0" applyNumberFormat="1" applyFont="1" applyBorder="1" applyAlignment="1">
      <alignment vertical="center"/>
    </xf>
    <xf numFmtId="0" fontId="32" fillId="0" borderId="11" xfId="0" applyFont="1" applyBorder="1" applyAlignment="1">
      <alignment horizontal="center" vertical="center" wrapText="1"/>
    </xf>
    <xf numFmtId="0" fontId="77" fillId="0" borderId="4" xfId="0" applyFont="1" applyFill="1" applyBorder="1" applyAlignment="1">
      <alignment vertical="center"/>
    </xf>
    <xf numFmtId="0" fontId="0" fillId="0" borderId="11" xfId="0" applyFont="1" applyBorder="1" applyAlignment="1">
      <alignment horizontal="center" vertical="center"/>
    </xf>
    <xf numFmtId="0" fontId="0" fillId="0" borderId="0" xfId="0" applyFont="1" applyBorder="1" applyAlignment="1">
      <alignment horizontal="left" vertical="center"/>
    </xf>
    <xf numFmtId="0" fontId="0" fillId="0" borderId="5" xfId="0" applyFont="1" applyBorder="1" applyAlignment="1">
      <alignment vertical="center"/>
    </xf>
    <xf numFmtId="1" fontId="0" fillId="0" borderId="11" xfId="0" applyNumberFormat="1" applyFont="1" applyBorder="1" applyAlignment="1">
      <alignment vertical="center"/>
    </xf>
    <xf numFmtId="0" fontId="0" fillId="0" borderId="4" xfId="0" applyFont="1" applyFill="1" applyBorder="1" applyAlignment="1">
      <alignment vertical="center"/>
    </xf>
    <xf numFmtId="0" fontId="78" fillId="0" borderId="4" xfId="0" applyFont="1" applyFill="1" applyBorder="1" applyAlignment="1">
      <alignment vertical="center"/>
    </xf>
    <xf numFmtId="0" fontId="0" fillId="0" borderId="11" xfId="0" applyFont="1" applyFill="1" applyBorder="1" applyAlignment="1">
      <alignment horizontal="center" vertical="center"/>
    </xf>
    <xf numFmtId="0" fontId="0" fillId="0" borderId="0" xfId="0" applyFont="1" applyFill="1" applyBorder="1" applyAlignment="1">
      <alignment horizontal="left" vertical="center"/>
    </xf>
    <xf numFmtId="0" fontId="0" fillId="0" borderId="5" xfId="0" applyFont="1" applyFill="1" applyBorder="1" applyAlignment="1">
      <alignment vertical="center"/>
    </xf>
    <xf numFmtId="1" fontId="0" fillId="0" borderId="11" xfId="0" applyNumberFormat="1" applyFont="1" applyFill="1" applyBorder="1" applyAlignment="1">
      <alignment vertical="center"/>
    </xf>
    <xf numFmtId="0" fontId="0" fillId="0" borderId="5" xfId="0" applyFont="1" applyBorder="1" applyAlignment="1">
      <alignment horizontal="left" vertical="center"/>
    </xf>
    <xf numFmtId="0" fontId="32" fillId="0" borderId="14" xfId="0" applyFont="1" applyFill="1" applyBorder="1" applyAlignment="1">
      <alignment vertical="center"/>
    </xf>
    <xf numFmtId="0" fontId="0" fillId="0" borderId="15" xfId="0" applyFont="1" applyBorder="1" applyAlignment="1">
      <alignment vertical="center"/>
    </xf>
    <xf numFmtId="0" fontId="32" fillId="0" borderId="12" xfId="0" applyFont="1" applyBorder="1" applyAlignment="1">
      <alignment horizontal="left" vertical="center"/>
    </xf>
    <xf numFmtId="0" fontId="0" fillId="0" borderId="12" xfId="0" applyFont="1" applyBorder="1" applyAlignment="1">
      <alignment vertical="center"/>
    </xf>
    <xf numFmtId="0" fontId="0" fillId="0" borderId="12" xfId="0" applyFont="1" applyBorder="1" applyAlignment="1">
      <alignment horizontal="center" vertical="center"/>
    </xf>
    <xf numFmtId="0" fontId="0" fillId="0" borderId="0" xfId="0" applyFont="1" applyAlignment="1">
      <alignment vertical="center"/>
    </xf>
    <xf numFmtId="0" fontId="0" fillId="0" borderId="0" xfId="0" applyFont="1" applyFill="1" applyAlignment="1">
      <alignment vertical="center"/>
    </xf>
    <xf numFmtId="0" fontId="0" fillId="0" borderId="0" xfId="0" applyFont="1" applyAlignment="1">
      <alignment horizontal="left" vertical="center"/>
    </xf>
    <xf numFmtId="0" fontId="0" fillId="0" borderId="0" xfId="0" applyFont="1" applyAlignment="1">
      <alignment horizontal="center" vertical="center"/>
    </xf>
    <xf numFmtId="0" fontId="79" fillId="0" borderId="13" xfId="0" applyFont="1" applyFill="1" applyBorder="1" applyAlignment="1">
      <alignment horizontal="center" vertical="center" wrapText="1"/>
    </xf>
    <xf numFmtId="0" fontId="79" fillId="0" borderId="14" xfId="0" applyFont="1" applyFill="1" applyBorder="1" applyAlignment="1">
      <alignment horizontal="center" vertical="center" wrapText="1"/>
    </xf>
    <xf numFmtId="0" fontId="79" fillId="0" borderId="12" xfId="0" applyFont="1" applyFill="1" applyBorder="1" applyAlignment="1">
      <alignment horizontal="center" vertical="center" wrapText="1"/>
    </xf>
    <xf numFmtId="0" fontId="79" fillId="0" borderId="15" xfId="0" applyFont="1" applyFill="1" applyBorder="1" applyAlignment="1">
      <alignment horizontal="center" vertical="center" wrapText="1"/>
    </xf>
    <xf numFmtId="10" fontId="79" fillId="0" borderId="15" xfId="0" applyNumberFormat="1" applyFont="1" applyFill="1" applyBorder="1" applyAlignment="1">
      <alignment horizontal="center" vertical="center" wrapText="1"/>
    </xf>
    <xf numFmtId="0" fontId="79" fillId="0" borderId="15" xfId="0" applyFont="1" applyFill="1" applyBorder="1" applyAlignment="1">
      <alignment horizontal="center" vertical="center" wrapText="1"/>
    </xf>
    <xf numFmtId="0" fontId="80" fillId="0" borderId="0" xfId="0" applyFont="1" applyAlignment="1">
      <alignment vertical="center"/>
    </xf>
    <xf numFmtId="0" fontId="81" fillId="0" borderId="1" xfId="0" applyFont="1" applyFill="1" applyBorder="1" applyAlignment="1">
      <alignment horizontal="center" vertical="center" wrapText="1"/>
    </xf>
    <xf numFmtId="0" fontId="81" fillId="0" borderId="2" xfId="0" applyFont="1" applyFill="1" applyBorder="1" applyAlignment="1">
      <alignment horizontal="center" vertical="center" wrapText="1"/>
    </xf>
    <xf numFmtId="0" fontId="81" fillId="0" borderId="3" xfId="0" applyFont="1" applyFill="1" applyBorder="1" applyAlignment="1">
      <alignment horizontal="center" vertical="center" wrapText="1"/>
    </xf>
    <xf numFmtId="0" fontId="57" fillId="0" borderId="14" xfId="0" applyFont="1" applyFill="1" applyBorder="1" applyAlignment="1">
      <alignment horizontal="center" wrapText="1"/>
    </xf>
    <xf numFmtId="0" fontId="57" fillId="0" borderId="15" xfId="0" applyFont="1" applyFill="1" applyBorder="1" applyAlignment="1">
      <alignment horizontal="center" wrapText="1"/>
    </xf>
    <xf numFmtId="0" fontId="58" fillId="0" borderId="14" xfId="0" applyFont="1" applyFill="1" applyBorder="1" applyAlignment="1">
      <alignment horizontal="center"/>
    </xf>
    <xf numFmtId="0" fontId="58" fillId="0" borderId="12" xfId="0" applyFont="1" applyFill="1" applyBorder="1" applyAlignment="1">
      <alignment horizontal="center"/>
    </xf>
    <xf numFmtId="0" fontId="58" fillId="0" borderId="15" xfId="0" applyFont="1" applyFill="1" applyBorder="1" applyAlignment="1">
      <alignment horizontal="center"/>
    </xf>
    <xf numFmtId="0" fontId="81" fillId="0" borderId="4" xfId="0" applyFont="1" applyFill="1" applyBorder="1" applyAlignment="1">
      <alignment horizontal="center" vertical="center" wrapText="1"/>
    </xf>
    <xf numFmtId="0" fontId="81" fillId="0" borderId="0" xfId="0" applyFont="1" applyFill="1" applyBorder="1" applyAlignment="1">
      <alignment horizontal="center" vertical="center" wrapText="1"/>
    </xf>
    <xf numFmtId="0" fontId="81" fillId="0" borderId="5" xfId="0" applyFont="1" applyFill="1" applyBorder="1" applyAlignment="1">
      <alignment horizontal="center" vertical="center" wrapText="1"/>
    </xf>
    <xf numFmtId="0" fontId="81" fillId="0" borderId="6" xfId="0" applyFont="1" applyFill="1" applyBorder="1" applyAlignment="1">
      <alignment horizontal="center" vertical="center" wrapText="1"/>
    </xf>
    <xf numFmtId="0" fontId="81" fillId="0" borderId="7" xfId="0" applyFont="1" applyFill="1" applyBorder="1" applyAlignment="1">
      <alignment horizontal="center" vertical="center" wrapText="1"/>
    </xf>
    <xf numFmtId="0" fontId="81" fillId="0" borderId="8" xfId="0" applyFont="1" applyFill="1" applyBorder="1" applyAlignment="1">
      <alignment horizontal="center" vertical="center" wrapText="1"/>
    </xf>
    <xf numFmtId="0" fontId="57" fillId="0" borderId="14" xfId="0" applyFont="1" applyFill="1" applyBorder="1" applyAlignment="1">
      <alignment horizontal="center" vertical="center"/>
    </xf>
    <xf numFmtId="0" fontId="57" fillId="0" borderId="12" xfId="0" applyFont="1" applyFill="1" applyBorder="1" applyAlignment="1">
      <alignment horizontal="center" vertical="center"/>
    </xf>
    <xf numFmtId="0" fontId="57" fillId="0" borderId="15" xfId="0" applyFont="1" applyFill="1" applyBorder="1" applyAlignment="1">
      <alignment horizontal="center" vertical="center"/>
    </xf>
    <xf numFmtId="0" fontId="57" fillId="0" borderId="14" xfId="0" applyFont="1" applyFill="1" applyBorder="1" applyAlignment="1">
      <alignment horizontal="center" vertical="center" wrapText="1"/>
    </xf>
    <xf numFmtId="0" fontId="57" fillId="0" borderId="12" xfId="0" applyFont="1" applyFill="1" applyBorder="1" applyAlignment="1">
      <alignment horizontal="center" vertical="center" wrapText="1"/>
    </xf>
    <xf numFmtId="0" fontId="57" fillId="0" borderId="15" xfId="0" applyFont="1" applyFill="1" applyBorder="1" applyAlignment="1">
      <alignment horizontal="left" vertical="center" wrapText="1"/>
    </xf>
    <xf numFmtId="0" fontId="58" fillId="0" borderId="10" xfId="0" applyFont="1" applyFill="1" applyBorder="1" applyAlignment="1">
      <alignment horizontal="left"/>
    </xf>
    <xf numFmtId="0" fontId="57" fillId="0" borderId="10" xfId="0" applyFont="1" applyFill="1" applyBorder="1" applyAlignment="1">
      <alignment horizontal="center" vertical="center"/>
    </xf>
    <xf numFmtId="0" fontId="57" fillId="0" borderId="1" xfId="0" applyFont="1" applyFill="1" applyBorder="1" applyAlignment="1">
      <alignment vertical="center"/>
    </xf>
    <xf numFmtId="0" fontId="57" fillId="0" borderId="2" xfId="0" applyFont="1" applyFill="1" applyBorder="1" applyAlignment="1">
      <alignment vertical="center"/>
    </xf>
    <xf numFmtId="0" fontId="57" fillId="0" borderId="3" xfId="0" applyFont="1" applyFill="1" applyBorder="1" applyAlignment="1">
      <alignment vertical="center"/>
    </xf>
    <xf numFmtId="1" fontId="57" fillId="0" borderId="10" xfId="0" applyNumberFormat="1" applyFont="1" applyFill="1" applyBorder="1" applyAlignment="1">
      <alignment vertical="center"/>
    </xf>
    <xf numFmtId="165" fontId="57" fillId="0" borderId="10" xfId="0" applyNumberFormat="1" applyFont="1" applyFill="1" applyBorder="1" applyAlignment="1">
      <alignment vertical="center"/>
    </xf>
    <xf numFmtId="165" fontId="57" fillId="0" borderId="3" xfId="0" applyNumberFormat="1" applyFont="1" applyFill="1" applyBorder="1" applyAlignment="1">
      <alignment vertical="center"/>
    </xf>
    <xf numFmtId="165" fontId="57" fillId="0" borderId="3" xfId="0" applyNumberFormat="1" applyFont="1" applyFill="1" applyBorder="1" applyAlignment="1">
      <alignment horizontal="right" vertical="center"/>
    </xf>
    <xf numFmtId="0" fontId="58" fillId="0" borderId="11" xfId="0" applyFont="1" applyFill="1" applyBorder="1" applyAlignment="1">
      <alignment horizontal="left"/>
    </xf>
    <xf numFmtId="0" fontId="57" fillId="0" borderId="11" xfId="0" applyFont="1" applyFill="1" applyBorder="1" applyAlignment="1">
      <alignment horizontal="center" vertical="center"/>
    </xf>
    <xf numFmtId="0" fontId="57" fillId="0" borderId="4" xfId="0" applyFont="1" applyFill="1" applyBorder="1" applyAlignment="1">
      <alignment vertical="center"/>
    </xf>
    <xf numFmtId="0" fontId="57" fillId="0" borderId="0" xfId="0" applyFont="1" applyFill="1" applyBorder="1" applyAlignment="1">
      <alignment vertical="center"/>
    </xf>
    <xf numFmtId="0" fontId="57" fillId="0" borderId="5" xfId="0" applyFont="1" applyFill="1" applyBorder="1" applyAlignment="1">
      <alignment vertical="center"/>
    </xf>
    <xf numFmtId="1" fontId="57" fillId="0" borderId="11" xfId="0" applyNumberFormat="1" applyFont="1" applyFill="1" applyBorder="1" applyAlignment="1">
      <alignment vertical="center"/>
    </xf>
    <xf numFmtId="165" fontId="57" fillId="0" borderId="11" xfId="0" applyNumberFormat="1" applyFont="1" applyFill="1" applyBorder="1" applyAlignment="1">
      <alignment vertical="center"/>
    </xf>
    <xf numFmtId="165" fontId="57" fillId="0" borderId="5" xfId="0" applyNumberFormat="1" applyFont="1" applyFill="1" applyBorder="1" applyAlignment="1">
      <alignment vertical="center"/>
    </xf>
    <xf numFmtId="165" fontId="57" fillId="0" borderId="5" xfId="0" applyNumberFormat="1" applyFont="1" applyFill="1" applyBorder="1" applyAlignment="1">
      <alignment horizontal="right" vertical="center"/>
    </xf>
    <xf numFmtId="0" fontId="58" fillId="0" borderId="0" xfId="0" applyFont="1" applyFill="1" applyBorder="1" applyAlignment="1">
      <alignment vertical="center"/>
    </xf>
    <xf numFmtId="0" fontId="58" fillId="0" borderId="5" xfId="0" applyFont="1" applyFill="1" applyBorder="1" applyAlignment="1">
      <alignment vertical="center"/>
    </xf>
    <xf numFmtId="0" fontId="58" fillId="0" borderId="11" xfId="0" applyFont="1" applyFill="1" applyBorder="1" applyAlignment="1">
      <alignment horizontal="center" vertical="center"/>
    </xf>
    <xf numFmtId="1" fontId="58" fillId="0" borderId="11" xfId="0" applyNumberFormat="1" applyFont="1" applyFill="1" applyBorder="1" applyAlignment="1">
      <alignment vertical="center"/>
    </xf>
    <xf numFmtId="165" fontId="58" fillId="0" borderId="11" xfId="0" applyNumberFormat="1" applyFont="1" applyFill="1" applyBorder="1" applyAlignment="1">
      <alignment vertical="center"/>
    </xf>
    <xf numFmtId="165" fontId="58" fillId="0" borderId="5" xfId="0" applyNumberFormat="1" applyFont="1" applyFill="1" applyBorder="1" applyAlignment="1">
      <alignment vertical="center"/>
    </xf>
    <xf numFmtId="0" fontId="58" fillId="0" borderId="4" xfId="0" applyFont="1" applyFill="1" applyBorder="1" applyAlignment="1">
      <alignment vertical="center"/>
    </xf>
    <xf numFmtId="0" fontId="82" fillId="0" borderId="4" xfId="0" applyFont="1" applyFill="1" applyBorder="1" applyAlignment="1">
      <alignment vertical="center"/>
    </xf>
    <xf numFmtId="0" fontId="58" fillId="0" borderId="11" xfId="0" applyFont="1" applyFill="1" applyBorder="1" applyAlignment="1">
      <alignment horizontal="center" vertical="center" wrapText="1"/>
    </xf>
    <xf numFmtId="1" fontId="58" fillId="0" borderId="5" xfId="0" applyNumberFormat="1" applyFont="1" applyFill="1" applyBorder="1" applyAlignment="1">
      <alignment vertical="center"/>
    </xf>
    <xf numFmtId="0" fontId="58" fillId="0" borderId="0" xfId="0" applyFont="1" applyFill="1" applyBorder="1" applyAlignment="1">
      <alignment horizontal="center" vertical="center"/>
    </xf>
    <xf numFmtId="0" fontId="58" fillId="0" borderId="0" xfId="0" applyFont="1" applyFill="1" applyBorder="1" applyAlignment="1">
      <alignment vertical="center" wrapText="1"/>
    </xf>
    <xf numFmtId="0" fontId="61" fillId="0" borderId="11" xfId="0" applyFont="1" applyFill="1" applyBorder="1" applyAlignment="1">
      <alignment horizontal="center" vertical="center"/>
    </xf>
    <xf numFmtId="165" fontId="58" fillId="0" borderId="9" xfId="0" applyNumberFormat="1" applyFont="1" applyFill="1" applyBorder="1" applyAlignment="1">
      <alignment vertical="center"/>
    </xf>
    <xf numFmtId="0" fontId="58" fillId="0" borderId="15" xfId="0" applyFont="1" applyFill="1" applyBorder="1" applyAlignment="1">
      <alignment vertical="center"/>
    </xf>
    <xf numFmtId="0" fontId="58" fillId="0" borderId="12" xfId="0" applyFont="1" applyFill="1" applyBorder="1" applyAlignment="1">
      <alignment vertical="center"/>
    </xf>
    <xf numFmtId="0" fontId="58" fillId="0" borderId="12" xfId="0" applyFont="1" applyFill="1" applyBorder="1" applyAlignment="1">
      <alignment horizontal="center" vertical="center"/>
    </xf>
    <xf numFmtId="0" fontId="47" fillId="0" borderId="14" xfId="0" applyFont="1" applyFill="1" applyBorder="1" applyAlignment="1">
      <alignment horizontal="center" vertical="center"/>
    </xf>
    <xf numFmtId="0" fontId="47" fillId="0" borderId="12" xfId="0" applyFont="1" applyFill="1" applyBorder="1" applyAlignment="1">
      <alignment horizontal="center" vertical="center"/>
    </xf>
    <xf numFmtId="0" fontId="47" fillId="0" borderId="15" xfId="0" applyFont="1" applyFill="1" applyBorder="1" applyAlignment="1">
      <alignment horizontal="center" vertical="center"/>
    </xf>
  </cellXfs>
  <cellStyles count="8">
    <cellStyle name="Comma" xfId="7" builtinId="3"/>
    <cellStyle name="Hyperlink" xfId="6" builtinId="8"/>
    <cellStyle name="Normal" xfId="0" builtinId="0"/>
    <cellStyle name="Normal 2" xfId="1" xr:uid="{00000000-0005-0000-0000-000002000000}"/>
    <cellStyle name="Normal 2 2" xfId="4" xr:uid="{00000000-0005-0000-0000-000003000000}"/>
    <cellStyle name="Normal 3" xfId="2" xr:uid="{00000000-0005-0000-0000-000004000000}"/>
    <cellStyle name="Normal_MAIN-CIVIL-BOQ november" xfId="3" xr:uid="{00000000-0005-0000-0000-000005000000}"/>
    <cellStyle name="OPSKRIFTE" xfId="5" xr:uid="{00000000-0005-0000-0000-000006000000}"/>
  </cellStyles>
  <dxfs count="0"/>
  <tableStyles count="0" defaultTableStyle="TableStyleMedium2" defaultPivotStyle="PivotStyleLight16"/>
  <colors>
    <mruColors>
      <color rgb="FF00FF00"/>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skom-my.sharepoint.com/Users/dcorteam/Documents/01%20PROJECT%20SPECS/SANS%201200%20BoQ%20AUG%202021%20REV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P&amp;G REV01"/>
      <sheetName val="1200C REV01"/>
      <sheetName val="1200D REV01"/>
      <sheetName val="1200DB REV01"/>
      <sheetName val="1200DK REV01"/>
      <sheetName val="1200DM REV01"/>
      <sheetName val="1200G REV01"/>
      <sheetName val="1200LB REV01"/>
      <sheetName val="1200LC"/>
      <sheetName val="1200LE REV01"/>
      <sheetName val="1200ME REV01"/>
      <sheetName val="1200MJ REV01"/>
      <sheetName val="1200MK REV01"/>
      <sheetName val="PA FENCE - REV02"/>
      <sheetName val="PB BUILDING WORK REV01"/>
      <sheetName val="PC EARTH MAT"/>
      <sheetName val="PD REFURB REV01"/>
      <sheetName val="PE SECURITY AND ALARMS"/>
      <sheetName val="SUMMARY"/>
      <sheetName val="1200A"/>
    </sheetNames>
    <sheetDataSet>
      <sheetData sheetId="0"/>
      <sheetData sheetId="1">
        <row r="1">
          <cell r="C1" t="str">
            <v>Central East Cluster
Civil Works  Detailed Design Package
Bill of Quantities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pageSetUpPr fitToPage="1"/>
  </sheetPr>
  <dimension ref="A1:P30"/>
  <sheetViews>
    <sheetView view="pageBreakPreview" zoomScale="85" zoomScaleNormal="100" zoomScaleSheetLayoutView="85" workbookViewId="0">
      <selection activeCell="H27" sqref="H27"/>
    </sheetView>
  </sheetViews>
  <sheetFormatPr defaultRowHeight="15" x14ac:dyDescent="0.25"/>
  <cols>
    <col min="2" max="2" width="15.7109375" customWidth="1"/>
    <col min="3" max="3" width="1.28515625" customWidth="1"/>
    <col min="4" max="4" width="13.7109375" customWidth="1"/>
  </cols>
  <sheetData>
    <row r="1" spans="1:16" ht="16.5" x14ac:dyDescent="0.3">
      <c r="A1" s="148"/>
      <c r="B1" s="149"/>
      <c r="C1" s="149"/>
      <c r="D1" s="149"/>
      <c r="E1" s="149"/>
      <c r="F1" s="149"/>
      <c r="G1" s="149"/>
      <c r="H1" s="149"/>
      <c r="I1" s="149"/>
      <c r="J1" s="149"/>
      <c r="K1" s="149"/>
      <c r="L1" s="149"/>
      <c r="M1" s="149"/>
      <c r="N1" s="150"/>
    </row>
    <row r="2" spans="1:16" ht="16.5" x14ac:dyDescent="0.3">
      <c r="A2" s="151"/>
      <c r="B2" s="313" t="s">
        <v>1361</v>
      </c>
      <c r="C2" s="314"/>
      <c r="D2" s="314"/>
      <c r="E2" s="314"/>
      <c r="F2" s="314"/>
      <c r="G2" s="314"/>
      <c r="H2" s="314"/>
      <c r="I2" s="314"/>
      <c r="J2" s="314"/>
      <c r="K2" s="314"/>
      <c r="L2" s="314"/>
      <c r="M2" s="315"/>
      <c r="N2" s="152"/>
    </row>
    <row r="3" spans="1:16" ht="16.5" x14ac:dyDescent="0.3">
      <c r="A3" s="151"/>
      <c r="B3" s="316"/>
      <c r="C3" s="317"/>
      <c r="D3" s="317"/>
      <c r="E3" s="317"/>
      <c r="F3" s="317"/>
      <c r="G3" s="317"/>
      <c r="H3" s="317"/>
      <c r="I3" s="317"/>
      <c r="J3" s="317"/>
      <c r="K3" s="317"/>
      <c r="L3" s="317"/>
      <c r="M3" s="318"/>
      <c r="N3" s="152"/>
    </row>
    <row r="4" spans="1:16" ht="16.5" x14ac:dyDescent="0.3">
      <c r="A4" s="151"/>
      <c r="B4" s="319"/>
      <c r="C4" s="320"/>
      <c r="D4" s="320"/>
      <c r="E4" s="320"/>
      <c r="F4" s="320"/>
      <c r="G4" s="320"/>
      <c r="H4" s="320"/>
      <c r="I4" s="320"/>
      <c r="J4" s="320"/>
      <c r="K4" s="320"/>
      <c r="L4" s="320"/>
      <c r="M4" s="321"/>
      <c r="N4" s="152"/>
    </row>
    <row r="5" spans="1:16" ht="16.5" x14ac:dyDescent="0.3">
      <c r="A5" s="151"/>
      <c r="B5" s="153"/>
      <c r="C5" s="153"/>
      <c r="D5" s="153"/>
      <c r="E5" s="153"/>
      <c r="F5" s="153"/>
      <c r="G5" s="153"/>
      <c r="H5" s="153"/>
      <c r="I5" s="153"/>
      <c r="J5" s="153"/>
      <c r="K5" s="153"/>
      <c r="L5" s="153"/>
      <c r="M5" s="153"/>
      <c r="N5" s="152"/>
    </row>
    <row r="6" spans="1:16" ht="16.5" x14ac:dyDescent="0.3">
      <c r="A6" s="151"/>
      <c r="B6" s="322" t="s">
        <v>693</v>
      </c>
      <c r="C6" s="284"/>
      <c r="D6" s="284"/>
      <c r="E6" s="284"/>
      <c r="F6" s="284"/>
      <c r="G6" s="284"/>
      <c r="H6" s="284"/>
      <c r="I6" s="284"/>
      <c r="J6" s="284"/>
      <c r="K6" s="284"/>
      <c r="L6" s="284"/>
      <c r="M6" s="284"/>
      <c r="N6" s="323"/>
    </row>
    <row r="7" spans="1:16" ht="16.5" x14ac:dyDescent="0.3">
      <c r="A7" s="151"/>
      <c r="B7" s="284"/>
      <c r="C7" s="284"/>
      <c r="D7" s="284"/>
      <c r="E7" s="284"/>
      <c r="F7" s="284"/>
      <c r="G7" s="284"/>
      <c r="H7" s="284"/>
      <c r="I7" s="284"/>
      <c r="J7" s="284"/>
      <c r="K7" s="284"/>
      <c r="L7" s="284"/>
      <c r="M7" s="284"/>
      <c r="N7" s="323"/>
    </row>
    <row r="8" spans="1:16" ht="16.5" x14ac:dyDescent="0.3">
      <c r="A8" s="151"/>
      <c r="B8" s="324" t="s">
        <v>171</v>
      </c>
      <c r="C8" s="325"/>
      <c r="D8" s="325" t="s">
        <v>172</v>
      </c>
      <c r="E8" s="326"/>
      <c r="F8" s="326"/>
      <c r="G8" s="326"/>
      <c r="H8" s="326"/>
      <c r="I8" s="326"/>
      <c r="J8" s="326"/>
      <c r="K8" s="326"/>
      <c r="L8" s="326"/>
      <c r="M8" s="327"/>
      <c r="N8" s="323"/>
    </row>
    <row r="9" spans="1:16" ht="16.5" x14ac:dyDescent="0.3">
      <c r="A9" s="151"/>
      <c r="B9" s="328" t="s">
        <v>316</v>
      </c>
      <c r="C9" s="329" t="s">
        <v>183</v>
      </c>
      <c r="D9" s="330" t="s">
        <v>694</v>
      </c>
      <c r="E9" s="331"/>
      <c r="F9" s="331"/>
      <c r="G9" s="331"/>
      <c r="H9" s="331"/>
      <c r="I9" s="331"/>
      <c r="J9" s="331"/>
      <c r="K9" s="331"/>
      <c r="L9" s="331"/>
      <c r="M9" s="332"/>
      <c r="N9" s="323"/>
      <c r="P9" s="209"/>
    </row>
    <row r="10" spans="1:16" ht="16.5" x14ac:dyDescent="0.3">
      <c r="A10" s="151"/>
      <c r="B10" s="333" t="s">
        <v>173</v>
      </c>
      <c r="C10" s="163" t="s">
        <v>183</v>
      </c>
      <c r="D10" s="334" t="s">
        <v>695</v>
      </c>
      <c r="E10" s="322"/>
      <c r="F10" s="322"/>
      <c r="G10" s="322"/>
      <c r="H10" s="322"/>
      <c r="I10" s="322"/>
      <c r="J10" s="322"/>
      <c r="K10" s="322"/>
      <c r="L10" s="322"/>
      <c r="M10" s="335"/>
      <c r="N10" s="323"/>
      <c r="P10" s="209"/>
    </row>
    <row r="11" spans="1:16" ht="16.5" x14ac:dyDescent="0.3">
      <c r="A11" s="151"/>
      <c r="B11" s="333" t="s">
        <v>174</v>
      </c>
      <c r="C11" s="163" t="s">
        <v>183</v>
      </c>
      <c r="D11" s="334" t="s">
        <v>696</v>
      </c>
      <c r="E11" s="322"/>
      <c r="F11" s="322"/>
      <c r="G11" s="322"/>
      <c r="H11" s="322"/>
      <c r="I11" s="322"/>
      <c r="J11" s="322"/>
      <c r="K11" s="322"/>
      <c r="L11" s="322"/>
      <c r="M11" s="335"/>
      <c r="N11" s="323"/>
      <c r="P11" s="209"/>
    </row>
    <row r="12" spans="1:16" ht="16.5" hidden="1" x14ac:dyDescent="0.3">
      <c r="A12" s="151"/>
      <c r="B12" s="333" t="s">
        <v>175</v>
      </c>
      <c r="C12" s="163" t="s">
        <v>183</v>
      </c>
      <c r="D12" s="334" t="s">
        <v>1168</v>
      </c>
      <c r="E12" s="322"/>
      <c r="F12" s="322"/>
      <c r="G12" s="322"/>
      <c r="H12" s="322"/>
      <c r="I12" s="322"/>
      <c r="J12" s="322"/>
      <c r="K12" s="322"/>
      <c r="L12" s="322"/>
      <c r="M12" s="335"/>
      <c r="N12" s="323"/>
      <c r="P12" s="209"/>
    </row>
    <row r="13" spans="1:16" ht="16.5" hidden="1" x14ac:dyDescent="0.3">
      <c r="A13" s="151"/>
      <c r="B13" s="333" t="s">
        <v>176</v>
      </c>
      <c r="C13" s="163" t="s">
        <v>183</v>
      </c>
      <c r="D13" s="334" t="s">
        <v>1169</v>
      </c>
      <c r="E13" s="322"/>
      <c r="F13" s="322"/>
      <c r="G13" s="322"/>
      <c r="H13" s="322"/>
      <c r="I13" s="322"/>
      <c r="J13" s="322"/>
      <c r="K13" s="322"/>
      <c r="L13" s="322"/>
      <c r="M13" s="335"/>
      <c r="N13" s="323"/>
      <c r="P13" s="209"/>
    </row>
    <row r="14" spans="1:16" ht="16.5" hidden="1" x14ac:dyDescent="0.3">
      <c r="A14" s="151"/>
      <c r="B14" s="333" t="s">
        <v>177</v>
      </c>
      <c r="C14" s="163" t="s">
        <v>183</v>
      </c>
      <c r="D14" s="334" t="s">
        <v>1170</v>
      </c>
      <c r="E14" s="322"/>
      <c r="F14" s="322"/>
      <c r="G14" s="322"/>
      <c r="H14" s="322"/>
      <c r="I14" s="322"/>
      <c r="J14" s="322"/>
      <c r="K14" s="322"/>
      <c r="L14" s="322"/>
      <c r="M14" s="335"/>
      <c r="N14" s="323"/>
      <c r="P14" s="209"/>
    </row>
    <row r="15" spans="1:16" ht="16.5" x14ac:dyDescent="0.3">
      <c r="A15" s="151"/>
      <c r="B15" s="333" t="s">
        <v>178</v>
      </c>
      <c r="C15" s="163" t="s">
        <v>183</v>
      </c>
      <c r="D15" s="334" t="s">
        <v>697</v>
      </c>
      <c r="E15" s="322"/>
      <c r="F15" s="322"/>
      <c r="G15" s="322"/>
      <c r="H15" s="322"/>
      <c r="I15" s="322"/>
      <c r="J15" s="322"/>
      <c r="K15" s="322"/>
      <c r="L15" s="322"/>
      <c r="M15" s="335"/>
      <c r="N15" s="323"/>
      <c r="P15" s="209"/>
    </row>
    <row r="16" spans="1:16" ht="16.5" x14ac:dyDescent="0.3">
      <c r="A16" s="151"/>
      <c r="B16" s="333" t="s">
        <v>179</v>
      </c>
      <c r="C16" s="163" t="s">
        <v>183</v>
      </c>
      <c r="D16" s="334" t="s">
        <v>1171</v>
      </c>
      <c r="E16" s="322"/>
      <c r="F16" s="322"/>
      <c r="G16" s="322"/>
      <c r="H16" s="322"/>
      <c r="I16" s="322"/>
      <c r="J16" s="322"/>
      <c r="K16" s="322"/>
      <c r="L16" s="322"/>
      <c r="M16" s="335"/>
      <c r="N16" s="323"/>
      <c r="P16" s="209"/>
    </row>
    <row r="17" spans="1:16" ht="16.5" hidden="1" x14ac:dyDescent="0.3">
      <c r="A17" s="151"/>
      <c r="B17" s="333" t="s">
        <v>1166</v>
      </c>
      <c r="C17" s="163" t="s">
        <v>183</v>
      </c>
      <c r="D17" s="334" t="s">
        <v>1167</v>
      </c>
      <c r="E17" s="322"/>
      <c r="F17" s="322"/>
      <c r="G17" s="322"/>
      <c r="H17" s="322"/>
      <c r="I17" s="322"/>
      <c r="J17" s="322"/>
      <c r="K17" s="322"/>
      <c r="L17" s="322"/>
      <c r="M17" s="335"/>
      <c r="N17" s="323"/>
      <c r="P17" s="209"/>
    </row>
    <row r="18" spans="1:16" ht="16.5" x14ac:dyDescent="0.3">
      <c r="A18" s="151"/>
      <c r="B18" s="333" t="s">
        <v>180</v>
      </c>
      <c r="C18" s="163" t="s">
        <v>183</v>
      </c>
      <c r="D18" s="334" t="s">
        <v>1172</v>
      </c>
      <c r="E18" s="322"/>
      <c r="F18" s="322"/>
      <c r="G18" s="322"/>
      <c r="H18" s="322"/>
      <c r="I18" s="322"/>
      <c r="J18" s="322"/>
      <c r="K18" s="322"/>
      <c r="L18" s="322"/>
      <c r="M18" s="335"/>
      <c r="N18" s="323"/>
      <c r="P18" s="209"/>
    </row>
    <row r="19" spans="1:16" ht="16.5" hidden="1" x14ac:dyDescent="0.3">
      <c r="A19" s="151"/>
      <c r="B19" s="333" t="s">
        <v>184</v>
      </c>
      <c r="C19" s="163" t="s">
        <v>183</v>
      </c>
      <c r="D19" s="334" t="s">
        <v>1173</v>
      </c>
      <c r="E19" s="322"/>
      <c r="F19" s="322"/>
      <c r="G19" s="322"/>
      <c r="H19" s="322"/>
      <c r="I19" s="322"/>
      <c r="J19" s="322"/>
      <c r="K19" s="322"/>
      <c r="L19" s="322"/>
      <c r="M19" s="335"/>
      <c r="N19" s="323"/>
      <c r="P19" s="209"/>
    </row>
    <row r="20" spans="1:16" ht="16.5" hidden="1" x14ac:dyDescent="0.3">
      <c r="A20" s="151"/>
      <c r="B20" s="333" t="s">
        <v>181</v>
      </c>
      <c r="C20" s="163" t="s">
        <v>183</v>
      </c>
      <c r="D20" s="334" t="s">
        <v>1174</v>
      </c>
      <c r="E20" s="322"/>
      <c r="F20" s="322"/>
      <c r="G20" s="322"/>
      <c r="H20" s="322"/>
      <c r="I20" s="322"/>
      <c r="J20" s="322"/>
      <c r="K20" s="322"/>
      <c r="L20" s="322"/>
      <c r="M20" s="335"/>
      <c r="N20" s="323"/>
      <c r="P20" s="209"/>
    </row>
    <row r="21" spans="1:16" ht="16.5" hidden="1" x14ac:dyDescent="0.3">
      <c r="A21" s="151"/>
      <c r="B21" s="336" t="s">
        <v>182</v>
      </c>
      <c r="C21" s="337" t="s">
        <v>183</v>
      </c>
      <c r="D21" s="338" t="s">
        <v>1257</v>
      </c>
      <c r="E21" s="339"/>
      <c r="F21" s="339"/>
      <c r="G21" s="339"/>
      <c r="H21" s="339"/>
      <c r="I21" s="339"/>
      <c r="J21" s="339"/>
      <c r="K21" s="339"/>
      <c r="L21" s="339"/>
      <c r="M21" s="340"/>
      <c r="N21" s="323"/>
      <c r="P21" s="209"/>
    </row>
    <row r="22" spans="1:16" ht="16.5" hidden="1" x14ac:dyDescent="0.3">
      <c r="A22" s="151"/>
      <c r="B22" s="333" t="s">
        <v>154</v>
      </c>
      <c r="C22" s="163" t="s">
        <v>183</v>
      </c>
      <c r="D22" s="334" t="s">
        <v>699</v>
      </c>
      <c r="E22" s="322"/>
      <c r="F22" s="341"/>
      <c r="G22" s="341"/>
      <c r="H22" s="341"/>
      <c r="I22" s="341"/>
      <c r="J22" s="341"/>
      <c r="K22" s="341"/>
      <c r="L22" s="341"/>
      <c r="M22" s="342"/>
      <c r="N22" s="323"/>
      <c r="P22" s="209"/>
    </row>
    <row r="23" spans="1:16" ht="16.5" x14ac:dyDescent="0.3">
      <c r="A23" s="151"/>
      <c r="B23" s="336" t="s">
        <v>153</v>
      </c>
      <c r="C23" s="337" t="s">
        <v>183</v>
      </c>
      <c r="D23" s="338" t="s">
        <v>700</v>
      </c>
      <c r="E23" s="339"/>
      <c r="F23" s="339"/>
      <c r="G23" s="339"/>
      <c r="H23" s="339"/>
      <c r="I23" s="339"/>
      <c r="J23" s="339"/>
      <c r="K23" s="339"/>
      <c r="L23" s="339"/>
      <c r="M23" s="340"/>
      <c r="N23" s="323"/>
      <c r="P23" s="209"/>
    </row>
    <row r="24" spans="1:16" ht="16.5" hidden="1" x14ac:dyDescent="0.3">
      <c r="A24" s="151"/>
      <c r="B24" s="203" t="s">
        <v>692</v>
      </c>
      <c r="C24" s="157" t="s">
        <v>183</v>
      </c>
      <c r="D24" s="211" t="s">
        <v>1259</v>
      </c>
      <c r="E24" s="154"/>
      <c r="F24" s="154"/>
      <c r="G24" s="154"/>
      <c r="H24" s="154"/>
      <c r="I24" s="154"/>
      <c r="J24" s="154"/>
      <c r="K24" s="154"/>
      <c r="L24" s="154"/>
      <c r="M24" s="158"/>
      <c r="N24" s="152"/>
      <c r="P24" s="209"/>
    </row>
    <row r="25" spans="1:16" ht="16.5" hidden="1" x14ac:dyDescent="0.3">
      <c r="A25" s="151"/>
      <c r="B25" s="203" t="s">
        <v>671</v>
      </c>
      <c r="C25" s="157" t="s">
        <v>183</v>
      </c>
      <c r="D25" s="211" t="s">
        <v>1316</v>
      </c>
      <c r="E25" s="157"/>
      <c r="F25" s="204"/>
      <c r="G25" s="154"/>
      <c r="H25" s="154"/>
      <c r="I25" s="154"/>
      <c r="J25" s="154"/>
      <c r="K25" s="154"/>
      <c r="L25" s="154"/>
      <c r="M25" s="158"/>
      <c r="N25" s="152"/>
      <c r="P25" s="209"/>
    </row>
    <row r="26" spans="1:16" ht="16.5" hidden="1" x14ac:dyDescent="0.3">
      <c r="A26" s="151"/>
      <c r="B26" s="205" t="s">
        <v>1165</v>
      </c>
      <c r="C26" s="159" t="s">
        <v>183</v>
      </c>
      <c r="D26" s="210" t="s">
        <v>1237</v>
      </c>
      <c r="E26" s="200"/>
      <c r="F26" s="200"/>
      <c r="G26" s="200"/>
      <c r="H26" s="200"/>
      <c r="I26" s="200"/>
      <c r="J26" s="200"/>
      <c r="K26" s="200"/>
      <c r="L26" s="200"/>
      <c r="M26" s="206"/>
      <c r="N26" s="152"/>
      <c r="P26" s="209"/>
    </row>
    <row r="27" spans="1:16" ht="16.5" x14ac:dyDescent="0.3">
      <c r="A27" s="151"/>
      <c r="B27" s="153"/>
      <c r="C27" s="153"/>
      <c r="D27" s="153"/>
      <c r="E27" s="153"/>
      <c r="F27" s="153"/>
      <c r="G27" s="153"/>
      <c r="H27" s="153"/>
      <c r="I27" s="153"/>
      <c r="J27" s="153"/>
      <c r="K27" s="153"/>
      <c r="L27" s="153"/>
      <c r="M27" s="153"/>
      <c r="N27" s="152"/>
    </row>
    <row r="28" spans="1:16" ht="16.5" x14ac:dyDescent="0.3">
      <c r="A28" s="151"/>
      <c r="B28" s="153"/>
      <c r="C28" s="153"/>
      <c r="D28" s="153"/>
      <c r="E28" s="153"/>
      <c r="F28" s="153"/>
      <c r="G28" s="153"/>
      <c r="H28" s="153"/>
      <c r="I28" s="153"/>
      <c r="J28" s="153"/>
      <c r="K28" s="153"/>
      <c r="L28" s="153"/>
      <c r="M28" s="153"/>
      <c r="N28" s="152"/>
    </row>
    <row r="29" spans="1:16" ht="16.5" x14ac:dyDescent="0.3">
      <c r="A29" s="151"/>
      <c r="B29" s="153"/>
      <c r="C29" s="153"/>
      <c r="D29" s="153"/>
      <c r="E29" s="153"/>
      <c r="F29" s="153"/>
      <c r="G29" s="153"/>
      <c r="H29" s="153"/>
      <c r="I29" s="153"/>
      <c r="J29" s="153"/>
      <c r="K29" s="153"/>
      <c r="L29" s="153"/>
      <c r="M29" s="153"/>
      <c r="N29" s="152"/>
    </row>
    <row r="30" spans="1:16" ht="17.25" thickBot="1" x14ac:dyDescent="0.35">
      <c r="A30" s="212"/>
      <c r="B30" s="213"/>
      <c r="C30" s="213"/>
      <c r="D30" s="213"/>
      <c r="E30" s="213"/>
      <c r="F30" s="213"/>
      <c r="G30" s="213"/>
      <c r="H30" s="213"/>
      <c r="I30" s="213"/>
      <c r="J30" s="213"/>
      <c r="K30" s="213"/>
      <c r="L30" s="213"/>
      <c r="M30" s="213"/>
      <c r="N30" s="214"/>
    </row>
  </sheetData>
  <mergeCells count="1">
    <mergeCell ref="B2:M4"/>
  </mergeCells>
  <hyperlinks>
    <hyperlink ref="D9" location="'P&amp;G REV01'!Print_Area" display="PRELIMINARY &amp; GENERAL" xr:uid="{00000000-0004-0000-0000-000000000000}"/>
    <hyperlink ref="D10" location="'1200C REV01'!Print_Area" display="SITE CLEARANCE" xr:uid="{00000000-0004-0000-0000-000001000000}"/>
    <hyperlink ref="D11" location="'1200D REV01'!Print_Area" display="EARTHWORKS" xr:uid="{00000000-0004-0000-0000-000002000000}"/>
    <hyperlink ref="D12" location="'1200DB REV01'!Print_Area" display="EARTHWORKS (PIPE TRENCHES)" xr:uid="{00000000-0004-0000-0000-000003000000}"/>
    <hyperlink ref="D13" location="'1200DK REV01'!Print_Area" display="GABIONS AND PITCHING" xr:uid="{00000000-0004-0000-0000-000004000000}"/>
    <hyperlink ref="D14" location="'1200DM REV01'!Print_Area" display="EARTHWORKS (ROADS, SUBGRADE)" xr:uid="{00000000-0004-0000-0000-000005000000}"/>
    <hyperlink ref="D15" location="'1200G REV01'!Print_Area" display="CONCRETE (STRUCTURAL)" xr:uid="{00000000-0004-0000-0000-000006000000}"/>
    <hyperlink ref="D16" location="'1200LB REV01'!Print_Area" display="BEDDING (PIPES)" xr:uid="{00000000-0004-0000-0000-000007000000}"/>
    <hyperlink ref="D17" location="'1200LC'!Print_Area" display="CABLE DUCTS" xr:uid="{00000000-0004-0000-0000-000008000000}"/>
    <hyperlink ref="D18" location="'1200LE REV01'!Print_Area" display="STORMWATER DRAINAGE" xr:uid="{00000000-0004-0000-0000-000009000000}"/>
    <hyperlink ref="D19" location="'1200ME REV01'!Print_Area" display="SUBBASE" xr:uid="{00000000-0004-0000-0000-00000A000000}"/>
    <hyperlink ref="D20" location="'1200MJ REV01'!Print_Area" display="SEGMENTED PAVING" xr:uid="{00000000-0004-0000-0000-00000B000000}"/>
    <hyperlink ref="D21" location="'1200MK REV01'!Print_Area" display="KERBING AND CHANNELING" xr:uid="{00000000-0004-0000-0000-00000C000000}"/>
    <hyperlink ref="D22" location="'PA FENCE - REV02'!Print_Area" display="FENCING" xr:uid="{00000000-0004-0000-0000-00000D000000}"/>
    <hyperlink ref="D23" location="'PB BUILDING WORK REV01'!Print_Area" display="BUILDING WORK" xr:uid="{00000000-0004-0000-0000-00000E000000}"/>
    <hyperlink ref="D25" location="'PD REFURB'!Print_Area" display="REFURBISHMENT OF STEEL POWER LINE STRUCTURES" xr:uid="{00000000-0004-0000-0000-00000F000000}"/>
    <hyperlink ref="D24" location="'PC EARTH MAT'!Print_Area" display="SUBSTATION EARTH MAT/GRID" xr:uid="{00000000-0004-0000-0000-000010000000}"/>
    <hyperlink ref="D26" location="'PE SECURITY AND ALARMS'!Print_Area" display="SUBSTATION INTEGRATED SECURITY SYSTEMS" xr:uid="{00000000-0004-0000-0000-000011000000}"/>
  </hyperlinks>
  <pageMargins left="0.7" right="0.7" top="0.75" bottom="0.75" header="0.3" footer="0.3"/>
  <pageSetup paperSize="9" scale="99" fitToHeight="0" orientation="landscape" r:id="rId1"/>
  <headerFooter>
    <oddHeader>&amp;L&amp;G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N70"/>
  <sheetViews>
    <sheetView view="pageBreakPreview" zoomScale="85" zoomScaleNormal="100" zoomScaleSheetLayoutView="85" workbookViewId="0">
      <selection activeCell="C1" sqref="C1:E4"/>
    </sheetView>
  </sheetViews>
  <sheetFormatPr defaultRowHeight="15" x14ac:dyDescent="0.25"/>
  <cols>
    <col min="1" max="1" width="7.7109375" customWidth="1"/>
    <col min="2" max="2" width="15.140625" customWidth="1"/>
    <col min="3" max="4" width="3.7109375" customWidth="1"/>
    <col min="5" max="5" width="49.140625" customWidth="1"/>
    <col min="6" max="6" width="7.7109375" customWidth="1"/>
    <col min="7" max="8" width="12.7109375" customWidth="1"/>
    <col min="9" max="9" width="17.7109375" customWidth="1"/>
    <col min="10" max="14" width="0" hidden="1" customWidth="1"/>
  </cols>
  <sheetData>
    <row r="1" spans="1:14" ht="15" customHeight="1" x14ac:dyDescent="0.25">
      <c r="A1" s="237"/>
      <c r="B1" s="238"/>
      <c r="C1" s="237" t="str">
        <f>'P&amp;G REV01'!C1</f>
        <v>Central East Cluster
Civil Works  Detailed Design Package
Bill of Quantities</v>
      </c>
      <c r="D1" s="238"/>
      <c r="E1" s="243"/>
      <c r="F1" s="246" t="s">
        <v>561</v>
      </c>
      <c r="G1" s="247"/>
      <c r="H1" s="248"/>
      <c r="I1" s="250"/>
      <c r="J1" s="108"/>
      <c r="K1" s="108"/>
      <c r="L1" s="108"/>
      <c r="M1" s="108"/>
      <c r="N1" s="108"/>
    </row>
    <row r="2" spans="1:14" x14ac:dyDescent="0.25">
      <c r="A2" s="239"/>
      <c r="B2" s="240"/>
      <c r="C2" s="239"/>
      <c r="D2" s="240"/>
      <c r="E2" s="244"/>
      <c r="F2" s="246" t="s">
        <v>562</v>
      </c>
      <c r="G2" s="247"/>
      <c r="H2" s="248"/>
      <c r="I2" s="250"/>
      <c r="J2" s="108"/>
      <c r="K2" s="108"/>
      <c r="L2" s="108"/>
      <c r="M2" s="108"/>
      <c r="N2" s="108"/>
    </row>
    <row r="3" spans="1:14" x14ac:dyDescent="0.25">
      <c r="A3" s="239"/>
      <c r="B3" s="240"/>
      <c r="C3" s="239"/>
      <c r="D3" s="240"/>
      <c r="E3" s="244"/>
      <c r="F3" s="246" t="s">
        <v>563</v>
      </c>
      <c r="G3" s="247"/>
      <c r="H3" s="248"/>
      <c r="I3" s="250"/>
      <c r="J3" s="108"/>
      <c r="K3" s="108"/>
      <c r="L3" s="108"/>
      <c r="M3" s="108"/>
      <c r="N3" s="108"/>
    </row>
    <row r="4" spans="1:14" x14ac:dyDescent="0.25">
      <c r="A4" s="241"/>
      <c r="B4" s="242"/>
      <c r="C4" s="241"/>
      <c r="D4" s="242"/>
      <c r="E4" s="245"/>
      <c r="F4" s="246" t="s">
        <v>564</v>
      </c>
      <c r="G4" s="247"/>
      <c r="H4" s="248"/>
      <c r="I4" s="250"/>
      <c r="J4" s="108"/>
      <c r="K4" s="108"/>
      <c r="L4" s="108"/>
      <c r="M4" s="108"/>
      <c r="N4" s="108"/>
    </row>
    <row r="5" spans="1:14" x14ac:dyDescent="0.25">
      <c r="A5" s="234" t="str">
        <f>'COVER SHEET'!B2</f>
        <v>Project  Name: SASOL CHEM 88/11 kV SUBSTATION BREAKER ROOM - NEW CABLE TRENCH AND RELATED WORKS:
Civil works - Bill of Quantities</v>
      </c>
      <c r="B5" s="235"/>
      <c r="C5" s="235"/>
      <c r="D5" s="235"/>
      <c r="E5" s="235"/>
      <c r="F5" s="235"/>
      <c r="G5" s="235"/>
      <c r="H5" s="235"/>
      <c r="I5" s="236"/>
      <c r="J5" s="108"/>
      <c r="K5" s="108"/>
      <c r="L5" s="108"/>
      <c r="M5" s="108"/>
      <c r="N5" s="108"/>
    </row>
    <row r="6" spans="1:14" ht="25.5" x14ac:dyDescent="0.25">
      <c r="A6" s="109" t="s">
        <v>565</v>
      </c>
      <c r="B6" s="109" t="s">
        <v>566</v>
      </c>
      <c r="C6" s="231" t="s">
        <v>0</v>
      </c>
      <c r="D6" s="232"/>
      <c r="E6" s="233"/>
      <c r="F6" s="109" t="s">
        <v>1</v>
      </c>
      <c r="G6" s="109" t="s">
        <v>2</v>
      </c>
      <c r="H6" s="109" t="s">
        <v>3</v>
      </c>
      <c r="I6" s="198" t="s">
        <v>4</v>
      </c>
      <c r="J6" s="108"/>
      <c r="K6" s="108"/>
      <c r="L6" s="108"/>
      <c r="M6" s="108"/>
      <c r="N6" s="108"/>
    </row>
    <row r="7" spans="1:14" ht="12.75" customHeight="1" x14ac:dyDescent="0.3">
      <c r="A7" s="168" t="str">
        <f t="shared" ref="A7:A69" si="0">CONCATENATE(M7,N7)</f>
        <v/>
      </c>
      <c r="B7" s="133"/>
      <c r="C7" s="111"/>
      <c r="D7" s="112"/>
      <c r="E7" s="113"/>
      <c r="F7" s="133"/>
      <c r="G7" s="105"/>
      <c r="H7" s="134"/>
      <c r="I7" s="135" t="str">
        <f t="shared" ref="I7" si="1">IF(AND(OR(G7=0,H7=0)),"",G7*H7)</f>
        <v/>
      </c>
      <c r="J7" s="108"/>
      <c r="K7" s="108"/>
      <c r="L7" s="108"/>
      <c r="M7" s="7" t="str">
        <f>IF(ISBLANK(F7),"","D ")</f>
        <v/>
      </c>
      <c r="N7" s="5" t="str">
        <f>IF(M7="D ",1,"")</f>
        <v/>
      </c>
    </row>
    <row r="8" spans="1:14" ht="12.75" customHeight="1" x14ac:dyDescent="0.3">
      <c r="A8" s="168" t="str">
        <f t="shared" si="0"/>
        <v/>
      </c>
      <c r="B8" s="136"/>
      <c r="C8" s="66"/>
      <c r="D8" s="78"/>
      <c r="E8" s="117"/>
      <c r="F8" s="136"/>
      <c r="G8" s="103"/>
      <c r="H8" s="137"/>
      <c r="I8" s="138" t="str">
        <f t="shared" ref="I8:I69" si="2">IF(AND(OR(G8=0,H8=0)),"",G8*H8)</f>
        <v/>
      </c>
      <c r="J8" s="108"/>
      <c r="K8" s="108"/>
      <c r="L8" s="108"/>
      <c r="M8" s="7" t="str">
        <f>IF(ISBLANK(F8),"","D ")</f>
        <v/>
      </c>
      <c r="N8" s="5" t="str">
        <f>IF(M8="D ",1,"")</f>
        <v/>
      </c>
    </row>
    <row r="9" spans="1:14" ht="12.75" customHeight="1" x14ac:dyDescent="0.3">
      <c r="A9" s="201" t="str">
        <f t="shared" si="0"/>
        <v/>
      </c>
      <c r="B9" s="79" t="s">
        <v>1166</v>
      </c>
      <c r="C9" s="119" t="s">
        <v>1180</v>
      </c>
      <c r="D9" s="78"/>
      <c r="E9" s="117"/>
      <c r="F9" s="136"/>
      <c r="G9" s="103"/>
      <c r="H9" s="137"/>
      <c r="I9" s="138" t="str">
        <f t="shared" si="2"/>
        <v/>
      </c>
      <c r="J9" s="108"/>
      <c r="K9" s="108"/>
      <c r="L9" s="108"/>
      <c r="M9" s="7" t="str">
        <f>IF(ISBLANK(F9),"","D ")</f>
        <v/>
      </c>
      <c r="N9" s="5" t="str">
        <f>IF(M9="D ",1,"")</f>
        <v/>
      </c>
    </row>
    <row r="10" spans="1:14" ht="12.75" customHeight="1" x14ac:dyDescent="0.3">
      <c r="A10" s="201" t="str">
        <f t="shared" si="0"/>
        <v/>
      </c>
      <c r="B10" s="136"/>
      <c r="C10" s="119"/>
      <c r="D10" s="63"/>
      <c r="E10" s="64"/>
      <c r="F10" s="65"/>
      <c r="G10" s="55"/>
      <c r="H10" s="76"/>
      <c r="I10" s="138" t="str">
        <f t="shared" si="2"/>
        <v/>
      </c>
      <c r="J10" s="108"/>
      <c r="K10" s="108"/>
      <c r="L10" s="108"/>
      <c r="M10" s="7" t="str">
        <f>IF(ISBLANK(F10),"","D ")</f>
        <v/>
      </c>
      <c r="N10" s="5" t="str">
        <f>IF(M10="D ",1,"")</f>
        <v/>
      </c>
    </row>
    <row r="11" spans="1:14" ht="12.75" customHeight="1" x14ac:dyDescent="0.3">
      <c r="A11" s="201" t="str">
        <f t="shared" si="0"/>
        <v/>
      </c>
      <c r="B11" s="65"/>
      <c r="C11" s="119"/>
      <c r="D11" s="63"/>
      <c r="E11" s="64"/>
      <c r="F11" s="65"/>
      <c r="G11" s="55"/>
      <c r="H11" s="76"/>
      <c r="I11" s="138" t="str">
        <f t="shared" si="2"/>
        <v/>
      </c>
      <c r="J11" s="7" t="str">
        <f>IF(ISBLANK(B11),"","C ")</f>
        <v/>
      </c>
      <c r="K11" s="7" t="str">
        <f>IF(ISBLANK(F11),"","C ")</f>
        <v/>
      </c>
      <c r="L11" s="7"/>
      <c r="M11" s="7" t="str">
        <f>IF(J11="C ","C ",IF(K11="C ","C ",""))</f>
        <v/>
      </c>
      <c r="N11" s="5" t="str">
        <f>IF(AND(M11="C ",ISNUMBER(MAX(N3:N10))),MAX(N3:N10)+1,"")</f>
        <v/>
      </c>
    </row>
    <row r="12" spans="1:14" ht="12.75" customHeight="1" x14ac:dyDescent="0.3">
      <c r="A12" s="201" t="str">
        <f t="shared" si="0"/>
        <v>LC 1</v>
      </c>
      <c r="B12" s="65" t="s">
        <v>1182</v>
      </c>
      <c r="C12" s="89" t="s">
        <v>1181</v>
      </c>
      <c r="D12" s="86"/>
      <c r="E12" s="87"/>
      <c r="F12" s="85"/>
      <c r="G12" s="55"/>
      <c r="H12" s="76"/>
      <c r="I12" s="138" t="str">
        <f t="shared" si="2"/>
        <v/>
      </c>
      <c r="J12" s="7" t="str">
        <f>IF(ISBLANK(B12),"","LC ")</f>
        <v xml:space="preserve">LC </v>
      </c>
      <c r="K12" s="7" t="str">
        <f>IF(ISBLANK(F12),"","LC ")</f>
        <v/>
      </c>
      <c r="L12" s="7"/>
      <c r="M12" s="7" t="str">
        <f>IF(J12="LC ","LC ",IF(K12="LC ","LC ",""))</f>
        <v xml:space="preserve">LC </v>
      </c>
      <c r="N12" s="5">
        <f>IF(M12="LC ",1,"")</f>
        <v>1</v>
      </c>
    </row>
    <row r="13" spans="1:14" ht="12.75" customHeight="1" x14ac:dyDescent="0.3">
      <c r="A13" s="201" t="str">
        <f t="shared" si="0"/>
        <v/>
      </c>
      <c r="B13" s="65"/>
      <c r="C13" s="89"/>
      <c r="D13" s="86"/>
      <c r="E13" s="87"/>
      <c r="F13" s="85"/>
      <c r="G13" s="55"/>
      <c r="H13" s="76"/>
      <c r="I13" s="138" t="str">
        <f t="shared" si="2"/>
        <v/>
      </c>
      <c r="J13" s="7" t="str">
        <f>IF(ISBLANK(B13),"","LC ")</f>
        <v/>
      </c>
      <c r="K13" s="7" t="str">
        <f>IF(ISBLANK(F13),"","LC ")</f>
        <v/>
      </c>
      <c r="L13" s="7"/>
      <c r="M13" s="7" t="str">
        <f>IF(J13="LC ","LC ",IF(K13="LC ","LC ",""))</f>
        <v/>
      </c>
      <c r="N13" s="5" t="str">
        <f>IF(AND(M13="LC ",ISNUMBER(MAX(N4:N12))),MAX(N4:N12)+1,"")</f>
        <v/>
      </c>
    </row>
    <row r="14" spans="1:14" ht="12.75" customHeight="1" x14ac:dyDescent="0.3">
      <c r="A14" s="201" t="str">
        <f t="shared" si="0"/>
        <v>LC 2</v>
      </c>
      <c r="B14" s="65" t="s">
        <v>1182</v>
      </c>
      <c r="C14" s="88" t="s">
        <v>320</v>
      </c>
      <c r="D14" s="86" t="s">
        <v>1186</v>
      </c>
      <c r="E14" s="87"/>
      <c r="F14" s="85"/>
      <c r="G14" s="55"/>
      <c r="H14" s="76"/>
      <c r="I14" s="138" t="str">
        <f t="shared" si="2"/>
        <v/>
      </c>
      <c r="J14" s="7" t="str">
        <f t="shared" ref="J14:J46" si="3">IF(ISBLANK(B14),"","LC ")</f>
        <v xml:space="preserve">LC </v>
      </c>
      <c r="K14" s="7" t="str">
        <f t="shared" ref="K14:K46" si="4">IF(ISBLANK(F14),"","LC ")</f>
        <v/>
      </c>
      <c r="L14" s="7"/>
      <c r="M14" s="7" t="str">
        <f t="shared" ref="M14:M46" si="5">IF(J14="LC ","LC ",IF(K14="LC ","LC ",""))</f>
        <v xml:space="preserve">LC </v>
      </c>
      <c r="N14" s="5">
        <f t="shared" ref="N14:N46" si="6">IF(AND(M14="LC ",ISNUMBER(MAX(N5:N13))),MAX(N5:N13)+1,"")</f>
        <v>2</v>
      </c>
    </row>
    <row r="15" spans="1:14" ht="12.75" customHeight="1" x14ac:dyDescent="0.3">
      <c r="A15" s="201" t="str">
        <f t="shared" si="0"/>
        <v/>
      </c>
      <c r="B15" s="65"/>
      <c r="C15" s="167"/>
      <c r="D15" s="63"/>
      <c r="E15" s="64"/>
      <c r="F15" s="65"/>
      <c r="G15" s="55"/>
      <c r="H15" s="76"/>
      <c r="I15" s="138" t="str">
        <f t="shared" si="2"/>
        <v/>
      </c>
      <c r="J15" s="7" t="str">
        <f t="shared" si="3"/>
        <v/>
      </c>
      <c r="K15" s="7" t="str">
        <f t="shared" si="4"/>
        <v/>
      </c>
      <c r="L15" s="7"/>
      <c r="M15" s="7" t="str">
        <f t="shared" si="5"/>
        <v/>
      </c>
      <c r="N15" s="5" t="str">
        <f t="shared" si="6"/>
        <v/>
      </c>
    </row>
    <row r="16" spans="1:14" ht="12.75" customHeight="1" x14ac:dyDescent="0.3">
      <c r="A16" s="201" t="str">
        <f t="shared" si="0"/>
        <v>LC 3</v>
      </c>
      <c r="B16" s="136"/>
      <c r="C16" s="119"/>
      <c r="D16" s="63" t="s">
        <v>32</v>
      </c>
      <c r="E16" s="64" t="s">
        <v>1187</v>
      </c>
      <c r="F16" s="65" t="s">
        <v>12</v>
      </c>
      <c r="G16" s="55"/>
      <c r="H16" s="76"/>
      <c r="I16" s="138" t="str">
        <f t="shared" si="2"/>
        <v/>
      </c>
      <c r="J16" s="7" t="str">
        <f t="shared" si="3"/>
        <v/>
      </c>
      <c r="K16" s="7" t="str">
        <f t="shared" si="4"/>
        <v xml:space="preserve">LC </v>
      </c>
      <c r="L16" s="7"/>
      <c r="M16" s="7" t="str">
        <f t="shared" si="5"/>
        <v xml:space="preserve">LC </v>
      </c>
      <c r="N16" s="5">
        <f t="shared" si="6"/>
        <v>3</v>
      </c>
    </row>
    <row r="17" spans="1:14" ht="12.75" customHeight="1" x14ac:dyDescent="0.3">
      <c r="A17" s="201" t="str">
        <f t="shared" si="0"/>
        <v/>
      </c>
      <c r="B17" s="65"/>
      <c r="C17" s="62"/>
      <c r="D17" s="63"/>
      <c r="E17" s="64"/>
      <c r="F17" s="65"/>
      <c r="G17" s="55"/>
      <c r="H17" s="76"/>
      <c r="I17" s="138" t="str">
        <f t="shared" si="2"/>
        <v/>
      </c>
      <c r="J17" s="7" t="str">
        <f t="shared" si="3"/>
        <v/>
      </c>
      <c r="K17" s="7" t="str">
        <f t="shared" si="4"/>
        <v/>
      </c>
      <c r="L17" s="7"/>
      <c r="M17" s="7" t="str">
        <f t="shared" si="5"/>
        <v/>
      </c>
      <c r="N17" s="5" t="str">
        <f t="shared" si="6"/>
        <v/>
      </c>
    </row>
    <row r="18" spans="1:14" ht="12.75" customHeight="1" x14ac:dyDescent="0.3">
      <c r="A18" s="201" t="str">
        <f t="shared" si="0"/>
        <v>LC 4</v>
      </c>
      <c r="B18" s="65"/>
      <c r="C18" s="89"/>
      <c r="D18" s="86" t="s">
        <v>33</v>
      </c>
      <c r="E18" s="64" t="s">
        <v>1188</v>
      </c>
      <c r="F18" s="85" t="s">
        <v>12</v>
      </c>
      <c r="G18" s="55"/>
      <c r="H18" s="76"/>
      <c r="I18" s="138" t="str">
        <f t="shared" si="2"/>
        <v/>
      </c>
      <c r="J18" s="7" t="str">
        <f t="shared" si="3"/>
        <v/>
      </c>
      <c r="K18" s="7" t="str">
        <f t="shared" si="4"/>
        <v xml:space="preserve">LC </v>
      </c>
      <c r="L18" s="7"/>
      <c r="M18" s="7" t="str">
        <f t="shared" si="5"/>
        <v xml:space="preserve">LC </v>
      </c>
      <c r="N18" s="5">
        <f t="shared" si="6"/>
        <v>4</v>
      </c>
    </row>
    <row r="19" spans="1:14" ht="12.75" customHeight="1" x14ac:dyDescent="0.3">
      <c r="A19" s="201" t="str">
        <f t="shared" si="0"/>
        <v/>
      </c>
      <c r="B19" s="65"/>
      <c r="C19" s="89"/>
      <c r="D19" s="86"/>
      <c r="E19" s="87"/>
      <c r="F19" s="85"/>
      <c r="G19" s="55"/>
      <c r="H19" s="76"/>
      <c r="I19" s="138" t="str">
        <f t="shared" si="2"/>
        <v/>
      </c>
      <c r="J19" s="7" t="str">
        <f t="shared" si="3"/>
        <v/>
      </c>
      <c r="K19" s="7" t="str">
        <f t="shared" si="4"/>
        <v/>
      </c>
      <c r="L19" s="7"/>
      <c r="M19" s="7" t="str">
        <f t="shared" si="5"/>
        <v/>
      </c>
      <c r="N19" s="5" t="str">
        <f t="shared" si="6"/>
        <v/>
      </c>
    </row>
    <row r="20" spans="1:14" ht="12.75" customHeight="1" x14ac:dyDescent="0.3">
      <c r="A20" s="201" t="str">
        <f t="shared" si="0"/>
        <v>LC 5</v>
      </c>
      <c r="B20" s="65"/>
      <c r="C20" s="89"/>
      <c r="D20" s="86" t="s">
        <v>36</v>
      </c>
      <c r="E20" s="64" t="s">
        <v>1189</v>
      </c>
      <c r="F20" s="85" t="s">
        <v>12</v>
      </c>
      <c r="G20" s="55"/>
      <c r="H20" s="76"/>
      <c r="I20" s="138" t="str">
        <f t="shared" si="2"/>
        <v/>
      </c>
      <c r="J20" s="7" t="str">
        <f t="shared" si="3"/>
        <v/>
      </c>
      <c r="K20" s="7" t="str">
        <f t="shared" si="4"/>
        <v xml:space="preserve">LC </v>
      </c>
      <c r="L20" s="7"/>
      <c r="M20" s="7" t="str">
        <f t="shared" si="5"/>
        <v xml:space="preserve">LC </v>
      </c>
      <c r="N20" s="5">
        <f t="shared" si="6"/>
        <v>5</v>
      </c>
    </row>
    <row r="21" spans="1:14" ht="12.75" customHeight="1" x14ac:dyDescent="0.3">
      <c r="A21" s="201" t="str">
        <f t="shared" si="0"/>
        <v/>
      </c>
      <c r="B21" s="65"/>
      <c r="C21" s="167"/>
      <c r="D21" s="63"/>
      <c r="E21" s="64"/>
      <c r="F21" s="65"/>
      <c r="G21" s="55"/>
      <c r="H21" s="76"/>
      <c r="I21" s="138" t="str">
        <f t="shared" si="2"/>
        <v/>
      </c>
      <c r="J21" s="7" t="str">
        <f t="shared" si="3"/>
        <v/>
      </c>
      <c r="K21" s="7" t="str">
        <f t="shared" si="4"/>
        <v/>
      </c>
      <c r="L21" s="7"/>
      <c r="M21" s="7" t="str">
        <f t="shared" si="5"/>
        <v/>
      </c>
      <c r="N21" s="5" t="str">
        <f t="shared" si="6"/>
        <v/>
      </c>
    </row>
    <row r="22" spans="1:14" ht="12.75" customHeight="1" x14ac:dyDescent="0.3">
      <c r="A22" s="201" t="str">
        <f t="shared" si="0"/>
        <v>LC 6</v>
      </c>
      <c r="B22" s="65" t="s">
        <v>1182</v>
      </c>
      <c r="C22" s="88" t="s">
        <v>8</v>
      </c>
      <c r="D22" s="86" t="s">
        <v>1190</v>
      </c>
      <c r="E22" s="64"/>
      <c r="F22" s="65"/>
      <c r="G22" s="55"/>
      <c r="H22" s="76"/>
      <c r="I22" s="138" t="str">
        <f t="shared" si="2"/>
        <v/>
      </c>
      <c r="J22" s="7" t="str">
        <f t="shared" si="3"/>
        <v xml:space="preserve">LC </v>
      </c>
      <c r="K22" s="7" t="str">
        <f t="shared" si="4"/>
        <v/>
      </c>
      <c r="L22" s="7"/>
      <c r="M22" s="7" t="str">
        <f t="shared" si="5"/>
        <v xml:space="preserve">LC </v>
      </c>
      <c r="N22" s="5">
        <f t="shared" si="6"/>
        <v>6</v>
      </c>
    </row>
    <row r="23" spans="1:14" ht="12.75" customHeight="1" x14ac:dyDescent="0.3">
      <c r="A23" s="201" t="str">
        <f t="shared" si="0"/>
        <v/>
      </c>
      <c r="B23" s="65"/>
      <c r="C23" s="119"/>
      <c r="D23" s="63"/>
      <c r="E23" s="64"/>
      <c r="F23" s="65"/>
      <c r="G23" s="55"/>
      <c r="H23" s="76"/>
      <c r="I23" s="138" t="str">
        <f t="shared" si="2"/>
        <v/>
      </c>
      <c r="J23" s="7" t="str">
        <f t="shared" si="3"/>
        <v/>
      </c>
      <c r="K23" s="7" t="str">
        <f t="shared" si="4"/>
        <v/>
      </c>
      <c r="L23" s="7"/>
      <c r="M23" s="7" t="str">
        <f t="shared" si="5"/>
        <v/>
      </c>
      <c r="N23" s="5" t="str">
        <f t="shared" si="6"/>
        <v/>
      </c>
    </row>
    <row r="24" spans="1:14" ht="12.75" customHeight="1" x14ac:dyDescent="0.3">
      <c r="A24" s="201" t="str">
        <f t="shared" si="0"/>
        <v>LC 7</v>
      </c>
      <c r="B24" s="65"/>
      <c r="C24" s="89"/>
      <c r="D24" s="63" t="s">
        <v>32</v>
      </c>
      <c r="E24" s="64" t="s">
        <v>1191</v>
      </c>
      <c r="F24" s="85" t="s">
        <v>12</v>
      </c>
      <c r="G24" s="55"/>
      <c r="H24" s="76"/>
      <c r="I24" s="138" t="str">
        <f t="shared" si="2"/>
        <v/>
      </c>
      <c r="J24" s="7" t="str">
        <f t="shared" si="3"/>
        <v/>
      </c>
      <c r="K24" s="7" t="str">
        <f t="shared" si="4"/>
        <v xml:space="preserve">LC </v>
      </c>
      <c r="L24" s="7"/>
      <c r="M24" s="7" t="str">
        <f t="shared" si="5"/>
        <v xml:space="preserve">LC </v>
      </c>
      <c r="N24" s="5">
        <f t="shared" si="6"/>
        <v>7</v>
      </c>
    </row>
    <row r="25" spans="1:14" ht="12.75" customHeight="1" x14ac:dyDescent="0.3">
      <c r="A25" s="201" t="str">
        <f t="shared" si="0"/>
        <v/>
      </c>
      <c r="B25" s="65"/>
      <c r="C25" s="89"/>
      <c r="D25" s="63"/>
      <c r="E25" s="64"/>
      <c r="F25" s="85"/>
      <c r="G25" s="55"/>
      <c r="H25" s="76"/>
      <c r="I25" s="138" t="str">
        <f t="shared" si="2"/>
        <v/>
      </c>
      <c r="J25" s="7" t="str">
        <f t="shared" si="3"/>
        <v/>
      </c>
      <c r="K25" s="7" t="str">
        <f t="shared" si="4"/>
        <v/>
      </c>
      <c r="L25" s="7"/>
      <c r="M25" s="7" t="str">
        <f t="shared" si="5"/>
        <v/>
      </c>
      <c r="N25" s="5" t="str">
        <f t="shared" si="6"/>
        <v/>
      </c>
    </row>
    <row r="26" spans="1:14" ht="12.75" customHeight="1" x14ac:dyDescent="0.3">
      <c r="A26" s="201" t="str">
        <f t="shared" si="0"/>
        <v>LC 8</v>
      </c>
      <c r="B26" s="65"/>
      <c r="C26" s="89"/>
      <c r="D26" s="86" t="s">
        <v>33</v>
      </c>
      <c r="E26" s="64" t="s">
        <v>1192</v>
      </c>
      <c r="F26" s="85" t="s">
        <v>12</v>
      </c>
      <c r="G26" s="55"/>
      <c r="H26" s="76"/>
      <c r="I26" s="138" t="str">
        <f t="shared" si="2"/>
        <v/>
      </c>
      <c r="J26" s="7" t="str">
        <f t="shared" si="3"/>
        <v/>
      </c>
      <c r="K26" s="7" t="str">
        <f t="shared" si="4"/>
        <v xml:space="preserve">LC </v>
      </c>
      <c r="L26" s="7"/>
      <c r="M26" s="7" t="str">
        <f t="shared" si="5"/>
        <v xml:space="preserve">LC </v>
      </c>
      <c r="N26" s="5">
        <f t="shared" si="6"/>
        <v>8</v>
      </c>
    </row>
    <row r="27" spans="1:14" ht="12.75" customHeight="1" x14ac:dyDescent="0.3">
      <c r="A27" s="201" t="str">
        <f t="shared" si="0"/>
        <v/>
      </c>
      <c r="B27" s="65"/>
      <c r="C27" s="167"/>
      <c r="D27" s="86"/>
      <c r="E27" s="87"/>
      <c r="F27" s="65"/>
      <c r="G27" s="55"/>
      <c r="H27" s="76"/>
      <c r="I27" s="138" t="str">
        <f t="shared" si="2"/>
        <v/>
      </c>
      <c r="J27" s="7" t="str">
        <f t="shared" si="3"/>
        <v/>
      </c>
      <c r="K27" s="7" t="str">
        <f t="shared" si="4"/>
        <v/>
      </c>
      <c r="L27" s="7"/>
      <c r="M27" s="7" t="str">
        <f t="shared" si="5"/>
        <v/>
      </c>
      <c r="N27" s="5" t="str">
        <f t="shared" si="6"/>
        <v/>
      </c>
    </row>
    <row r="28" spans="1:14" ht="12.75" customHeight="1" x14ac:dyDescent="0.3">
      <c r="A28" s="201" t="str">
        <f t="shared" si="0"/>
        <v>LC 9</v>
      </c>
      <c r="B28" s="136"/>
      <c r="C28" s="119"/>
      <c r="D28" s="86" t="s">
        <v>36</v>
      </c>
      <c r="E28" s="64" t="s">
        <v>1193</v>
      </c>
      <c r="F28" s="65" t="s">
        <v>12</v>
      </c>
      <c r="G28" s="55"/>
      <c r="H28" s="76"/>
      <c r="I28" s="138" t="str">
        <f t="shared" si="2"/>
        <v/>
      </c>
      <c r="J28" s="7" t="str">
        <f t="shared" si="3"/>
        <v/>
      </c>
      <c r="K28" s="7" t="str">
        <f t="shared" si="4"/>
        <v xml:space="preserve">LC </v>
      </c>
      <c r="L28" s="7"/>
      <c r="M28" s="7" t="str">
        <f t="shared" si="5"/>
        <v xml:space="preserve">LC </v>
      </c>
      <c r="N28" s="5">
        <f t="shared" si="6"/>
        <v>9</v>
      </c>
    </row>
    <row r="29" spans="1:14" ht="12.75" customHeight="1" x14ac:dyDescent="0.3">
      <c r="A29" s="201" t="str">
        <f t="shared" si="0"/>
        <v/>
      </c>
      <c r="B29" s="65"/>
      <c r="C29" s="62"/>
      <c r="D29" s="63"/>
      <c r="E29" s="64"/>
      <c r="F29" s="65"/>
      <c r="G29" s="55"/>
      <c r="H29" s="76"/>
      <c r="I29" s="138" t="str">
        <f t="shared" si="2"/>
        <v/>
      </c>
      <c r="J29" s="7" t="str">
        <f t="shared" si="3"/>
        <v/>
      </c>
      <c r="K29" s="7" t="str">
        <f t="shared" si="4"/>
        <v/>
      </c>
      <c r="L29" s="7"/>
      <c r="M29" s="7" t="str">
        <f t="shared" si="5"/>
        <v/>
      </c>
      <c r="N29" s="5" t="str">
        <f t="shared" si="6"/>
        <v/>
      </c>
    </row>
    <row r="30" spans="1:14" ht="12.75" customHeight="1" x14ac:dyDescent="0.3">
      <c r="A30" s="201" t="str">
        <f t="shared" si="0"/>
        <v/>
      </c>
      <c r="B30" s="65"/>
      <c r="C30" s="89"/>
      <c r="D30" s="86"/>
      <c r="E30" s="87"/>
      <c r="F30" s="85"/>
      <c r="G30" s="55"/>
      <c r="H30" s="76"/>
      <c r="I30" s="138" t="str">
        <f t="shared" si="2"/>
        <v/>
      </c>
      <c r="J30" s="7" t="str">
        <f t="shared" si="3"/>
        <v/>
      </c>
      <c r="K30" s="7" t="str">
        <f t="shared" si="4"/>
        <v/>
      </c>
      <c r="L30" s="7"/>
      <c r="M30" s="7" t="str">
        <f t="shared" si="5"/>
        <v/>
      </c>
      <c r="N30" s="5" t="str">
        <f t="shared" si="6"/>
        <v/>
      </c>
    </row>
    <row r="31" spans="1:14" ht="12.75" customHeight="1" x14ac:dyDescent="0.3">
      <c r="A31" s="201" t="str">
        <f t="shared" si="0"/>
        <v>LC 10</v>
      </c>
      <c r="B31" s="65" t="s">
        <v>1183</v>
      </c>
      <c r="C31" s="167" t="s">
        <v>1184</v>
      </c>
      <c r="D31" s="63"/>
      <c r="E31" s="64"/>
      <c r="F31" s="65"/>
      <c r="G31" s="55"/>
      <c r="H31" s="76"/>
      <c r="I31" s="138" t="str">
        <f t="shared" si="2"/>
        <v/>
      </c>
      <c r="J31" s="7" t="str">
        <f t="shared" si="3"/>
        <v xml:space="preserve">LC </v>
      </c>
      <c r="K31" s="7" t="str">
        <f t="shared" si="4"/>
        <v/>
      </c>
      <c r="L31" s="7"/>
      <c r="M31" s="7" t="str">
        <f t="shared" si="5"/>
        <v xml:space="preserve">LC </v>
      </c>
      <c r="N31" s="5">
        <f t="shared" si="6"/>
        <v>10</v>
      </c>
    </row>
    <row r="32" spans="1:14" ht="12.75" customHeight="1" x14ac:dyDescent="0.3">
      <c r="A32" s="201" t="str">
        <f t="shared" si="0"/>
        <v/>
      </c>
      <c r="B32" s="136"/>
      <c r="C32" s="119"/>
      <c r="D32" s="63"/>
      <c r="E32" s="64"/>
      <c r="F32" s="65"/>
      <c r="G32" s="55"/>
      <c r="H32" s="76"/>
      <c r="I32" s="138" t="str">
        <f t="shared" si="2"/>
        <v/>
      </c>
      <c r="J32" s="7" t="str">
        <f t="shared" si="3"/>
        <v/>
      </c>
      <c r="K32" s="7" t="str">
        <f t="shared" si="4"/>
        <v/>
      </c>
      <c r="L32" s="7"/>
      <c r="M32" s="7" t="str">
        <f t="shared" si="5"/>
        <v/>
      </c>
      <c r="N32" s="5" t="str">
        <f t="shared" si="6"/>
        <v/>
      </c>
    </row>
    <row r="33" spans="1:14" ht="12.75" customHeight="1" x14ac:dyDescent="0.3">
      <c r="A33" s="201" t="str">
        <f t="shared" si="0"/>
        <v>LC 11</v>
      </c>
      <c r="B33" s="65"/>
      <c r="C33" s="62" t="s">
        <v>320</v>
      </c>
      <c r="D33" s="63" t="s">
        <v>1185</v>
      </c>
      <c r="E33" s="64"/>
      <c r="F33" s="65" t="s">
        <v>10</v>
      </c>
      <c r="G33" s="55"/>
      <c r="H33" s="76"/>
      <c r="I33" s="138" t="str">
        <f t="shared" si="2"/>
        <v/>
      </c>
      <c r="J33" s="7" t="str">
        <f t="shared" si="3"/>
        <v/>
      </c>
      <c r="K33" s="7" t="str">
        <f t="shared" si="4"/>
        <v xml:space="preserve">LC </v>
      </c>
      <c r="L33" s="7"/>
      <c r="M33" s="7" t="str">
        <f t="shared" si="5"/>
        <v xml:space="preserve">LC </v>
      </c>
      <c r="N33" s="5">
        <f t="shared" si="6"/>
        <v>11</v>
      </c>
    </row>
    <row r="34" spans="1:14" ht="12.75" customHeight="1" x14ac:dyDescent="0.3">
      <c r="A34" s="201" t="str">
        <f t="shared" si="0"/>
        <v/>
      </c>
      <c r="B34" s="136"/>
      <c r="C34" s="119"/>
      <c r="D34" s="63"/>
      <c r="E34" s="64"/>
      <c r="F34" s="65"/>
      <c r="G34" s="55"/>
      <c r="H34" s="76"/>
      <c r="I34" s="138" t="str">
        <f t="shared" si="2"/>
        <v/>
      </c>
      <c r="J34" s="7" t="str">
        <f t="shared" si="3"/>
        <v/>
      </c>
      <c r="K34" s="7" t="str">
        <f t="shared" si="4"/>
        <v/>
      </c>
      <c r="L34" s="7"/>
      <c r="M34" s="7" t="str">
        <f t="shared" si="5"/>
        <v/>
      </c>
      <c r="N34" s="5" t="str">
        <f t="shared" si="6"/>
        <v/>
      </c>
    </row>
    <row r="35" spans="1:14" ht="12.75" customHeight="1" x14ac:dyDescent="0.3">
      <c r="A35" s="201" t="str">
        <f t="shared" si="0"/>
        <v/>
      </c>
      <c r="B35" s="65"/>
      <c r="C35" s="119"/>
      <c r="D35" s="63"/>
      <c r="E35" s="64"/>
      <c r="F35" s="65"/>
      <c r="G35" s="55"/>
      <c r="H35" s="76"/>
      <c r="I35" s="138" t="str">
        <f t="shared" si="2"/>
        <v/>
      </c>
      <c r="J35" s="7" t="str">
        <f t="shared" si="3"/>
        <v/>
      </c>
      <c r="K35" s="7" t="str">
        <f t="shared" si="4"/>
        <v/>
      </c>
      <c r="L35" s="7"/>
      <c r="M35" s="7" t="str">
        <f t="shared" si="5"/>
        <v/>
      </c>
      <c r="N35" s="5" t="str">
        <f t="shared" si="6"/>
        <v/>
      </c>
    </row>
    <row r="36" spans="1:14" ht="12.75" customHeight="1" x14ac:dyDescent="0.3">
      <c r="A36" s="201" t="str">
        <f t="shared" si="0"/>
        <v/>
      </c>
      <c r="B36" s="65"/>
      <c r="C36" s="120" t="s">
        <v>1194</v>
      </c>
      <c r="D36" s="63"/>
      <c r="E36" s="87"/>
      <c r="F36" s="85"/>
      <c r="G36" s="55"/>
      <c r="H36" s="76"/>
      <c r="I36" s="138" t="str">
        <f t="shared" si="2"/>
        <v/>
      </c>
      <c r="J36" s="7" t="str">
        <f t="shared" si="3"/>
        <v/>
      </c>
      <c r="K36" s="7" t="str">
        <f t="shared" si="4"/>
        <v/>
      </c>
      <c r="L36" s="7"/>
      <c r="M36" s="7" t="str">
        <f t="shared" si="5"/>
        <v/>
      </c>
      <c r="N36" s="5" t="str">
        <f t="shared" si="6"/>
        <v/>
      </c>
    </row>
    <row r="37" spans="1:14" ht="12.75" customHeight="1" x14ac:dyDescent="0.3">
      <c r="A37" s="201" t="str">
        <f t="shared" si="0"/>
        <v/>
      </c>
      <c r="B37" s="65"/>
      <c r="C37" s="119"/>
      <c r="D37" s="63"/>
      <c r="E37" s="87"/>
      <c r="F37" s="85"/>
      <c r="G37" s="55"/>
      <c r="H37" s="76"/>
      <c r="I37" s="138" t="str">
        <f t="shared" si="2"/>
        <v/>
      </c>
      <c r="J37" s="7" t="str">
        <f t="shared" si="3"/>
        <v/>
      </c>
      <c r="K37" s="7" t="str">
        <f t="shared" si="4"/>
        <v/>
      </c>
      <c r="L37" s="7"/>
      <c r="M37" s="7" t="str">
        <f t="shared" si="5"/>
        <v/>
      </c>
      <c r="N37" s="5" t="str">
        <f t="shared" si="6"/>
        <v/>
      </c>
    </row>
    <row r="38" spans="1:14" ht="12.75" customHeight="1" x14ac:dyDescent="0.3">
      <c r="A38" s="201" t="str">
        <f t="shared" si="0"/>
        <v/>
      </c>
      <c r="B38" s="65"/>
      <c r="C38" s="120" t="s">
        <v>975</v>
      </c>
      <c r="D38" s="63"/>
      <c r="E38" s="64"/>
      <c r="F38" s="65"/>
      <c r="G38" s="55"/>
      <c r="H38" s="76"/>
      <c r="I38" s="138" t="str">
        <f t="shared" si="2"/>
        <v/>
      </c>
      <c r="J38" s="7" t="str">
        <f t="shared" si="3"/>
        <v/>
      </c>
      <c r="K38" s="7" t="str">
        <f t="shared" si="4"/>
        <v/>
      </c>
      <c r="L38" s="7"/>
      <c r="M38" s="7" t="str">
        <f t="shared" si="5"/>
        <v/>
      </c>
      <c r="N38" s="5" t="str">
        <f t="shared" si="6"/>
        <v/>
      </c>
    </row>
    <row r="39" spans="1:14" ht="12.75" customHeight="1" x14ac:dyDescent="0.3">
      <c r="A39" s="201" t="str">
        <f t="shared" si="0"/>
        <v/>
      </c>
      <c r="B39" s="136"/>
      <c r="C39" s="119"/>
      <c r="D39" s="63"/>
      <c r="E39" s="64"/>
      <c r="F39" s="65"/>
      <c r="G39" s="55"/>
      <c r="H39" s="76"/>
      <c r="I39" s="138" t="str">
        <f t="shared" si="2"/>
        <v/>
      </c>
      <c r="J39" s="7" t="str">
        <f t="shared" si="3"/>
        <v/>
      </c>
      <c r="K39" s="7" t="str">
        <f t="shared" si="4"/>
        <v/>
      </c>
      <c r="L39" s="7"/>
      <c r="M39" s="7" t="str">
        <f t="shared" si="5"/>
        <v/>
      </c>
      <c r="N39" s="5" t="str">
        <f t="shared" si="6"/>
        <v/>
      </c>
    </row>
    <row r="40" spans="1:14" ht="12.75" customHeight="1" x14ac:dyDescent="0.3">
      <c r="A40" s="201" t="str">
        <f t="shared" si="0"/>
        <v>LC 12</v>
      </c>
      <c r="B40" s="65" t="s">
        <v>740</v>
      </c>
      <c r="C40" s="66" t="s">
        <v>101</v>
      </c>
      <c r="D40" s="78"/>
      <c r="E40" s="117"/>
      <c r="F40" s="65"/>
      <c r="G40" s="55"/>
      <c r="H40" s="76"/>
      <c r="I40" s="138" t="str">
        <f t="shared" si="2"/>
        <v/>
      </c>
      <c r="J40" s="7" t="str">
        <f t="shared" si="3"/>
        <v xml:space="preserve">LC </v>
      </c>
      <c r="K40" s="7" t="str">
        <f t="shared" si="4"/>
        <v/>
      </c>
      <c r="L40" s="7"/>
      <c r="M40" s="7" t="str">
        <f t="shared" si="5"/>
        <v xml:space="preserve">LC </v>
      </c>
      <c r="N40" s="5">
        <f t="shared" si="6"/>
        <v>12</v>
      </c>
    </row>
    <row r="41" spans="1:14" ht="12.75" customHeight="1" x14ac:dyDescent="0.3">
      <c r="A41" s="201" t="str">
        <f t="shared" si="0"/>
        <v/>
      </c>
      <c r="B41" s="65"/>
      <c r="C41" s="66"/>
      <c r="D41" s="63"/>
      <c r="E41" s="64"/>
      <c r="F41" s="65"/>
      <c r="G41" s="55"/>
      <c r="H41" s="76"/>
      <c r="I41" s="138" t="str">
        <f t="shared" si="2"/>
        <v/>
      </c>
      <c r="J41" s="7" t="str">
        <f t="shared" si="3"/>
        <v/>
      </c>
      <c r="K41" s="7" t="str">
        <f t="shared" si="4"/>
        <v/>
      </c>
      <c r="L41" s="7"/>
      <c r="M41" s="7" t="str">
        <f t="shared" si="5"/>
        <v/>
      </c>
      <c r="N41" s="5" t="str">
        <f t="shared" si="6"/>
        <v/>
      </c>
    </row>
    <row r="42" spans="1:14" ht="12.75" customHeight="1" x14ac:dyDescent="0.3">
      <c r="A42" s="201" t="str">
        <f t="shared" si="0"/>
        <v>LC 13</v>
      </c>
      <c r="B42" s="65"/>
      <c r="C42" s="169" t="s">
        <v>320</v>
      </c>
      <c r="D42" s="170" t="s">
        <v>158</v>
      </c>
      <c r="E42" s="87"/>
      <c r="F42" s="65" t="s">
        <v>47</v>
      </c>
      <c r="G42" s="55"/>
      <c r="H42" s="76"/>
      <c r="I42" s="138" t="str">
        <f t="shared" si="2"/>
        <v/>
      </c>
      <c r="J42" s="7" t="str">
        <f t="shared" si="3"/>
        <v/>
      </c>
      <c r="K42" s="7" t="str">
        <f t="shared" si="4"/>
        <v xml:space="preserve">LC </v>
      </c>
      <c r="L42" s="7"/>
      <c r="M42" s="7" t="str">
        <f t="shared" si="5"/>
        <v xml:space="preserve">LC </v>
      </c>
      <c r="N42" s="5">
        <f t="shared" si="6"/>
        <v>13</v>
      </c>
    </row>
    <row r="43" spans="1:14" ht="12.75" customHeight="1" x14ac:dyDescent="0.3">
      <c r="A43" s="201" t="str">
        <f t="shared" si="0"/>
        <v/>
      </c>
      <c r="B43" s="65"/>
      <c r="C43" s="89"/>
      <c r="D43" s="86"/>
      <c r="E43" s="87"/>
      <c r="F43" s="85"/>
      <c r="G43" s="55"/>
      <c r="H43" s="76"/>
      <c r="I43" s="138" t="str">
        <f t="shared" si="2"/>
        <v/>
      </c>
      <c r="J43" s="7" t="str">
        <f t="shared" si="3"/>
        <v/>
      </c>
      <c r="K43" s="7" t="str">
        <f t="shared" si="4"/>
        <v/>
      </c>
      <c r="L43" s="7"/>
      <c r="M43" s="7" t="str">
        <f t="shared" si="5"/>
        <v/>
      </c>
      <c r="N43" s="5" t="str">
        <f t="shared" si="6"/>
        <v/>
      </c>
    </row>
    <row r="44" spans="1:14" ht="12.75" customHeight="1" x14ac:dyDescent="0.3">
      <c r="A44" s="201" t="str">
        <f t="shared" si="0"/>
        <v>LC 14</v>
      </c>
      <c r="B44" s="65" t="s">
        <v>744</v>
      </c>
      <c r="C44" s="66" t="s">
        <v>108</v>
      </c>
      <c r="D44" s="78"/>
      <c r="E44" s="117"/>
      <c r="F44" s="65"/>
      <c r="G44" s="55"/>
      <c r="H44" s="76"/>
      <c r="I44" s="138" t="str">
        <f t="shared" si="2"/>
        <v/>
      </c>
      <c r="J44" s="7" t="str">
        <f t="shared" si="3"/>
        <v xml:space="preserve">LC </v>
      </c>
      <c r="K44" s="7" t="str">
        <f t="shared" si="4"/>
        <v/>
      </c>
      <c r="L44" s="7"/>
      <c r="M44" s="7" t="str">
        <f t="shared" si="5"/>
        <v xml:space="preserve">LC </v>
      </c>
      <c r="N44" s="5">
        <f t="shared" si="6"/>
        <v>14</v>
      </c>
    </row>
    <row r="45" spans="1:14" ht="12.75" customHeight="1" x14ac:dyDescent="0.3">
      <c r="A45" s="201" t="str">
        <f t="shared" si="0"/>
        <v/>
      </c>
      <c r="B45" s="65"/>
      <c r="C45" s="62"/>
      <c r="D45" s="63"/>
      <c r="E45" s="64"/>
      <c r="F45" s="65"/>
      <c r="G45" s="55"/>
      <c r="H45" s="76"/>
      <c r="I45" s="138" t="str">
        <f t="shared" si="2"/>
        <v/>
      </c>
      <c r="J45" s="7" t="str">
        <f t="shared" si="3"/>
        <v/>
      </c>
      <c r="K45" s="7" t="str">
        <f t="shared" si="4"/>
        <v/>
      </c>
      <c r="L45" s="7"/>
      <c r="M45" s="7" t="str">
        <f t="shared" si="5"/>
        <v/>
      </c>
      <c r="N45" s="5" t="str">
        <f t="shared" si="6"/>
        <v/>
      </c>
    </row>
    <row r="46" spans="1:14" ht="12.75" customHeight="1" x14ac:dyDescent="0.3">
      <c r="A46" s="201" t="str">
        <f t="shared" si="0"/>
        <v>LC 15</v>
      </c>
      <c r="B46" s="65"/>
      <c r="C46" s="62" t="s">
        <v>320</v>
      </c>
      <c r="D46" s="63" t="s">
        <v>160</v>
      </c>
      <c r="E46" s="64"/>
      <c r="F46" s="65" t="s">
        <v>15</v>
      </c>
      <c r="G46" s="55"/>
      <c r="H46" s="76"/>
      <c r="I46" s="138" t="str">
        <f t="shared" si="2"/>
        <v/>
      </c>
      <c r="J46" s="7" t="str">
        <f t="shared" si="3"/>
        <v/>
      </c>
      <c r="K46" s="7" t="str">
        <f t="shared" si="4"/>
        <v xml:space="preserve">LC </v>
      </c>
      <c r="L46" s="7"/>
      <c r="M46" s="7" t="str">
        <f t="shared" si="5"/>
        <v xml:space="preserve">LC </v>
      </c>
      <c r="N46" s="5">
        <f t="shared" si="6"/>
        <v>15</v>
      </c>
    </row>
    <row r="47" spans="1:14" ht="12.75" customHeight="1" x14ac:dyDescent="0.3">
      <c r="A47" s="201" t="str">
        <f t="shared" si="0"/>
        <v/>
      </c>
      <c r="B47" s="65"/>
      <c r="C47" s="89"/>
      <c r="D47" s="86"/>
      <c r="E47" s="87"/>
      <c r="F47" s="85"/>
      <c r="G47" s="55"/>
      <c r="H47" s="76"/>
      <c r="I47" s="138" t="str">
        <f t="shared" si="2"/>
        <v/>
      </c>
      <c r="J47" s="7" t="str">
        <f t="shared" ref="J47:J69" si="7">IF(ISBLANK(B47),"","LC ")</f>
        <v/>
      </c>
      <c r="K47" s="7" t="str">
        <f t="shared" ref="K47:K69" si="8">IF(ISBLANK(F47),"","LC ")</f>
        <v/>
      </c>
      <c r="L47" s="7"/>
      <c r="M47" s="7" t="str">
        <f t="shared" ref="M47:M69" si="9">IF(J47="LC ","LC ",IF(K47="LC ","LC ",""))</f>
        <v/>
      </c>
      <c r="N47" s="5" t="str">
        <f t="shared" ref="N47:N69" si="10">IF(AND(M47="LC ",ISNUMBER(MAX(N38:N46))),MAX(N38:N46)+1,"")</f>
        <v/>
      </c>
    </row>
    <row r="48" spans="1:14" ht="12.75" customHeight="1" x14ac:dyDescent="0.3">
      <c r="A48" s="201" t="str">
        <f t="shared" si="0"/>
        <v/>
      </c>
      <c r="B48" s="65"/>
      <c r="C48" s="89"/>
      <c r="D48" s="86"/>
      <c r="E48" s="87"/>
      <c r="F48" s="85"/>
      <c r="G48" s="55"/>
      <c r="H48" s="76"/>
      <c r="I48" s="138" t="str">
        <f t="shared" si="2"/>
        <v/>
      </c>
      <c r="J48" s="7" t="str">
        <f t="shared" si="7"/>
        <v/>
      </c>
      <c r="K48" s="7" t="str">
        <f t="shared" si="8"/>
        <v/>
      </c>
      <c r="L48" s="7"/>
      <c r="M48" s="7" t="str">
        <f t="shared" si="9"/>
        <v/>
      </c>
      <c r="N48" s="5" t="str">
        <f t="shared" si="10"/>
        <v/>
      </c>
    </row>
    <row r="49" spans="1:14" ht="12.75" customHeight="1" x14ac:dyDescent="0.3">
      <c r="A49" s="201" t="str">
        <f t="shared" si="0"/>
        <v/>
      </c>
      <c r="B49" s="65"/>
      <c r="C49" s="89"/>
      <c r="D49" s="86"/>
      <c r="E49" s="87"/>
      <c r="F49" s="85"/>
      <c r="G49" s="55"/>
      <c r="H49" s="76"/>
      <c r="I49" s="138" t="str">
        <f t="shared" si="2"/>
        <v/>
      </c>
      <c r="J49" s="7" t="str">
        <f t="shared" si="7"/>
        <v/>
      </c>
      <c r="K49" s="7" t="str">
        <f t="shared" si="8"/>
        <v/>
      </c>
      <c r="L49" s="7"/>
      <c r="M49" s="7" t="str">
        <f t="shared" si="9"/>
        <v/>
      </c>
      <c r="N49" s="5" t="str">
        <f t="shared" si="10"/>
        <v/>
      </c>
    </row>
    <row r="50" spans="1:14" ht="12.75" customHeight="1" x14ac:dyDescent="0.3">
      <c r="A50" s="201" t="str">
        <f t="shared" si="0"/>
        <v/>
      </c>
      <c r="B50" s="65"/>
      <c r="C50" s="167"/>
      <c r="D50" s="63"/>
      <c r="E50" s="64"/>
      <c r="F50" s="65"/>
      <c r="G50" s="55"/>
      <c r="H50" s="76"/>
      <c r="I50" s="138" t="str">
        <f t="shared" si="2"/>
        <v/>
      </c>
      <c r="J50" s="7" t="str">
        <f t="shared" si="7"/>
        <v/>
      </c>
      <c r="K50" s="7" t="str">
        <f t="shared" si="8"/>
        <v/>
      </c>
      <c r="L50" s="7"/>
      <c r="M50" s="7" t="str">
        <f t="shared" si="9"/>
        <v/>
      </c>
      <c r="N50" s="5" t="str">
        <f t="shared" si="10"/>
        <v/>
      </c>
    </row>
    <row r="51" spans="1:14" ht="12.75" customHeight="1" x14ac:dyDescent="0.3">
      <c r="A51" s="201" t="str">
        <f t="shared" si="0"/>
        <v/>
      </c>
      <c r="B51" s="136"/>
      <c r="C51" s="119"/>
      <c r="D51" s="63"/>
      <c r="E51" s="64"/>
      <c r="F51" s="65"/>
      <c r="G51" s="55"/>
      <c r="H51" s="76"/>
      <c r="I51" s="138" t="str">
        <f t="shared" si="2"/>
        <v/>
      </c>
      <c r="J51" s="7" t="str">
        <f t="shared" si="7"/>
        <v/>
      </c>
      <c r="K51" s="7" t="str">
        <f t="shared" si="8"/>
        <v/>
      </c>
      <c r="L51" s="7"/>
      <c r="M51" s="7" t="str">
        <f t="shared" si="9"/>
        <v/>
      </c>
      <c r="N51" s="5" t="str">
        <f t="shared" si="10"/>
        <v/>
      </c>
    </row>
    <row r="52" spans="1:14" ht="12.75" customHeight="1" x14ac:dyDescent="0.3">
      <c r="A52" s="201" t="str">
        <f t="shared" si="0"/>
        <v/>
      </c>
      <c r="B52" s="65"/>
      <c r="C52" s="119"/>
      <c r="D52" s="63"/>
      <c r="E52" s="64"/>
      <c r="F52" s="65"/>
      <c r="G52" s="55"/>
      <c r="H52" s="76"/>
      <c r="I52" s="138" t="str">
        <f t="shared" si="2"/>
        <v/>
      </c>
      <c r="J52" s="7" t="str">
        <f t="shared" si="7"/>
        <v/>
      </c>
      <c r="K52" s="7" t="str">
        <f t="shared" si="8"/>
        <v/>
      </c>
      <c r="L52" s="7"/>
      <c r="M52" s="7" t="str">
        <f t="shared" si="9"/>
        <v/>
      </c>
      <c r="N52" s="5" t="str">
        <f t="shared" si="10"/>
        <v/>
      </c>
    </row>
    <row r="53" spans="1:14" ht="12.75" customHeight="1" x14ac:dyDescent="0.3">
      <c r="A53" s="201"/>
      <c r="B53" s="65"/>
      <c r="C53" s="119"/>
      <c r="D53" s="63"/>
      <c r="E53" s="64"/>
      <c r="F53" s="65"/>
      <c r="G53" s="55"/>
      <c r="H53" s="76"/>
      <c r="I53" s="138"/>
      <c r="J53" s="7" t="str">
        <f t="shared" si="7"/>
        <v/>
      </c>
      <c r="K53" s="7" t="str">
        <f t="shared" si="8"/>
        <v/>
      </c>
      <c r="L53" s="7"/>
      <c r="M53" s="7" t="str">
        <f t="shared" si="9"/>
        <v/>
      </c>
      <c r="N53" s="5" t="str">
        <f t="shared" si="10"/>
        <v/>
      </c>
    </row>
    <row r="54" spans="1:14" ht="12.75" customHeight="1" x14ac:dyDescent="0.3">
      <c r="A54" s="201"/>
      <c r="B54" s="65"/>
      <c r="C54" s="119"/>
      <c r="D54" s="63"/>
      <c r="E54" s="64"/>
      <c r="F54" s="65"/>
      <c r="G54" s="55"/>
      <c r="H54" s="76"/>
      <c r="I54" s="138"/>
      <c r="J54" s="7" t="str">
        <f t="shared" si="7"/>
        <v/>
      </c>
      <c r="K54" s="7" t="str">
        <f t="shared" si="8"/>
        <v/>
      </c>
      <c r="L54" s="7"/>
      <c r="M54" s="7" t="str">
        <f t="shared" si="9"/>
        <v/>
      </c>
      <c r="N54" s="5" t="str">
        <f t="shared" si="10"/>
        <v/>
      </c>
    </row>
    <row r="55" spans="1:14" ht="12.75" customHeight="1" x14ac:dyDescent="0.3">
      <c r="A55" s="201"/>
      <c r="B55" s="65"/>
      <c r="C55" s="119"/>
      <c r="D55" s="63"/>
      <c r="E55" s="64"/>
      <c r="F55" s="65"/>
      <c r="G55" s="55"/>
      <c r="H55" s="76"/>
      <c r="I55" s="138"/>
      <c r="J55" s="7" t="str">
        <f t="shared" si="7"/>
        <v/>
      </c>
      <c r="K55" s="7" t="str">
        <f t="shared" si="8"/>
        <v/>
      </c>
      <c r="L55" s="7"/>
      <c r="M55" s="7" t="str">
        <f t="shared" si="9"/>
        <v/>
      </c>
      <c r="N55" s="5" t="str">
        <f t="shared" si="10"/>
        <v/>
      </c>
    </row>
    <row r="56" spans="1:14" ht="12.75" customHeight="1" x14ac:dyDescent="0.3">
      <c r="A56" s="201"/>
      <c r="B56" s="65"/>
      <c r="C56" s="119"/>
      <c r="D56" s="63"/>
      <c r="E56" s="64"/>
      <c r="F56" s="65"/>
      <c r="G56" s="55"/>
      <c r="H56" s="76"/>
      <c r="I56" s="138"/>
      <c r="J56" s="7" t="str">
        <f t="shared" si="7"/>
        <v/>
      </c>
      <c r="K56" s="7" t="str">
        <f t="shared" si="8"/>
        <v/>
      </c>
      <c r="L56" s="7"/>
      <c r="M56" s="7" t="str">
        <f t="shared" si="9"/>
        <v/>
      </c>
      <c r="N56" s="5" t="str">
        <f t="shared" si="10"/>
        <v/>
      </c>
    </row>
    <row r="57" spans="1:14" ht="12.75" customHeight="1" x14ac:dyDescent="0.3">
      <c r="A57" s="201"/>
      <c r="B57" s="65"/>
      <c r="C57" s="119"/>
      <c r="D57" s="63"/>
      <c r="E57" s="64"/>
      <c r="F57" s="65"/>
      <c r="G57" s="55"/>
      <c r="H57" s="76"/>
      <c r="I57" s="138"/>
      <c r="J57" s="7" t="str">
        <f t="shared" si="7"/>
        <v/>
      </c>
      <c r="K57" s="7" t="str">
        <f t="shared" si="8"/>
        <v/>
      </c>
      <c r="L57" s="7"/>
      <c r="M57" s="7" t="str">
        <f t="shared" si="9"/>
        <v/>
      </c>
      <c r="N57" s="5" t="str">
        <f t="shared" si="10"/>
        <v/>
      </c>
    </row>
    <row r="58" spans="1:14" ht="12.75" customHeight="1" x14ac:dyDescent="0.3">
      <c r="A58" s="201"/>
      <c r="B58" s="65"/>
      <c r="C58" s="119"/>
      <c r="D58" s="63"/>
      <c r="E58" s="64"/>
      <c r="F58" s="65"/>
      <c r="G58" s="55"/>
      <c r="H58" s="76"/>
      <c r="I58" s="138"/>
      <c r="J58" s="7" t="str">
        <f t="shared" si="7"/>
        <v/>
      </c>
      <c r="K58" s="7" t="str">
        <f t="shared" si="8"/>
        <v/>
      </c>
      <c r="L58" s="7"/>
      <c r="M58" s="7" t="str">
        <f t="shared" si="9"/>
        <v/>
      </c>
      <c r="N58" s="5" t="str">
        <f t="shared" si="10"/>
        <v/>
      </c>
    </row>
    <row r="59" spans="1:14" ht="12.75" customHeight="1" x14ac:dyDescent="0.3">
      <c r="A59" s="201"/>
      <c r="B59" s="65"/>
      <c r="C59" s="119"/>
      <c r="D59" s="63"/>
      <c r="E59" s="64"/>
      <c r="F59" s="65"/>
      <c r="G59" s="55"/>
      <c r="H59" s="76"/>
      <c r="I59" s="138"/>
      <c r="J59" s="7" t="str">
        <f t="shared" si="7"/>
        <v/>
      </c>
      <c r="K59" s="7" t="str">
        <f t="shared" si="8"/>
        <v/>
      </c>
      <c r="L59" s="7"/>
      <c r="M59" s="7" t="str">
        <f t="shared" si="9"/>
        <v/>
      </c>
      <c r="N59" s="5" t="str">
        <f t="shared" si="10"/>
        <v/>
      </c>
    </row>
    <row r="60" spans="1:14" ht="12.75" customHeight="1" x14ac:dyDescent="0.3">
      <c r="A60" s="201"/>
      <c r="B60" s="65"/>
      <c r="C60" s="119"/>
      <c r="D60" s="63"/>
      <c r="E60" s="64"/>
      <c r="F60" s="65"/>
      <c r="G60" s="55"/>
      <c r="H60" s="76"/>
      <c r="I60" s="138"/>
      <c r="J60" s="7" t="str">
        <f t="shared" si="7"/>
        <v/>
      </c>
      <c r="K60" s="7" t="str">
        <f t="shared" si="8"/>
        <v/>
      </c>
      <c r="L60" s="7"/>
      <c r="M60" s="7" t="str">
        <f t="shared" si="9"/>
        <v/>
      </c>
      <c r="N60" s="5" t="str">
        <f t="shared" si="10"/>
        <v/>
      </c>
    </row>
    <row r="61" spans="1:14" ht="12.75" customHeight="1" x14ac:dyDescent="0.3">
      <c r="A61" s="201"/>
      <c r="B61" s="65"/>
      <c r="C61" s="119"/>
      <c r="D61" s="63"/>
      <c r="E61" s="64"/>
      <c r="F61" s="65"/>
      <c r="G61" s="55"/>
      <c r="H61" s="76"/>
      <c r="I61" s="138"/>
      <c r="J61" s="7" t="str">
        <f t="shared" si="7"/>
        <v/>
      </c>
      <c r="K61" s="7" t="str">
        <f t="shared" si="8"/>
        <v/>
      </c>
      <c r="L61" s="7"/>
      <c r="M61" s="7" t="str">
        <f t="shared" si="9"/>
        <v/>
      </c>
      <c r="N61" s="5" t="str">
        <f t="shared" si="10"/>
        <v/>
      </c>
    </row>
    <row r="62" spans="1:14" ht="12.75" customHeight="1" x14ac:dyDescent="0.3">
      <c r="A62" s="201"/>
      <c r="B62" s="65"/>
      <c r="C62" s="119"/>
      <c r="D62" s="63"/>
      <c r="E62" s="64"/>
      <c r="F62" s="65"/>
      <c r="G62" s="55"/>
      <c r="H62" s="76"/>
      <c r="I62" s="138"/>
      <c r="J62" s="7" t="str">
        <f t="shared" si="7"/>
        <v/>
      </c>
      <c r="K62" s="7" t="str">
        <f t="shared" si="8"/>
        <v/>
      </c>
      <c r="L62" s="7"/>
      <c r="M62" s="7" t="str">
        <f t="shared" si="9"/>
        <v/>
      </c>
      <c r="N62" s="5" t="str">
        <f t="shared" si="10"/>
        <v/>
      </c>
    </row>
    <row r="63" spans="1:14" ht="12.75" customHeight="1" x14ac:dyDescent="0.3">
      <c r="A63" s="201" t="str">
        <f t="shared" si="0"/>
        <v/>
      </c>
      <c r="B63" s="65"/>
      <c r="C63" s="119"/>
      <c r="D63" s="63"/>
      <c r="E63" s="64"/>
      <c r="F63" s="65"/>
      <c r="G63" s="55"/>
      <c r="H63" s="76"/>
      <c r="I63" s="138" t="str">
        <f t="shared" si="2"/>
        <v/>
      </c>
      <c r="J63" s="7" t="str">
        <f t="shared" si="7"/>
        <v/>
      </c>
      <c r="K63" s="7" t="str">
        <f t="shared" si="8"/>
        <v/>
      </c>
      <c r="L63" s="7"/>
      <c r="M63" s="7" t="str">
        <f t="shared" si="9"/>
        <v/>
      </c>
      <c r="N63" s="5" t="str">
        <f t="shared" si="10"/>
        <v/>
      </c>
    </row>
    <row r="64" spans="1:14" ht="12.75" customHeight="1" x14ac:dyDescent="0.3">
      <c r="A64" s="201" t="str">
        <f t="shared" si="0"/>
        <v/>
      </c>
      <c r="B64" s="65"/>
      <c r="C64" s="89"/>
      <c r="D64" s="86"/>
      <c r="E64" s="87"/>
      <c r="F64" s="85"/>
      <c r="G64" s="55"/>
      <c r="H64" s="76"/>
      <c r="I64" s="138" t="str">
        <f t="shared" si="2"/>
        <v/>
      </c>
      <c r="J64" s="7" t="str">
        <f t="shared" si="7"/>
        <v/>
      </c>
      <c r="K64" s="7" t="str">
        <f t="shared" si="8"/>
        <v/>
      </c>
      <c r="L64" s="7"/>
      <c r="M64" s="7" t="str">
        <f t="shared" si="9"/>
        <v/>
      </c>
      <c r="N64" s="5" t="str">
        <f t="shared" si="10"/>
        <v/>
      </c>
    </row>
    <row r="65" spans="1:14" ht="12.75" customHeight="1" x14ac:dyDescent="0.3">
      <c r="A65" s="201" t="str">
        <f t="shared" si="0"/>
        <v/>
      </c>
      <c r="B65" s="65"/>
      <c r="C65" s="89"/>
      <c r="D65" s="86"/>
      <c r="E65" s="87"/>
      <c r="F65" s="85"/>
      <c r="G65" s="55"/>
      <c r="H65" s="76"/>
      <c r="I65" s="138" t="str">
        <f t="shared" si="2"/>
        <v/>
      </c>
      <c r="J65" s="7" t="str">
        <f t="shared" si="7"/>
        <v/>
      </c>
      <c r="K65" s="7" t="str">
        <f t="shared" si="8"/>
        <v/>
      </c>
      <c r="L65" s="7"/>
      <c r="M65" s="7" t="str">
        <f t="shared" si="9"/>
        <v/>
      </c>
      <c r="N65" s="5" t="str">
        <f t="shared" si="10"/>
        <v/>
      </c>
    </row>
    <row r="66" spans="1:14" ht="12.75" customHeight="1" x14ac:dyDescent="0.3">
      <c r="A66" s="201" t="str">
        <f t="shared" si="0"/>
        <v/>
      </c>
      <c r="B66" s="65"/>
      <c r="C66" s="89"/>
      <c r="D66" s="86"/>
      <c r="E66" s="87"/>
      <c r="F66" s="85"/>
      <c r="G66" s="55"/>
      <c r="H66" s="76"/>
      <c r="I66" s="138" t="str">
        <f t="shared" si="2"/>
        <v/>
      </c>
      <c r="J66" s="7" t="str">
        <f t="shared" si="7"/>
        <v/>
      </c>
      <c r="K66" s="7" t="str">
        <f t="shared" si="8"/>
        <v/>
      </c>
      <c r="L66" s="7"/>
      <c r="M66" s="7" t="str">
        <f t="shared" si="9"/>
        <v/>
      </c>
      <c r="N66" s="5" t="str">
        <f t="shared" si="10"/>
        <v/>
      </c>
    </row>
    <row r="67" spans="1:14" ht="12.75" customHeight="1" x14ac:dyDescent="0.3">
      <c r="A67" s="201" t="str">
        <f t="shared" si="0"/>
        <v/>
      </c>
      <c r="B67" s="65"/>
      <c r="C67" s="167"/>
      <c r="D67" s="63"/>
      <c r="E67" s="64"/>
      <c r="F67" s="65"/>
      <c r="G67" s="55"/>
      <c r="H67" s="76"/>
      <c r="I67" s="138" t="str">
        <f t="shared" si="2"/>
        <v/>
      </c>
      <c r="J67" s="7" t="str">
        <f t="shared" si="7"/>
        <v/>
      </c>
      <c r="K67" s="7" t="str">
        <f t="shared" si="8"/>
        <v/>
      </c>
      <c r="L67" s="7"/>
      <c r="M67" s="7" t="str">
        <f t="shared" si="9"/>
        <v/>
      </c>
      <c r="N67" s="5" t="str">
        <f t="shared" si="10"/>
        <v/>
      </c>
    </row>
    <row r="68" spans="1:14" ht="12.75" customHeight="1" x14ac:dyDescent="0.3">
      <c r="A68" s="201" t="str">
        <f t="shared" si="0"/>
        <v/>
      </c>
      <c r="B68" s="65"/>
      <c r="C68" s="167"/>
      <c r="D68" s="63"/>
      <c r="E68" s="64"/>
      <c r="F68" s="65"/>
      <c r="G68" s="55"/>
      <c r="H68" s="76"/>
      <c r="I68" s="138" t="str">
        <f t="shared" si="2"/>
        <v/>
      </c>
      <c r="J68" s="7" t="str">
        <f t="shared" si="7"/>
        <v/>
      </c>
      <c r="K68" s="7" t="str">
        <f t="shared" si="8"/>
        <v/>
      </c>
      <c r="L68" s="7"/>
      <c r="M68" s="7" t="str">
        <f t="shared" si="9"/>
        <v/>
      </c>
      <c r="N68" s="5" t="str">
        <f t="shared" si="10"/>
        <v/>
      </c>
    </row>
    <row r="69" spans="1:14" ht="12.75" customHeight="1" x14ac:dyDescent="0.3">
      <c r="A69" s="202" t="str">
        <f t="shared" si="0"/>
        <v/>
      </c>
      <c r="B69" s="65"/>
      <c r="C69" s="167"/>
      <c r="D69" s="63"/>
      <c r="E69" s="64"/>
      <c r="F69" s="65"/>
      <c r="G69" s="55"/>
      <c r="H69" s="76"/>
      <c r="I69" s="138" t="str">
        <f t="shared" si="2"/>
        <v/>
      </c>
      <c r="J69" s="7" t="str">
        <f t="shared" si="7"/>
        <v/>
      </c>
      <c r="K69" s="7" t="str">
        <f t="shared" si="8"/>
        <v/>
      </c>
      <c r="L69" s="7"/>
      <c r="M69" s="7" t="str">
        <f t="shared" si="9"/>
        <v/>
      </c>
      <c r="N69" s="5" t="str">
        <f t="shared" si="10"/>
        <v/>
      </c>
    </row>
    <row r="70" spans="1:14" ht="20.100000000000001" customHeight="1" x14ac:dyDescent="0.25">
      <c r="A70" s="129" t="str">
        <f>$B$9</f>
        <v>SANS 1200LC</v>
      </c>
      <c r="B70" s="165"/>
      <c r="C70" s="130" t="s">
        <v>21</v>
      </c>
      <c r="D70" s="130"/>
      <c r="E70" s="130"/>
      <c r="F70" s="199"/>
      <c r="G70" s="199"/>
      <c r="H70" s="199"/>
      <c r="I70" s="131" t="str">
        <f>IF(MAX(I7:I69)&gt;0,SUM(I7:I69),"")</f>
        <v/>
      </c>
    </row>
  </sheetData>
  <mergeCells count="12">
    <mergeCell ref="A5:I5"/>
    <mergeCell ref="C6:E6"/>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Narrow,Regular"&amp;9SECTION1200LC : CABLE DUCTS
Page No:&amp;P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00"/>
    <pageSetUpPr fitToPage="1"/>
  </sheetPr>
  <dimension ref="A1:P568"/>
  <sheetViews>
    <sheetView view="pageBreakPreview" zoomScale="85" zoomScaleNormal="100" zoomScaleSheetLayoutView="85" zoomScalePageLayoutView="70" workbookViewId="0">
      <selection activeCell="C1" sqref="C1:E4"/>
    </sheetView>
  </sheetViews>
  <sheetFormatPr defaultColWidth="9.140625" defaultRowHeight="8.1" customHeight="1" x14ac:dyDescent="0.25"/>
  <cols>
    <col min="1" max="1" width="7.7109375" style="11" customWidth="1"/>
    <col min="2" max="2" width="15.140625" style="11" customWidth="1"/>
    <col min="3" max="3" width="3.7109375" style="108" customWidth="1"/>
    <col min="4" max="4" width="3.7109375" style="192" customWidth="1"/>
    <col min="5" max="5" width="49.140625" style="11" customWidth="1"/>
    <col min="6" max="6" width="7.7109375" style="49" customWidth="1"/>
    <col min="7" max="9" width="12.7109375" style="49" customWidth="1"/>
    <col min="10" max="10" width="17.7109375" style="49" customWidth="1"/>
    <col min="11" max="15" width="9.140625" style="11" hidden="1" customWidth="1"/>
    <col min="16" max="16" width="17.7109375" style="49" customWidth="1"/>
    <col min="17" max="16384" width="9.140625" style="11"/>
  </cols>
  <sheetData>
    <row r="1" spans="1:16" ht="12.75" customHeight="1" x14ac:dyDescent="0.2">
      <c r="A1" s="237"/>
      <c r="B1" s="238"/>
      <c r="C1" s="290" t="str">
        <f>'P&amp;G REV01'!C1</f>
        <v>Central East Cluster
Civil Works  Detailed Design Package
Bill of Quantities</v>
      </c>
      <c r="D1" s="291"/>
      <c r="E1" s="292"/>
      <c r="F1" s="246" t="s">
        <v>561</v>
      </c>
      <c r="G1" s="247"/>
      <c r="H1" s="248"/>
      <c r="I1" s="249"/>
      <c r="J1" s="250"/>
      <c r="P1" s="11"/>
    </row>
    <row r="2" spans="1:16" ht="12.75" customHeight="1" x14ac:dyDescent="0.2">
      <c r="A2" s="239"/>
      <c r="B2" s="240"/>
      <c r="C2" s="293"/>
      <c r="D2" s="294"/>
      <c r="E2" s="295"/>
      <c r="F2" s="246" t="s">
        <v>562</v>
      </c>
      <c r="G2" s="247"/>
      <c r="H2" s="248"/>
      <c r="I2" s="249"/>
      <c r="J2" s="250"/>
      <c r="P2" s="11"/>
    </row>
    <row r="3" spans="1:16" ht="12.75" customHeight="1" x14ac:dyDescent="0.2">
      <c r="A3" s="239"/>
      <c r="B3" s="240"/>
      <c r="C3" s="293"/>
      <c r="D3" s="294"/>
      <c r="E3" s="295"/>
      <c r="F3" s="246" t="s">
        <v>563</v>
      </c>
      <c r="G3" s="247"/>
      <c r="H3" s="248"/>
      <c r="I3" s="249"/>
      <c r="J3" s="250"/>
      <c r="P3" s="11"/>
    </row>
    <row r="4" spans="1:16" ht="12.75" customHeight="1" x14ac:dyDescent="0.2">
      <c r="A4" s="241"/>
      <c r="B4" s="242"/>
      <c r="C4" s="296"/>
      <c r="D4" s="297"/>
      <c r="E4" s="298"/>
      <c r="F4" s="246" t="s">
        <v>564</v>
      </c>
      <c r="G4" s="247"/>
      <c r="H4" s="248"/>
      <c r="I4" s="249"/>
      <c r="J4" s="250"/>
      <c r="P4" s="11"/>
    </row>
    <row r="5" spans="1:16" ht="12.75" customHeight="1" x14ac:dyDescent="0.25">
      <c r="A5" s="231" t="str">
        <f>'P&amp;G REV01'!A5:J5</f>
        <v>Project  Name: SASOL CHEM 88/11 kV SUBSTATION BREAKER ROOM - NEW CABLE TRENCH AND RELATED WORKS:
Civil works - Bill of Quantities</v>
      </c>
      <c r="B5" s="232"/>
      <c r="C5" s="232"/>
      <c r="D5" s="232"/>
      <c r="E5" s="232"/>
      <c r="F5" s="232"/>
      <c r="G5" s="232"/>
      <c r="H5" s="232"/>
      <c r="I5" s="232"/>
      <c r="J5" s="233"/>
      <c r="P5" s="11"/>
    </row>
    <row r="6" spans="1:16" ht="12.75" customHeight="1" x14ac:dyDescent="0.25">
      <c r="A6" s="678" t="s">
        <v>565</v>
      </c>
      <c r="B6" s="678" t="s">
        <v>566</v>
      </c>
      <c r="C6" s="679" t="s">
        <v>0</v>
      </c>
      <c r="D6" s="680"/>
      <c r="E6" s="681"/>
      <c r="F6" s="678" t="s">
        <v>1</v>
      </c>
      <c r="G6" s="678" t="s">
        <v>2</v>
      </c>
      <c r="H6" s="678" t="s">
        <v>3</v>
      </c>
      <c r="I6" s="682"/>
      <c r="J6" s="683" t="s">
        <v>4</v>
      </c>
      <c r="K6" s="684"/>
      <c r="L6" s="684"/>
      <c r="M6" s="684"/>
      <c r="N6" s="684"/>
      <c r="O6" s="684"/>
      <c r="P6" s="683" t="s">
        <v>4</v>
      </c>
    </row>
    <row r="7" spans="1:16" ht="12.75" customHeight="1" x14ac:dyDescent="0.25">
      <c r="A7" s="646" t="str">
        <f t="shared" ref="A7:A70" si="0">CONCATENATE(N7,O7)</f>
        <v/>
      </c>
      <c r="B7" s="646"/>
      <c r="C7" s="647"/>
      <c r="D7" s="648"/>
      <c r="E7" s="649"/>
      <c r="F7" s="646"/>
      <c r="G7" s="650"/>
      <c r="H7" s="20"/>
      <c r="I7" s="227"/>
      <c r="J7" s="77"/>
      <c r="P7" s="77"/>
    </row>
    <row r="8" spans="1:16" ht="12.75" customHeight="1" x14ac:dyDescent="0.25">
      <c r="A8" s="651" t="str">
        <f t="shared" si="0"/>
        <v/>
      </c>
      <c r="B8" s="651"/>
      <c r="C8" s="652"/>
      <c r="D8" s="653"/>
      <c r="E8" s="654"/>
      <c r="F8" s="651"/>
      <c r="G8" s="655"/>
      <c r="H8" s="27"/>
      <c r="I8" s="227"/>
      <c r="J8" s="77"/>
      <c r="P8" s="77"/>
    </row>
    <row r="9" spans="1:16" ht="12.75" customHeight="1" x14ac:dyDescent="0.3">
      <c r="A9" s="651" t="str">
        <f t="shared" si="0"/>
        <v/>
      </c>
      <c r="B9" s="656" t="s">
        <v>180</v>
      </c>
      <c r="C9" s="657" t="s">
        <v>902</v>
      </c>
      <c r="D9" s="653"/>
      <c r="E9" s="654"/>
      <c r="F9" s="651"/>
      <c r="G9" s="655"/>
      <c r="H9" s="27"/>
      <c r="I9" s="227"/>
      <c r="J9" s="77"/>
      <c r="K9" s="7"/>
      <c r="L9" s="7"/>
      <c r="M9" s="7"/>
      <c r="N9" s="7"/>
      <c r="O9" s="5"/>
      <c r="P9" s="77"/>
    </row>
    <row r="10" spans="1:16" ht="12.75" customHeight="1" x14ac:dyDescent="0.3">
      <c r="A10" s="658" t="str">
        <f t="shared" si="0"/>
        <v/>
      </c>
      <c r="B10" s="651"/>
      <c r="C10" s="657"/>
      <c r="D10" s="659"/>
      <c r="E10" s="660"/>
      <c r="F10" s="658"/>
      <c r="G10" s="661"/>
      <c r="H10" s="34"/>
      <c r="I10" s="228"/>
      <c r="J10" s="77"/>
      <c r="K10" s="7" t="str">
        <f t="shared" ref="K10:K12" si="1">IF(ISBLANK(B10),"","LE ")</f>
        <v/>
      </c>
      <c r="L10" s="7" t="str">
        <f t="shared" ref="L10:L12" si="2">IF(ISBLANK(F10),"","LE ")</f>
        <v/>
      </c>
      <c r="M10" s="7"/>
      <c r="N10" s="7" t="str">
        <f t="shared" ref="N10:N12" si="3">IF(K10="LE ","LE ",IF(L10="LE ","LE ",""))</f>
        <v/>
      </c>
      <c r="O10" s="5" t="str">
        <f t="shared" ref="O10:O12" si="4">IF(N10="LE ",1,"")</f>
        <v/>
      </c>
      <c r="P10" s="77"/>
    </row>
    <row r="11" spans="1:16" ht="12.75" customHeight="1" x14ac:dyDescent="0.3">
      <c r="A11" s="658" t="str">
        <f t="shared" si="0"/>
        <v/>
      </c>
      <c r="B11" s="658"/>
      <c r="C11" s="652"/>
      <c r="D11" s="659"/>
      <c r="E11" s="660"/>
      <c r="F11" s="658"/>
      <c r="G11" s="661"/>
      <c r="H11" s="34"/>
      <c r="I11" s="228"/>
      <c r="J11" s="77"/>
      <c r="K11" s="7" t="str">
        <f t="shared" si="1"/>
        <v/>
      </c>
      <c r="L11" s="7" t="str">
        <f t="shared" si="2"/>
        <v/>
      </c>
      <c r="M11" s="7"/>
      <c r="N11" s="7" t="str">
        <f t="shared" si="3"/>
        <v/>
      </c>
      <c r="O11" s="5" t="str">
        <f t="shared" si="4"/>
        <v/>
      </c>
      <c r="P11" s="77"/>
    </row>
    <row r="12" spans="1:16" ht="12.75" hidden="1" customHeight="1" x14ac:dyDescent="0.3">
      <c r="A12" s="658" t="str">
        <f t="shared" si="0"/>
        <v>LE 1</v>
      </c>
      <c r="B12" s="658" t="s">
        <v>951</v>
      </c>
      <c r="C12" s="652" t="s">
        <v>947</v>
      </c>
      <c r="D12" s="659"/>
      <c r="E12" s="660"/>
      <c r="F12" s="658"/>
      <c r="G12" s="661"/>
      <c r="H12" s="34"/>
      <c r="I12" s="228"/>
      <c r="J12" s="77"/>
      <c r="K12" s="7" t="str">
        <f t="shared" si="1"/>
        <v xml:space="preserve">LE </v>
      </c>
      <c r="L12" s="7" t="str">
        <f t="shared" si="2"/>
        <v/>
      </c>
      <c r="M12" s="7"/>
      <c r="N12" s="7" t="str">
        <f t="shared" si="3"/>
        <v xml:space="preserve">LE </v>
      </c>
      <c r="O12" s="5">
        <f t="shared" si="4"/>
        <v>1</v>
      </c>
      <c r="P12" s="77"/>
    </row>
    <row r="13" spans="1:16" ht="12.75" hidden="1" customHeight="1" x14ac:dyDescent="0.3">
      <c r="A13" s="658" t="str">
        <f t="shared" si="0"/>
        <v/>
      </c>
      <c r="B13" s="658"/>
      <c r="C13" s="652"/>
      <c r="D13" s="659"/>
      <c r="E13" s="660"/>
      <c r="F13" s="658"/>
      <c r="G13" s="661"/>
      <c r="H13" s="34"/>
      <c r="I13" s="228"/>
      <c r="J13" s="77"/>
      <c r="K13" s="7" t="str">
        <f t="shared" ref="K13:K74" si="5">IF(ISBLANK(B13),"","LE ")</f>
        <v/>
      </c>
      <c r="L13" s="7" t="str">
        <f t="shared" ref="L13:L74" si="6">IF(ISBLANK(F13),"","LE ")</f>
        <v/>
      </c>
      <c r="M13" s="7"/>
      <c r="N13" s="7" t="str">
        <f t="shared" ref="N13:N74" si="7">IF(K13="LE ","LE ",IF(L13="LE ","LE ",""))</f>
        <v/>
      </c>
      <c r="O13" s="5" t="str">
        <f t="shared" ref="O13:O74" si="8">IF(AND(N13="LE ",ISNUMBER(MAX(O5:O12))),MAX(O5:O12)+1,"")</f>
        <v/>
      </c>
      <c r="P13" s="77"/>
    </row>
    <row r="14" spans="1:16" ht="12.75" hidden="1" customHeight="1" x14ac:dyDescent="0.3">
      <c r="A14" s="658" t="str">
        <f t="shared" si="0"/>
        <v>LE 2</v>
      </c>
      <c r="B14" s="658" t="s">
        <v>951</v>
      </c>
      <c r="C14" s="662" t="s">
        <v>320</v>
      </c>
      <c r="D14" s="659" t="s">
        <v>906</v>
      </c>
      <c r="E14" s="660"/>
      <c r="F14" s="658"/>
      <c r="G14" s="661"/>
      <c r="H14" s="34"/>
      <c r="I14" s="228"/>
      <c r="J14" s="77"/>
      <c r="K14" s="7" t="str">
        <f t="shared" si="5"/>
        <v xml:space="preserve">LE </v>
      </c>
      <c r="L14" s="7" t="str">
        <f t="shared" si="6"/>
        <v/>
      </c>
      <c r="M14" s="7"/>
      <c r="N14" s="7" t="str">
        <f t="shared" si="7"/>
        <v xml:space="preserve">LE </v>
      </c>
      <c r="O14" s="5">
        <f t="shared" si="8"/>
        <v>2</v>
      </c>
      <c r="P14" s="77"/>
    </row>
    <row r="15" spans="1:16" ht="12.75" hidden="1" customHeight="1" x14ac:dyDescent="0.3">
      <c r="A15" s="658" t="str">
        <f t="shared" si="0"/>
        <v/>
      </c>
      <c r="B15" s="658"/>
      <c r="C15" s="663"/>
      <c r="D15" s="659"/>
      <c r="E15" s="660"/>
      <c r="F15" s="658"/>
      <c r="G15" s="661"/>
      <c r="H15" s="34"/>
      <c r="I15" s="228"/>
      <c r="J15" s="77"/>
      <c r="K15" s="7" t="str">
        <f t="shared" si="5"/>
        <v/>
      </c>
      <c r="L15" s="7" t="str">
        <f t="shared" si="6"/>
        <v/>
      </c>
      <c r="M15" s="7"/>
      <c r="N15" s="7" t="str">
        <f t="shared" si="7"/>
        <v/>
      </c>
      <c r="O15" s="5" t="str">
        <f t="shared" si="8"/>
        <v/>
      </c>
      <c r="P15" s="77"/>
    </row>
    <row r="16" spans="1:16" ht="12.75" hidden="1" customHeight="1" x14ac:dyDescent="0.3">
      <c r="A16" s="658" t="str">
        <f t="shared" si="0"/>
        <v>LE 3</v>
      </c>
      <c r="B16" s="658"/>
      <c r="C16" s="663"/>
      <c r="D16" s="659" t="s">
        <v>32</v>
      </c>
      <c r="E16" s="660" t="s">
        <v>907</v>
      </c>
      <c r="F16" s="658" t="s">
        <v>12</v>
      </c>
      <c r="G16" s="661"/>
      <c r="H16" s="34"/>
      <c r="I16" s="228"/>
      <c r="J16" s="77"/>
      <c r="K16" s="7" t="str">
        <f t="shared" si="5"/>
        <v/>
      </c>
      <c r="L16" s="7" t="str">
        <f t="shared" si="6"/>
        <v xml:space="preserve">LE </v>
      </c>
      <c r="M16" s="7"/>
      <c r="N16" s="7" t="str">
        <f t="shared" si="7"/>
        <v xml:space="preserve">LE </v>
      </c>
      <c r="O16" s="5">
        <f t="shared" si="8"/>
        <v>3</v>
      </c>
      <c r="P16" s="77"/>
    </row>
    <row r="17" spans="1:16" ht="12.75" hidden="1" customHeight="1" x14ac:dyDescent="0.3">
      <c r="A17" s="658" t="str">
        <f t="shared" si="0"/>
        <v/>
      </c>
      <c r="B17" s="658"/>
      <c r="C17" s="663"/>
      <c r="D17" s="659"/>
      <c r="E17" s="660"/>
      <c r="F17" s="658"/>
      <c r="G17" s="661"/>
      <c r="H17" s="34"/>
      <c r="I17" s="228"/>
      <c r="J17" s="77"/>
      <c r="K17" s="7" t="str">
        <f t="shared" si="5"/>
        <v/>
      </c>
      <c r="L17" s="7" t="str">
        <f t="shared" si="6"/>
        <v/>
      </c>
      <c r="M17" s="7"/>
      <c r="N17" s="7" t="str">
        <f t="shared" si="7"/>
        <v/>
      </c>
      <c r="O17" s="5" t="str">
        <f t="shared" si="8"/>
        <v/>
      </c>
      <c r="P17" s="77"/>
    </row>
    <row r="18" spans="1:16" ht="12.75" hidden="1" customHeight="1" x14ac:dyDescent="0.3">
      <c r="A18" s="658" t="str">
        <f t="shared" si="0"/>
        <v>LE 4</v>
      </c>
      <c r="B18" s="658"/>
      <c r="C18" s="663"/>
      <c r="D18" s="659" t="s">
        <v>33</v>
      </c>
      <c r="E18" s="660" t="s">
        <v>908</v>
      </c>
      <c r="F18" s="658" t="s">
        <v>12</v>
      </c>
      <c r="G18" s="661"/>
      <c r="H18" s="34"/>
      <c r="I18" s="228"/>
      <c r="J18" s="77"/>
      <c r="K18" s="7" t="str">
        <f t="shared" si="5"/>
        <v/>
      </c>
      <c r="L18" s="7" t="str">
        <f t="shared" si="6"/>
        <v xml:space="preserve">LE </v>
      </c>
      <c r="M18" s="7"/>
      <c r="N18" s="7" t="str">
        <f t="shared" si="7"/>
        <v xml:space="preserve">LE </v>
      </c>
      <c r="O18" s="5">
        <f t="shared" si="8"/>
        <v>4</v>
      </c>
      <c r="P18" s="77"/>
    </row>
    <row r="19" spans="1:16" ht="12.75" hidden="1" customHeight="1" x14ac:dyDescent="0.3">
      <c r="A19" s="658" t="str">
        <f t="shared" si="0"/>
        <v/>
      </c>
      <c r="B19" s="658"/>
      <c r="C19" s="663"/>
      <c r="D19" s="659"/>
      <c r="E19" s="660"/>
      <c r="F19" s="658"/>
      <c r="G19" s="661"/>
      <c r="H19" s="34"/>
      <c r="I19" s="228"/>
      <c r="J19" s="77"/>
      <c r="K19" s="7" t="str">
        <f t="shared" si="5"/>
        <v/>
      </c>
      <c r="L19" s="7" t="str">
        <f t="shared" si="6"/>
        <v/>
      </c>
      <c r="M19" s="7"/>
      <c r="N19" s="7" t="str">
        <f t="shared" si="7"/>
        <v/>
      </c>
      <c r="O19" s="5" t="str">
        <f t="shared" si="8"/>
        <v/>
      </c>
      <c r="P19" s="77"/>
    </row>
    <row r="20" spans="1:16" ht="12.75" hidden="1" customHeight="1" x14ac:dyDescent="0.3">
      <c r="A20" s="658" t="str">
        <f t="shared" si="0"/>
        <v>LE 5</v>
      </c>
      <c r="B20" s="658"/>
      <c r="C20" s="663"/>
      <c r="D20" s="659" t="s">
        <v>36</v>
      </c>
      <c r="E20" s="660" t="s">
        <v>909</v>
      </c>
      <c r="F20" s="658" t="s">
        <v>12</v>
      </c>
      <c r="G20" s="661"/>
      <c r="H20" s="34"/>
      <c r="I20" s="228"/>
      <c r="J20" s="77"/>
      <c r="K20" s="7" t="str">
        <f t="shared" si="5"/>
        <v/>
      </c>
      <c r="L20" s="7" t="str">
        <f t="shared" si="6"/>
        <v xml:space="preserve">LE </v>
      </c>
      <c r="M20" s="7"/>
      <c r="N20" s="7" t="str">
        <f t="shared" si="7"/>
        <v xml:space="preserve">LE </v>
      </c>
      <c r="O20" s="5">
        <f t="shared" si="8"/>
        <v>5</v>
      </c>
      <c r="P20" s="77"/>
    </row>
    <row r="21" spans="1:16" ht="12.75" hidden="1" customHeight="1" x14ac:dyDescent="0.3">
      <c r="A21" s="658" t="str">
        <f t="shared" si="0"/>
        <v/>
      </c>
      <c r="B21" s="658"/>
      <c r="C21" s="663"/>
      <c r="D21" s="659"/>
      <c r="E21" s="660"/>
      <c r="F21" s="658"/>
      <c r="G21" s="661"/>
      <c r="H21" s="34"/>
      <c r="I21" s="228"/>
      <c r="J21" s="77"/>
      <c r="K21" s="7" t="str">
        <f t="shared" si="5"/>
        <v/>
      </c>
      <c r="L21" s="7" t="str">
        <f t="shared" si="6"/>
        <v/>
      </c>
      <c r="M21" s="7"/>
      <c r="N21" s="7" t="str">
        <f t="shared" si="7"/>
        <v/>
      </c>
      <c r="O21" s="5" t="str">
        <f t="shared" si="8"/>
        <v/>
      </c>
      <c r="P21" s="77"/>
    </row>
    <row r="22" spans="1:16" ht="12.75" hidden="1" customHeight="1" x14ac:dyDescent="0.3">
      <c r="A22" s="658" t="str">
        <f t="shared" si="0"/>
        <v>LE 6</v>
      </c>
      <c r="B22" s="658"/>
      <c r="C22" s="663"/>
      <c r="D22" s="659" t="s">
        <v>38</v>
      </c>
      <c r="E22" s="660" t="s">
        <v>910</v>
      </c>
      <c r="F22" s="658" t="s">
        <v>12</v>
      </c>
      <c r="G22" s="661"/>
      <c r="H22" s="34"/>
      <c r="I22" s="228"/>
      <c r="J22" s="77"/>
      <c r="K22" s="7" t="str">
        <f t="shared" si="5"/>
        <v/>
      </c>
      <c r="L22" s="7" t="str">
        <f t="shared" si="6"/>
        <v xml:space="preserve">LE </v>
      </c>
      <c r="M22" s="7"/>
      <c r="N22" s="7" t="str">
        <f t="shared" si="7"/>
        <v xml:space="preserve">LE </v>
      </c>
      <c r="O22" s="5">
        <f t="shared" si="8"/>
        <v>6</v>
      </c>
      <c r="P22" s="77"/>
    </row>
    <row r="23" spans="1:16" ht="12.75" hidden="1" customHeight="1" x14ac:dyDescent="0.3">
      <c r="A23" s="658" t="str">
        <f t="shared" si="0"/>
        <v/>
      </c>
      <c r="B23" s="658"/>
      <c r="C23" s="662"/>
      <c r="D23" s="659"/>
      <c r="E23" s="660"/>
      <c r="F23" s="658"/>
      <c r="G23" s="661"/>
      <c r="H23" s="34"/>
      <c r="I23" s="228"/>
      <c r="J23" s="77"/>
      <c r="K23" s="7" t="str">
        <f t="shared" si="5"/>
        <v/>
      </c>
      <c r="L23" s="7" t="str">
        <f t="shared" si="6"/>
        <v/>
      </c>
      <c r="M23" s="7"/>
      <c r="N23" s="7" t="str">
        <f t="shared" si="7"/>
        <v/>
      </c>
      <c r="O23" s="5" t="str">
        <f t="shared" si="8"/>
        <v/>
      </c>
      <c r="P23" s="77"/>
    </row>
    <row r="24" spans="1:16" ht="12.75" hidden="1" customHeight="1" x14ac:dyDescent="0.3">
      <c r="A24" s="658" t="str">
        <f t="shared" si="0"/>
        <v>LE 7</v>
      </c>
      <c r="B24" s="658"/>
      <c r="C24" s="662"/>
      <c r="D24" s="659" t="s">
        <v>96</v>
      </c>
      <c r="E24" s="660" t="s">
        <v>911</v>
      </c>
      <c r="F24" s="658" t="s">
        <v>12</v>
      </c>
      <c r="G24" s="661"/>
      <c r="H24" s="34"/>
      <c r="I24" s="228"/>
      <c r="J24" s="77"/>
      <c r="K24" s="7" t="str">
        <f t="shared" si="5"/>
        <v/>
      </c>
      <c r="L24" s="7" t="str">
        <f t="shared" si="6"/>
        <v xml:space="preserve">LE </v>
      </c>
      <c r="M24" s="7"/>
      <c r="N24" s="7" t="str">
        <f t="shared" si="7"/>
        <v xml:space="preserve">LE </v>
      </c>
      <c r="O24" s="5">
        <f t="shared" si="8"/>
        <v>7</v>
      </c>
      <c r="P24" s="77"/>
    </row>
    <row r="25" spans="1:16" ht="12.75" hidden="1" customHeight="1" x14ac:dyDescent="0.3">
      <c r="A25" s="658" t="str">
        <f t="shared" si="0"/>
        <v/>
      </c>
      <c r="B25" s="658"/>
      <c r="C25" s="662"/>
      <c r="D25" s="659"/>
      <c r="E25" s="660"/>
      <c r="F25" s="658"/>
      <c r="G25" s="661"/>
      <c r="H25" s="34"/>
      <c r="I25" s="228"/>
      <c r="J25" s="77"/>
      <c r="K25" s="7" t="str">
        <f t="shared" si="5"/>
        <v/>
      </c>
      <c r="L25" s="7" t="str">
        <f t="shared" si="6"/>
        <v/>
      </c>
      <c r="M25" s="7"/>
      <c r="N25" s="7" t="str">
        <f t="shared" si="7"/>
        <v/>
      </c>
      <c r="O25" s="5" t="str">
        <f t="shared" si="8"/>
        <v/>
      </c>
      <c r="P25" s="77"/>
    </row>
    <row r="26" spans="1:16" ht="12.75" hidden="1" customHeight="1" x14ac:dyDescent="0.3">
      <c r="A26" s="658" t="str">
        <f t="shared" si="0"/>
        <v>LE 8</v>
      </c>
      <c r="B26" s="658"/>
      <c r="C26" s="662"/>
      <c r="D26" s="659" t="s">
        <v>97</v>
      </c>
      <c r="E26" s="660" t="s">
        <v>914</v>
      </c>
      <c r="F26" s="658" t="s">
        <v>12</v>
      </c>
      <c r="G26" s="661"/>
      <c r="H26" s="34"/>
      <c r="I26" s="228"/>
      <c r="J26" s="77"/>
      <c r="K26" s="7" t="str">
        <f t="shared" si="5"/>
        <v/>
      </c>
      <c r="L26" s="7" t="str">
        <f t="shared" si="6"/>
        <v xml:space="preserve">LE </v>
      </c>
      <c r="M26" s="7"/>
      <c r="N26" s="7" t="str">
        <f t="shared" si="7"/>
        <v xml:space="preserve">LE </v>
      </c>
      <c r="O26" s="5">
        <f t="shared" si="8"/>
        <v>8</v>
      </c>
      <c r="P26" s="77"/>
    </row>
    <row r="27" spans="1:16" ht="12.75" hidden="1" customHeight="1" x14ac:dyDescent="0.3">
      <c r="A27" s="658" t="str">
        <f t="shared" si="0"/>
        <v/>
      </c>
      <c r="B27" s="658"/>
      <c r="C27" s="662"/>
      <c r="D27" s="659"/>
      <c r="E27" s="660"/>
      <c r="F27" s="658"/>
      <c r="G27" s="661"/>
      <c r="H27" s="34"/>
      <c r="I27" s="228"/>
      <c r="J27" s="77"/>
      <c r="K27" s="7" t="str">
        <f t="shared" si="5"/>
        <v/>
      </c>
      <c r="L27" s="7" t="str">
        <f t="shared" si="6"/>
        <v/>
      </c>
      <c r="M27" s="7"/>
      <c r="N27" s="7" t="str">
        <f t="shared" si="7"/>
        <v/>
      </c>
      <c r="O27" s="5" t="str">
        <f t="shared" si="8"/>
        <v/>
      </c>
      <c r="P27" s="77"/>
    </row>
    <row r="28" spans="1:16" ht="12.75" hidden="1" customHeight="1" x14ac:dyDescent="0.3">
      <c r="A28" s="658" t="str">
        <f t="shared" si="0"/>
        <v/>
      </c>
      <c r="B28" s="658"/>
      <c r="C28" s="662"/>
      <c r="D28" s="659" t="s">
        <v>98</v>
      </c>
      <c r="E28" s="660" t="s">
        <v>912</v>
      </c>
      <c r="F28" s="658"/>
      <c r="G28" s="661"/>
      <c r="H28" s="34"/>
      <c r="I28" s="228"/>
      <c r="J28" s="77"/>
      <c r="K28" s="7" t="str">
        <f t="shared" si="5"/>
        <v/>
      </c>
      <c r="L28" s="7" t="str">
        <f t="shared" si="6"/>
        <v/>
      </c>
      <c r="M28" s="7"/>
      <c r="N28" s="7" t="str">
        <f t="shared" si="7"/>
        <v/>
      </c>
      <c r="O28" s="5" t="str">
        <f t="shared" si="8"/>
        <v/>
      </c>
      <c r="P28" s="77"/>
    </row>
    <row r="29" spans="1:16" ht="12.75" hidden="1" customHeight="1" x14ac:dyDescent="0.3">
      <c r="A29" s="658" t="str">
        <f t="shared" si="0"/>
        <v>LE 9</v>
      </c>
      <c r="B29" s="658"/>
      <c r="C29" s="662"/>
      <c r="D29" s="659"/>
      <c r="E29" s="660"/>
      <c r="F29" s="658" t="s">
        <v>12</v>
      </c>
      <c r="G29" s="661"/>
      <c r="H29" s="34"/>
      <c r="I29" s="228"/>
      <c r="J29" s="77"/>
      <c r="K29" s="7" t="str">
        <f t="shared" si="5"/>
        <v/>
      </c>
      <c r="L29" s="7" t="str">
        <f t="shared" si="6"/>
        <v xml:space="preserve">LE </v>
      </c>
      <c r="M29" s="7"/>
      <c r="N29" s="7" t="str">
        <f t="shared" si="7"/>
        <v xml:space="preserve">LE </v>
      </c>
      <c r="O29" s="5">
        <f t="shared" si="8"/>
        <v>9</v>
      </c>
      <c r="P29" s="77"/>
    </row>
    <row r="30" spans="1:16" ht="12.75" hidden="1" customHeight="1" x14ac:dyDescent="0.3">
      <c r="A30" s="658" t="str">
        <f t="shared" si="0"/>
        <v/>
      </c>
      <c r="B30" s="658"/>
      <c r="C30" s="662"/>
      <c r="D30" s="659" t="s">
        <v>269</v>
      </c>
      <c r="E30" s="660" t="s">
        <v>913</v>
      </c>
      <c r="F30" s="658"/>
      <c r="G30" s="661"/>
      <c r="H30" s="34"/>
      <c r="I30" s="228"/>
      <c r="J30" s="77"/>
      <c r="K30" s="7" t="str">
        <f t="shared" si="5"/>
        <v/>
      </c>
      <c r="L30" s="7" t="str">
        <f t="shared" si="6"/>
        <v/>
      </c>
      <c r="M30" s="7"/>
      <c r="N30" s="7" t="str">
        <f t="shared" si="7"/>
        <v/>
      </c>
      <c r="O30" s="5" t="str">
        <f t="shared" si="8"/>
        <v/>
      </c>
      <c r="P30" s="77"/>
    </row>
    <row r="31" spans="1:16" ht="12.75" hidden="1" customHeight="1" x14ac:dyDescent="0.3">
      <c r="A31" s="658" t="str">
        <f t="shared" si="0"/>
        <v/>
      </c>
      <c r="B31" s="658"/>
      <c r="C31" s="662"/>
      <c r="D31" s="659"/>
      <c r="E31" s="660"/>
      <c r="F31" s="658"/>
      <c r="G31" s="661"/>
      <c r="H31" s="34"/>
      <c r="I31" s="228"/>
      <c r="J31" s="77"/>
      <c r="K31" s="7" t="str">
        <f t="shared" si="5"/>
        <v/>
      </c>
      <c r="L31" s="7" t="str">
        <f t="shared" si="6"/>
        <v/>
      </c>
      <c r="M31" s="7"/>
      <c r="N31" s="7" t="str">
        <f t="shared" si="7"/>
        <v/>
      </c>
      <c r="O31" s="5" t="str">
        <f t="shared" si="8"/>
        <v/>
      </c>
      <c r="P31" s="77"/>
    </row>
    <row r="32" spans="1:16" ht="12.75" hidden="1" customHeight="1" x14ac:dyDescent="0.3">
      <c r="A32" s="658" t="str">
        <f t="shared" si="0"/>
        <v>LE 10</v>
      </c>
      <c r="B32" s="658"/>
      <c r="C32" s="662"/>
      <c r="D32" s="659" t="s">
        <v>270</v>
      </c>
      <c r="E32" s="660" t="s">
        <v>915</v>
      </c>
      <c r="F32" s="658" t="s">
        <v>12</v>
      </c>
      <c r="G32" s="661"/>
      <c r="H32" s="34"/>
      <c r="I32" s="228"/>
      <c r="J32" s="77"/>
      <c r="K32" s="7" t="str">
        <f t="shared" si="5"/>
        <v/>
      </c>
      <c r="L32" s="7" t="str">
        <f t="shared" si="6"/>
        <v xml:space="preserve">LE </v>
      </c>
      <c r="M32" s="7"/>
      <c r="N32" s="7" t="str">
        <f t="shared" si="7"/>
        <v xml:space="preserve">LE </v>
      </c>
      <c r="O32" s="5">
        <f t="shared" si="8"/>
        <v>10</v>
      </c>
      <c r="P32" s="77"/>
    </row>
    <row r="33" spans="1:16" ht="12.75" hidden="1" customHeight="1" x14ac:dyDescent="0.3">
      <c r="A33" s="658" t="str">
        <f t="shared" si="0"/>
        <v/>
      </c>
      <c r="B33" s="658"/>
      <c r="C33" s="662"/>
      <c r="D33" s="659"/>
      <c r="E33" s="660"/>
      <c r="F33" s="658"/>
      <c r="G33" s="661"/>
      <c r="H33" s="34"/>
      <c r="I33" s="228"/>
      <c r="J33" s="77"/>
      <c r="K33" s="7" t="str">
        <f t="shared" si="5"/>
        <v/>
      </c>
      <c r="L33" s="7" t="str">
        <f t="shared" si="6"/>
        <v/>
      </c>
      <c r="M33" s="7"/>
      <c r="N33" s="7" t="str">
        <f t="shared" si="7"/>
        <v/>
      </c>
      <c r="O33" s="5" t="str">
        <f t="shared" si="8"/>
        <v/>
      </c>
      <c r="P33" s="77"/>
    </row>
    <row r="34" spans="1:16" ht="12.75" hidden="1" customHeight="1" x14ac:dyDescent="0.3">
      <c r="A34" s="658" t="str">
        <f t="shared" si="0"/>
        <v>LE 11</v>
      </c>
      <c r="B34" s="658"/>
      <c r="C34" s="662"/>
      <c r="D34" s="659" t="s">
        <v>271</v>
      </c>
      <c r="E34" s="660" t="s">
        <v>916</v>
      </c>
      <c r="F34" s="658" t="s">
        <v>12</v>
      </c>
      <c r="G34" s="661"/>
      <c r="H34" s="34"/>
      <c r="I34" s="228"/>
      <c r="J34" s="77"/>
      <c r="K34" s="7" t="str">
        <f t="shared" si="5"/>
        <v/>
      </c>
      <c r="L34" s="7" t="str">
        <f t="shared" si="6"/>
        <v xml:space="preserve">LE </v>
      </c>
      <c r="M34" s="7"/>
      <c r="N34" s="7" t="str">
        <f t="shared" si="7"/>
        <v xml:space="preserve">LE </v>
      </c>
      <c r="O34" s="5">
        <f t="shared" si="8"/>
        <v>11</v>
      </c>
      <c r="P34" s="77"/>
    </row>
    <row r="35" spans="1:16" ht="12.75" hidden="1" customHeight="1" x14ac:dyDescent="0.3">
      <c r="A35" s="658" t="str">
        <f t="shared" si="0"/>
        <v/>
      </c>
      <c r="B35" s="658"/>
      <c r="C35" s="662"/>
      <c r="D35" s="659"/>
      <c r="E35" s="660"/>
      <c r="F35" s="658"/>
      <c r="G35" s="661"/>
      <c r="H35" s="34"/>
      <c r="I35" s="228"/>
      <c r="J35" s="77"/>
      <c r="K35" s="7" t="str">
        <f t="shared" si="5"/>
        <v/>
      </c>
      <c r="L35" s="7" t="str">
        <f t="shared" si="6"/>
        <v/>
      </c>
      <c r="M35" s="7"/>
      <c r="N35" s="7" t="str">
        <f t="shared" si="7"/>
        <v/>
      </c>
      <c r="O35" s="5" t="str">
        <f t="shared" si="8"/>
        <v/>
      </c>
      <c r="P35" s="77"/>
    </row>
    <row r="36" spans="1:16" ht="12.75" hidden="1" customHeight="1" x14ac:dyDescent="0.3">
      <c r="A36" s="658" t="str">
        <f t="shared" si="0"/>
        <v>LE 12</v>
      </c>
      <c r="B36" s="658"/>
      <c r="C36" s="662"/>
      <c r="D36" s="659" t="s">
        <v>272</v>
      </c>
      <c r="E36" s="660" t="s">
        <v>917</v>
      </c>
      <c r="F36" s="658" t="s">
        <v>12</v>
      </c>
      <c r="G36" s="661"/>
      <c r="H36" s="34"/>
      <c r="I36" s="228"/>
      <c r="J36" s="77"/>
      <c r="K36" s="7" t="str">
        <f t="shared" si="5"/>
        <v/>
      </c>
      <c r="L36" s="7" t="str">
        <f t="shared" si="6"/>
        <v xml:space="preserve">LE </v>
      </c>
      <c r="M36" s="7"/>
      <c r="N36" s="7" t="str">
        <f t="shared" si="7"/>
        <v xml:space="preserve">LE </v>
      </c>
      <c r="O36" s="5">
        <f t="shared" si="8"/>
        <v>12</v>
      </c>
      <c r="P36" s="77"/>
    </row>
    <row r="37" spans="1:16" ht="12.75" hidden="1" customHeight="1" x14ac:dyDescent="0.3">
      <c r="A37" s="658" t="str">
        <f t="shared" si="0"/>
        <v/>
      </c>
      <c r="B37" s="658"/>
      <c r="C37" s="662"/>
      <c r="D37" s="659"/>
      <c r="E37" s="660"/>
      <c r="F37" s="658"/>
      <c r="G37" s="661"/>
      <c r="H37" s="34"/>
      <c r="I37" s="228"/>
      <c r="J37" s="77"/>
      <c r="K37" s="7" t="str">
        <f t="shared" si="5"/>
        <v/>
      </c>
      <c r="L37" s="7" t="str">
        <f t="shared" si="6"/>
        <v/>
      </c>
      <c r="M37" s="7"/>
      <c r="N37" s="7" t="str">
        <f t="shared" si="7"/>
        <v/>
      </c>
      <c r="O37" s="5" t="str">
        <f t="shared" si="8"/>
        <v/>
      </c>
      <c r="P37" s="77"/>
    </row>
    <row r="38" spans="1:16" ht="12.75" hidden="1" customHeight="1" x14ac:dyDescent="0.3">
      <c r="A38" s="658" t="str">
        <f t="shared" si="0"/>
        <v>LE 13</v>
      </c>
      <c r="B38" s="658"/>
      <c r="C38" s="662"/>
      <c r="D38" s="659" t="s">
        <v>273</v>
      </c>
      <c r="E38" s="660" t="s">
        <v>918</v>
      </c>
      <c r="F38" s="658" t="s">
        <v>12</v>
      </c>
      <c r="G38" s="661"/>
      <c r="H38" s="34"/>
      <c r="I38" s="228"/>
      <c r="J38" s="77"/>
      <c r="K38" s="7" t="str">
        <f t="shared" si="5"/>
        <v/>
      </c>
      <c r="L38" s="7" t="str">
        <f t="shared" si="6"/>
        <v xml:space="preserve">LE </v>
      </c>
      <c r="M38" s="7"/>
      <c r="N38" s="7" t="str">
        <f t="shared" si="7"/>
        <v xml:space="preserve">LE </v>
      </c>
      <c r="O38" s="5">
        <f t="shared" si="8"/>
        <v>13</v>
      </c>
      <c r="P38" s="77"/>
    </row>
    <row r="39" spans="1:16" ht="12.75" hidden="1" customHeight="1" x14ac:dyDescent="0.3">
      <c r="A39" s="658" t="str">
        <f t="shared" si="0"/>
        <v/>
      </c>
      <c r="B39" s="658"/>
      <c r="C39" s="662"/>
      <c r="D39" s="659"/>
      <c r="E39" s="660"/>
      <c r="F39" s="658"/>
      <c r="G39" s="661"/>
      <c r="H39" s="34"/>
      <c r="I39" s="228"/>
      <c r="J39" s="77"/>
      <c r="K39" s="7" t="str">
        <f t="shared" si="5"/>
        <v/>
      </c>
      <c r="L39" s="7" t="str">
        <f t="shared" si="6"/>
        <v/>
      </c>
      <c r="M39" s="7"/>
      <c r="N39" s="7" t="str">
        <f t="shared" si="7"/>
        <v/>
      </c>
      <c r="O39" s="5" t="str">
        <f t="shared" si="8"/>
        <v/>
      </c>
      <c r="P39" s="77"/>
    </row>
    <row r="40" spans="1:16" ht="12.75" customHeight="1" x14ac:dyDescent="0.3">
      <c r="A40" s="664" t="str">
        <f t="shared" si="0"/>
        <v>LE 14</v>
      </c>
      <c r="B40" s="664" t="s">
        <v>952</v>
      </c>
      <c r="C40" s="652" t="s">
        <v>948</v>
      </c>
      <c r="D40" s="665"/>
      <c r="E40" s="666"/>
      <c r="F40" s="664"/>
      <c r="G40" s="661"/>
      <c r="H40" s="34"/>
      <c r="I40" s="228"/>
      <c r="J40" s="77"/>
      <c r="K40" s="7" t="str">
        <f t="shared" si="5"/>
        <v xml:space="preserve">LE </v>
      </c>
      <c r="L40" s="7" t="str">
        <f t="shared" si="6"/>
        <v/>
      </c>
      <c r="M40" s="7"/>
      <c r="N40" s="7" t="str">
        <f t="shared" si="7"/>
        <v xml:space="preserve">LE </v>
      </c>
      <c r="O40" s="5">
        <f t="shared" si="8"/>
        <v>14</v>
      </c>
      <c r="P40" s="77"/>
    </row>
    <row r="41" spans="1:16" ht="12.75" customHeight="1" x14ac:dyDescent="0.3">
      <c r="A41" s="664" t="str">
        <f t="shared" si="0"/>
        <v/>
      </c>
      <c r="B41" s="664"/>
      <c r="C41" s="652"/>
      <c r="D41" s="665"/>
      <c r="E41" s="666"/>
      <c r="F41" s="664"/>
      <c r="G41" s="661"/>
      <c r="H41" s="34"/>
      <c r="I41" s="228"/>
      <c r="J41" s="77"/>
      <c r="K41" s="7" t="str">
        <f t="shared" si="5"/>
        <v/>
      </c>
      <c r="L41" s="7" t="str">
        <f t="shared" si="6"/>
        <v/>
      </c>
      <c r="M41" s="7"/>
      <c r="N41" s="7" t="str">
        <f t="shared" si="7"/>
        <v/>
      </c>
      <c r="O41" s="5" t="str">
        <f t="shared" si="8"/>
        <v/>
      </c>
      <c r="P41" s="77"/>
    </row>
    <row r="42" spans="1:16" ht="12.75" customHeight="1" x14ac:dyDescent="0.3">
      <c r="A42" s="664" t="str">
        <f t="shared" si="0"/>
        <v>LE 15</v>
      </c>
      <c r="B42" s="664" t="s">
        <v>952</v>
      </c>
      <c r="C42" s="662" t="s">
        <v>320</v>
      </c>
      <c r="D42" s="665" t="s">
        <v>394</v>
      </c>
      <c r="E42" s="666"/>
      <c r="F42" s="664"/>
      <c r="G42" s="661"/>
      <c r="H42" s="34"/>
      <c r="I42" s="228"/>
      <c r="J42" s="77"/>
      <c r="K42" s="7" t="str">
        <f t="shared" si="5"/>
        <v xml:space="preserve">LE </v>
      </c>
      <c r="L42" s="7" t="str">
        <f t="shared" si="6"/>
        <v/>
      </c>
      <c r="M42" s="7"/>
      <c r="N42" s="7" t="str">
        <f t="shared" si="7"/>
        <v xml:space="preserve">LE </v>
      </c>
      <c r="O42" s="5">
        <f t="shared" si="8"/>
        <v>15</v>
      </c>
      <c r="P42" s="77"/>
    </row>
    <row r="43" spans="1:16" ht="12.75" customHeight="1" x14ac:dyDescent="0.3">
      <c r="A43" s="664" t="str">
        <f t="shared" si="0"/>
        <v/>
      </c>
      <c r="B43" s="664"/>
      <c r="C43" s="652"/>
      <c r="D43" s="665"/>
      <c r="E43" s="666"/>
      <c r="F43" s="664"/>
      <c r="G43" s="661"/>
      <c r="H43" s="34"/>
      <c r="I43" s="228"/>
      <c r="J43" s="77"/>
      <c r="K43" s="7"/>
      <c r="L43" s="7"/>
      <c r="M43" s="7"/>
      <c r="N43" s="7"/>
      <c r="O43" s="5"/>
      <c r="P43" s="77"/>
    </row>
    <row r="44" spans="1:16" ht="12.75" hidden="1" customHeight="1" x14ac:dyDescent="0.3">
      <c r="A44" s="664" t="str">
        <f t="shared" si="0"/>
        <v/>
      </c>
      <c r="B44" s="664"/>
      <c r="C44" s="652"/>
      <c r="D44" s="665" t="s">
        <v>32</v>
      </c>
      <c r="E44" s="666" t="s">
        <v>533</v>
      </c>
      <c r="F44" s="664" t="s">
        <v>12</v>
      </c>
      <c r="G44" s="667"/>
      <c r="H44" s="76"/>
      <c r="I44" s="226"/>
      <c r="J44" s="77"/>
      <c r="K44" s="7"/>
      <c r="L44" s="7"/>
      <c r="M44" s="7"/>
      <c r="N44" s="7"/>
      <c r="O44" s="5"/>
      <c r="P44" s="77"/>
    </row>
    <row r="45" spans="1:16" ht="12.75" hidden="1" customHeight="1" x14ac:dyDescent="0.3">
      <c r="A45" s="664" t="str">
        <f t="shared" si="0"/>
        <v/>
      </c>
      <c r="B45" s="664"/>
      <c r="C45" s="662"/>
      <c r="D45" s="665"/>
      <c r="E45" s="666"/>
      <c r="F45" s="664"/>
      <c r="G45" s="661"/>
      <c r="H45" s="34"/>
      <c r="I45" s="228"/>
      <c r="J45" s="77"/>
      <c r="K45" s="7"/>
      <c r="L45" s="7"/>
      <c r="M45" s="7"/>
      <c r="N45" s="7"/>
      <c r="O45" s="5"/>
      <c r="P45" s="77"/>
    </row>
    <row r="46" spans="1:16" ht="12.75" hidden="1" customHeight="1" x14ac:dyDescent="0.3">
      <c r="A46" s="664" t="str">
        <f t="shared" si="0"/>
        <v/>
      </c>
      <c r="B46" s="664"/>
      <c r="C46" s="662"/>
      <c r="D46" s="665" t="s">
        <v>33</v>
      </c>
      <c r="E46" s="666" t="s">
        <v>534</v>
      </c>
      <c r="F46" s="664" t="s">
        <v>12</v>
      </c>
      <c r="G46" s="661"/>
      <c r="H46" s="34"/>
      <c r="I46" s="228"/>
      <c r="J46" s="77"/>
      <c r="K46" s="7"/>
      <c r="L46" s="7"/>
      <c r="M46" s="7"/>
      <c r="N46" s="7"/>
      <c r="O46" s="5"/>
      <c r="P46" s="77"/>
    </row>
    <row r="47" spans="1:16" ht="12.75" hidden="1" customHeight="1" x14ac:dyDescent="0.3">
      <c r="A47" s="664" t="str">
        <f t="shared" si="0"/>
        <v/>
      </c>
      <c r="B47" s="664"/>
      <c r="C47" s="662"/>
      <c r="D47" s="665"/>
      <c r="E47" s="666"/>
      <c r="F47" s="664"/>
      <c r="G47" s="661"/>
      <c r="H47" s="34"/>
      <c r="I47" s="228"/>
      <c r="J47" s="77"/>
      <c r="K47" s="7"/>
      <c r="L47" s="7"/>
      <c r="M47" s="7"/>
      <c r="N47" s="7"/>
      <c r="O47" s="5"/>
      <c r="P47" s="77"/>
    </row>
    <row r="48" spans="1:16" ht="12.75" hidden="1" customHeight="1" x14ac:dyDescent="0.3">
      <c r="A48" s="664" t="str">
        <f t="shared" si="0"/>
        <v/>
      </c>
      <c r="B48" s="664"/>
      <c r="C48" s="662"/>
      <c r="D48" s="665" t="s">
        <v>36</v>
      </c>
      <c r="E48" s="666" t="s">
        <v>535</v>
      </c>
      <c r="F48" s="664" t="s">
        <v>12</v>
      </c>
      <c r="G48" s="661"/>
      <c r="H48" s="34"/>
      <c r="I48" s="228"/>
      <c r="J48" s="77"/>
      <c r="K48" s="7"/>
      <c r="L48" s="7"/>
      <c r="M48" s="7"/>
      <c r="N48" s="7"/>
      <c r="O48" s="5"/>
      <c r="P48" s="77"/>
    </row>
    <row r="49" spans="1:16" ht="12.75" hidden="1" customHeight="1" x14ac:dyDescent="0.3">
      <c r="A49" s="664" t="str">
        <f t="shared" si="0"/>
        <v/>
      </c>
      <c r="B49" s="664"/>
      <c r="C49" s="662"/>
      <c r="D49" s="665"/>
      <c r="E49" s="666"/>
      <c r="F49" s="664"/>
      <c r="G49" s="661"/>
      <c r="H49" s="34"/>
      <c r="I49" s="228"/>
      <c r="J49" s="77"/>
      <c r="K49" s="7"/>
      <c r="L49" s="7"/>
      <c r="M49" s="7"/>
      <c r="N49" s="7"/>
      <c r="O49" s="5"/>
      <c r="P49" s="77"/>
    </row>
    <row r="50" spans="1:16" ht="12.75" hidden="1" customHeight="1" x14ac:dyDescent="0.3">
      <c r="A50" s="664" t="str">
        <f t="shared" si="0"/>
        <v/>
      </c>
      <c r="B50" s="664"/>
      <c r="C50" s="662"/>
      <c r="D50" s="665" t="s">
        <v>38</v>
      </c>
      <c r="E50" s="666" t="s">
        <v>536</v>
      </c>
      <c r="F50" s="664" t="s">
        <v>12</v>
      </c>
      <c r="G50" s="661"/>
      <c r="H50" s="34"/>
      <c r="I50" s="228"/>
      <c r="J50" s="77"/>
      <c r="K50" s="7"/>
      <c r="L50" s="7"/>
      <c r="M50" s="7"/>
      <c r="N50" s="7"/>
      <c r="O50" s="5"/>
      <c r="P50" s="77"/>
    </row>
    <row r="51" spans="1:16" ht="12.75" hidden="1" customHeight="1" x14ac:dyDescent="0.3">
      <c r="A51" s="664" t="str">
        <f t="shared" si="0"/>
        <v/>
      </c>
      <c r="B51" s="664"/>
      <c r="C51" s="662"/>
      <c r="D51" s="665"/>
      <c r="E51" s="666"/>
      <c r="F51" s="664"/>
      <c r="G51" s="661"/>
      <c r="H51" s="34"/>
      <c r="I51" s="228"/>
      <c r="J51" s="77"/>
      <c r="K51" s="7"/>
      <c r="L51" s="7"/>
      <c r="M51" s="7"/>
      <c r="N51" s="7"/>
      <c r="O51" s="5"/>
      <c r="P51" s="77"/>
    </row>
    <row r="52" spans="1:16" ht="12.75" hidden="1" customHeight="1" x14ac:dyDescent="0.3">
      <c r="A52" s="664" t="str">
        <f t="shared" si="0"/>
        <v/>
      </c>
      <c r="B52" s="664"/>
      <c r="C52" s="652"/>
      <c r="D52" s="665" t="s">
        <v>96</v>
      </c>
      <c r="E52" s="666" t="s">
        <v>89</v>
      </c>
      <c r="F52" s="664" t="s">
        <v>12</v>
      </c>
      <c r="G52" s="661"/>
      <c r="H52" s="34"/>
      <c r="I52" s="228"/>
      <c r="J52" s="77"/>
      <c r="K52" s="7"/>
      <c r="L52" s="7"/>
      <c r="M52" s="7"/>
      <c r="N52" s="7"/>
      <c r="O52" s="5"/>
      <c r="P52" s="77"/>
    </row>
    <row r="53" spans="1:16" ht="12.75" hidden="1" customHeight="1" x14ac:dyDescent="0.3">
      <c r="A53" s="664" t="str">
        <f t="shared" si="0"/>
        <v/>
      </c>
      <c r="B53" s="664"/>
      <c r="C53" s="662"/>
      <c r="D53" s="665"/>
      <c r="E53" s="666"/>
      <c r="F53" s="664"/>
      <c r="G53" s="661"/>
      <c r="H53" s="34"/>
      <c r="I53" s="228"/>
      <c r="J53" s="77"/>
      <c r="K53" s="7"/>
      <c r="L53" s="7"/>
      <c r="M53" s="7"/>
      <c r="N53" s="7"/>
      <c r="O53" s="5"/>
      <c r="P53" s="77"/>
    </row>
    <row r="54" spans="1:16" ht="12.75" hidden="1" customHeight="1" x14ac:dyDescent="0.3">
      <c r="A54" s="664" t="str">
        <f t="shared" si="0"/>
        <v/>
      </c>
      <c r="B54" s="664"/>
      <c r="C54" s="662"/>
      <c r="D54" s="665" t="s">
        <v>97</v>
      </c>
      <c r="E54" s="666" t="s">
        <v>90</v>
      </c>
      <c r="F54" s="664" t="s">
        <v>12</v>
      </c>
      <c r="G54" s="661"/>
      <c r="H54" s="34"/>
      <c r="I54" s="228"/>
      <c r="J54" s="77"/>
      <c r="K54" s="7"/>
      <c r="L54" s="7"/>
      <c r="M54" s="7"/>
      <c r="N54" s="7"/>
      <c r="O54" s="5"/>
      <c r="P54" s="77"/>
    </row>
    <row r="55" spans="1:16" ht="12.75" hidden="1" customHeight="1" x14ac:dyDescent="0.3">
      <c r="A55" s="664" t="str">
        <f t="shared" si="0"/>
        <v/>
      </c>
      <c r="B55" s="664"/>
      <c r="C55" s="662"/>
      <c r="D55" s="665"/>
      <c r="E55" s="666"/>
      <c r="F55" s="664"/>
      <c r="G55" s="661"/>
      <c r="H55" s="34"/>
      <c r="I55" s="228"/>
      <c r="J55" s="77"/>
      <c r="K55" s="7"/>
      <c r="L55" s="7"/>
      <c r="M55" s="7"/>
      <c r="N55" s="7"/>
      <c r="O55" s="5"/>
      <c r="P55" s="77"/>
    </row>
    <row r="56" spans="1:16" ht="12.75" hidden="1" customHeight="1" x14ac:dyDescent="0.3">
      <c r="A56" s="664" t="str">
        <f t="shared" si="0"/>
        <v/>
      </c>
      <c r="B56" s="664"/>
      <c r="C56" s="662"/>
      <c r="D56" s="665" t="s">
        <v>98</v>
      </c>
      <c r="E56" s="666" t="s">
        <v>91</v>
      </c>
      <c r="F56" s="664" t="s">
        <v>12</v>
      </c>
      <c r="G56" s="661"/>
      <c r="H56" s="34"/>
      <c r="I56" s="228"/>
      <c r="J56" s="77"/>
      <c r="K56" s="7"/>
      <c r="L56" s="7"/>
      <c r="M56" s="7"/>
      <c r="N56" s="7"/>
      <c r="O56" s="5"/>
      <c r="P56" s="77"/>
    </row>
    <row r="57" spans="1:16" ht="12.75" hidden="1" customHeight="1" x14ac:dyDescent="0.3">
      <c r="A57" s="664" t="str">
        <f t="shared" si="0"/>
        <v/>
      </c>
      <c r="B57" s="664"/>
      <c r="C57" s="662"/>
      <c r="D57" s="665"/>
      <c r="E57" s="666"/>
      <c r="F57" s="664"/>
      <c r="G57" s="661"/>
      <c r="H57" s="34"/>
      <c r="I57" s="228"/>
      <c r="J57" s="77"/>
      <c r="K57" s="7"/>
      <c r="L57" s="7"/>
      <c r="M57" s="7"/>
      <c r="N57" s="7"/>
      <c r="O57" s="5"/>
      <c r="P57" s="77"/>
    </row>
    <row r="58" spans="1:16" ht="12.75" hidden="1" customHeight="1" x14ac:dyDescent="0.3">
      <c r="A58" s="664" t="str">
        <f t="shared" si="0"/>
        <v/>
      </c>
      <c r="B58" s="664"/>
      <c r="C58" s="662"/>
      <c r="D58" s="665" t="s">
        <v>269</v>
      </c>
      <c r="E58" s="666" t="s">
        <v>92</v>
      </c>
      <c r="F58" s="664" t="s">
        <v>12</v>
      </c>
      <c r="G58" s="661"/>
      <c r="H58" s="34"/>
      <c r="I58" s="228"/>
      <c r="J58" s="77"/>
      <c r="K58" s="7"/>
      <c r="L58" s="7"/>
      <c r="M58" s="7"/>
      <c r="N58" s="7"/>
      <c r="O58" s="5"/>
      <c r="P58" s="77"/>
    </row>
    <row r="59" spans="1:16" ht="12.75" hidden="1" customHeight="1" x14ac:dyDescent="0.3">
      <c r="A59" s="664" t="str">
        <f t="shared" si="0"/>
        <v/>
      </c>
      <c r="B59" s="664"/>
      <c r="C59" s="662"/>
      <c r="D59" s="665"/>
      <c r="E59" s="666"/>
      <c r="F59" s="664"/>
      <c r="G59" s="661"/>
      <c r="H59" s="34"/>
      <c r="I59" s="228"/>
      <c r="J59" s="77"/>
      <c r="K59" s="7"/>
      <c r="L59" s="7"/>
      <c r="M59" s="7"/>
      <c r="N59" s="7"/>
      <c r="O59" s="5"/>
      <c r="P59" s="77"/>
    </row>
    <row r="60" spans="1:16" ht="12.75" customHeight="1" x14ac:dyDescent="0.3">
      <c r="A60" s="664" t="str">
        <f t="shared" si="0"/>
        <v/>
      </c>
      <c r="B60" s="664"/>
      <c r="C60" s="662"/>
      <c r="D60" s="665" t="s">
        <v>270</v>
      </c>
      <c r="E60" s="666" t="s">
        <v>93</v>
      </c>
      <c r="F60" s="664" t="s">
        <v>12</v>
      </c>
      <c r="G60" s="661">
        <v>8</v>
      </c>
      <c r="H60" s="34"/>
      <c r="I60" s="228"/>
      <c r="J60" s="77"/>
      <c r="K60" s="7"/>
      <c r="L60" s="7"/>
      <c r="M60" s="7"/>
      <c r="N60" s="7"/>
      <c r="O60" s="5"/>
      <c r="P60" s="77"/>
    </row>
    <row r="61" spans="1:16" ht="12.75" hidden="1" customHeight="1" x14ac:dyDescent="0.3">
      <c r="A61" s="664" t="str">
        <f t="shared" si="0"/>
        <v/>
      </c>
      <c r="B61" s="664"/>
      <c r="C61" s="662"/>
      <c r="D61" s="665"/>
      <c r="E61" s="666"/>
      <c r="F61" s="664"/>
      <c r="G61" s="661"/>
      <c r="H61" s="34"/>
      <c r="I61" s="228"/>
      <c r="J61" s="77"/>
      <c r="K61" s="7"/>
      <c r="L61" s="7"/>
      <c r="M61" s="7"/>
      <c r="N61" s="7"/>
      <c r="O61" s="5"/>
      <c r="P61" s="77"/>
    </row>
    <row r="62" spans="1:16" ht="12.75" hidden="1" customHeight="1" x14ac:dyDescent="0.3">
      <c r="A62" s="664" t="str">
        <f t="shared" si="0"/>
        <v/>
      </c>
      <c r="B62" s="664"/>
      <c r="C62" s="662"/>
      <c r="D62" s="665" t="s">
        <v>271</v>
      </c>
      <c r="E62" s="666" t="s">
        <v>94</v>
      </c>
      <c r="F62" s="664" t="s">
        <v>12</v>
      </c>
      <c r="G62" s="661"/>
      <c r="H62" s="34"/>
      <c r="I62" s="228"/>
      <c r="J62" s="77"/>
      <c r="K62" s="7"/>
      <c r="L62" s="7"/>
      <c r="M62" s="7"/>
      <c r="N62" s="7"/>
      <c r="O62" s="5"/>
      <c r="P62" s="77"/>
    </row>
    <row r="63" spans="1:16" ht="12.75" hidden="1" customHeight="1" x14ac:dyDescent="0.3">
      <c r="A63" s="664" t="str">
        <f t="shared" si="0"/>
        <v/>
      </c>
      <c r="B63" s="664"/>
      <c r="C63" s="662"/>
      <c r="D63" s="665"/>
      <c r="E63" s="666"/>
      <c r="F63" s="664"/>
      <c r="G63" s="661"/>
      <c r="H63" s="34"/>
      <c r="I63" s="228"/>
      <c r="J63" s="77"/>
      <c r="K63" s="7"/>
      <c r="L63" s="7"/>
      <c r="M63" s="7"/>
      <c r="N63" s="7"/>
      <c r="O63" s="5"/>
      <c r="P63" s="77"/>
    </row>
    <row r="64" spans="1:16" ht="12.75" hidden="1" customHeight="1" x14ac:dyDescent="0.3">
      <c r="A64" s="664" t="str">
        <f t="shared" si="0"/>
        <v/>
      </c>
      <c r="B64" s="664"/>
      <c r="C64" s="662"/>
      <c r="D64" s="665" t="s">
        <v>272</v>
      </c>
      <c r="E64" s="666" t="s">
        <v>95</v>
      </c>
      <c r="F64" s="664" t="s">
        <v>12</v>
      </c>
      <c r="G64" s="661"/>
      <c r="H64" s="34"/>
      <c r="I64" s="228"/>
      <c r="J64" s="77"/>
      <c r="K64" s="7"/>
      <c r="L64" s="7"/>
      <c r="M64" s="7"/>
      <c r="N64" s="7"/>
      <c r="O64" s="5"/>
      <c r="P64" s="77"/>
    </row>
    <row r="65" spans="1:16" ht="12.75" hidden="1" customHeight="1" x14ac:dyDescent="0.3">
      <c r="A65" s="664" t="str">
        <f t="shared" si="0"/>
        <v/>
      </c>
      <c r="B65" s="664"/>
      <c r="C65" s="662"/>
      <c r="D65" s="665"/>
      <c r="E65" s="666"/>
      <c r="F65" s="664"/>
      <c r="G65" s="661"/>
      <c r="H65" s="34"/>
      <c r="I65" s="228"/>
      <c r="J65" s="77"/>
      <c r="K65" s="7"/>
      <c r="L65" s="7"/>
      <c r="M65" s="7"/>
      <c r="N65" s="7"/>
      <c r="O65" s="5"/>
      <c r="P65" s="77"/>
    </row>
    <row r="66" spans="1:16" ht="12.75" hidden="1" customHeight="1" x14ac:dyDescent="0.3">
      <c r="A66" s="664" t="str">
        <f t="shared" si="0"/>
        <v/>
      </c>
      <c r="B66" s="664"/>
      <c r="C66" s="662"/>
      <c r="D66" s="665" t="s">
        <v>273</v>
      </c>
      <c r="E66" s="666" t="s">
        <v>919</v>
      </c>
      <c r="F66" s="664" t="s">
        <v>12</v>
      </c>
      <c r="G66" s="661"/>
      <c r="H66" s="34"/>
      <c r="I66" s="228"/>
      <c r="J66" s="77"/>
      <c r="K66" s="7"/>
      <c r="L66" s="7"/>
      <c r="M66" s="7"/>
      <c r="N66" s="7"/>
      <c r="O66" s="5"/>
      <c r="P66" s="77"/>
    </row>
    <row r="67" spans="1:16" ht="12.75" hidden="1" customHeight="1" x14ac:dyDescent="0.3">
      <c r="A67" s="664" t="str">
        <f t="shared" si="0"/>
        <v/>
      </c>
      <c r="B67" s="664"/>
      <c r="C67" s="652"/>
      <c r="D67" s="665"/>
      <c r="E67" s="666"/>
      <c r="F67" s="664"/>
      <c r="G67" s="661"/>
      <c r="H67" s="34"/>
      <c r="I67" s="228"/>
      <c r="J67" s="77"/>
      <c r="K67" s="7"/>
      <c r="L67" s="7"/>
      <c r="M67" s="7"/>
      <c r="N67" s="7"/>
      <c r="O67" s="5"/>
      <c r="P67" s="77"/>
    </row>
    <row r="68" spans="1:16" ht="12.75" hidden="1" customHeight="1" x14ac:dyDescent="0.3">
      <c r="A68" s="664" t="str">
        <f t="shared" si="0"/>
        <v/>
      </c>
      <c r="B68" s="664"/>
      <c r="C68" s="652"/>
      <c r="D68" s="665" t="s">
        <v>274</v>
      </c>
      <c r="E68" s="666" t="s">
        <v>920</v>
      </c>
      <c r="F68" s="664" t="s">
        <v>12</v>
      </c>
      <c r="G68" s="661"/>
      <c r="H68" s="34"/>
      <c r="I68" s="228"/>
      <c r="J68" s="77"/>
      <c r="K68" s="7"/>
      <c r="L68" s="7"/>
      <c r="M68" s="7"/>
      <c r="N68" s="7"/>
      <c r="O68" s="5"/>
      <c r="P68" s="77"/>
    </row>
    <row r="69" spans="1:16" ht="12.75" hidden="1" customHeight="1" x14ac:dyDescent="0.3">
      <c r="A69" s="664" t="str">
        <f t="shared" si="0"/>
        <v/>
      </c>
      <c r="B69" s="664"/>
      <c r="C69" s="662"/>
      <c r="D69" s="665"/>
      <c r="E69" s="666"/>
      <c r="F69" s="664"/>
      <c r="G69" s="661"/>
      <c r="H69" s="34"/>
      <c r="I69" s="228"/>
      <c r="J69" s="77"/>
      <c r="K69" s="7"/>
      <c r="L69" s="7"/>
      <c r="M69" s="7"/>
      <c r="N69" s="7"/>
      <c r="O69" s="5"/>
      <c r="P69" s="77"/>
    </row>
    <row r="70" spans="1:16" ht="12.75" hidden="1" customHeight="1" x14ac:dyDescent="0.3">
      <c r="A70" s="664" t="str">
        <f t="shared" si="0"/>
        <v/>
      </c>
      <c r="B70" s="664"/>
      <c r="C70" s="662"/>
      <c r="D70" s="665" t="s">
        <v>275</v>
      </c>
      <c r="E70" s="666" t="s">
        <v>921</v>
      </c>
      <c r="F70" s="664" t="s">
        <v>12</v>
      </c>
      <c r="G70" s="661"/>
      <c r="H70" s="34"/>
      <c r="I70" s="228"/>
      <c r="J70" s="77"/>
      <c r="K70" s="7"/>
      <c r="L70" s="7"/>
      <c r="M70" s="7"/>
      <c r="N70" s="7"/>
      <c r="O70" s="5"/>
      <c r="P70" s="77"/>
    </row>
    <row r="71" spans="1:16" ht="12.75" hidden="1" customHeight="1" x14ac:dyDescent="0.3">
      <c r="A71" s="664" t="str">
        <f t="shared" ref="A71:A134" si="9">CONCATENATE(N71,O71)</f>
        <v/>
      </c>
      <c r="B71" s="664"/>
      <c r="C71" s="662"/>
      <c r="D71" s="665"/>
      <c r="E71" s="666"/>
      <c r="F71" s="664"/>
      <c r="G71" s="661"/>
      <c r="H71" s="34"/>
      <c r="I71" s="228"/>
      <c r="J71" s="77"/>
      <c r="K71" s="7"/>
      <c r="L71" s="7"/>
      <c r="M71" s="7"/>
      <c r="N71" s="7"/>
      <c r="O71" s="5"/>
      <c r="P71" s="77"/>
    </row>
    <row r="72" spans="1:16" ht="12.75" hidden="1" customHeight="1" x14ac:dyDescent="0.3">
      <c r="A72" s="664" t="str">
        <f t="shared" si="9"/>
        <v/>
      </c>
      <c r="B72" s="664"/>
      <c r="C72" s="662"/>
      <c r="D72" s="665" t="s">
        <v>276</v>
      </c>
      <c r="E72" s="666" t="s">
        <v>922</v>
      </c>
      <c r="F72" s="664" t="s">
        <v>12</v>
      </c>
      <c r="G72" s="661"/>
      <c r="H72" s="34"/>
      <c r="I72" s="228"/>
      <c r="J72" s="77"/>
      <c r="K72" s="7"/>
      <c r="L72" s="7"/>
      <c r="M72" s="7"/>
      <c r="N72" s="7"/>
      <c r="O72" s="5"/>
      <c r="P72" s="77"/>
    </row>
    <row r="73" spans="1:16" ht="12.75" hidden="1" customHeight="1" x14ac:dyDescent="0.3">
      <c r="A73" s="664" t="str">
        <f t="shared" si="9"/>
        <v/>
      </c>
      <c r="B73" s="664"/>
      <c r="C73" s="662"/>
      <c r="D73" s="665"/>
      <c r="E73" s="666"/>
      <c r="F73" s="664"/>
      <c r="G73" s="661"/>
      <c r="H73" s="34"/>
      <c r="I73" s="228"/>
      <c r="J73" s="77"/>
      <c r="K73" s="7"/>
      <c r="L73" s="7"/>
      <c r="M73" s="7"/>
      <c r="N73" s="7"/>
      <c r="O73" s="5"/>
      <c r="P73" s="77"/>
    </row>
    <row r="74" spans="1:16" ht="12.75" hidden="1" customHeight="1" x14ac:dyDescent="0.3">
      <c r="A74" s="664" t="str">
        <f t="shared" si="9"/>
        <v/>
      </c>
      <c r="B74" s="664"/>
      <c r="C74" s="662"/>
      <c r="D74" s="665" t="s">
        <v>277</v>
      </c>
      <c r="E74" s="666" t="s">
        <v>923</v>
      </c>
      <c r="F74" s="664" t="s">
        <v>12</v>
      </c>
      <c r="G74" s="661"/>
      <c r="H74" s="34"/>
      <c r="I74" s="228"/>
      <c r="J74" s="77"/>
      <c r="K74" s="7"/>
      <c r="L74" s="7"/>
      <c r="M74" s="7"/>
      <c r="N74" s="7"/>
      <c r="O74" s="5"/>
      <c r="P74" s="77"/>
    </row>
    <row r="75" spans="1:16" ht="12.75" hidden="1" customHeight="1" x14ac:dyDescent="0.3">
      <c r="A75" s="664" t="str">
        <f t="shared" si="9"/>
        <v/>
      </c>
      <c r="B75" s="664"/>
      <c r="C75" s="662"/>
      <c r="D75" s="665"/>
      <c r="E75" s="666"/>
      <c r="F75" s="664"/>
      <c r="G75" s="661"/>
      <c r="H75" s="34"/>
      <c r="I75" s="228"/>
      <c r="J75" s="77"/>
      <c r="K75" s="7"/>
      <c r="L75" s="7"/>
      <c r="M75" s="7"/>
      <c r="N75" s="7"/>
      <c r="O75" s="5"/>
      <c r="P75" s="77"/>
    </row>
    <row r="76" spans="1:16" ht="12.75" hidden="1" customHeight="1" x14ac:dyDescent="0.3">
      <c r="A76" s="664" t="str">
        <f t="shared" si="9"/>
        <v/>
      </c>
      <c r="B76" s="664"/>
      <c r="C76" s="662"/>
      <c r="D76" s="665" t="s">
        <v>574</v>
      </c>
      <c r="E76" s="666" t="s">
        <v>924</v>
      </c>
      <c r="F76" s="664" t="s">
        <v>12</v>
      </c>
      <c r="G76" s="661"/>
      <c r="H76" s="34"/>
      <c r="I76" s="228"/>
      <c r="J76" s="77"/>
      <c r="K76" s="7"/>
      <c r="L76" s="7"/>
      <c r="M76" s="7"/>
      <c r="N76" s="7"/>
      <c r="O76" s="5"/>
      <c r="P76" s="77"/>
    </row>
    <row r="77" spans="1:16" ht="12.75" hidden="1" customHeight="1" x14ac:dyDescent="0.3">
      <c r="A77" s="664" t="str">
        <f t="shared" si="9"/>
        <v/>
      </c>
      <c r="B77" s="664"/>
      <c r="C77" s="662"/>
      <c r="D77" s="665"/>
      <c r="E77" s="666"/>
      <c r="F77" s="664"/>
      <c r="G77" s="661"/>
      <c r="H77" s="34"/>
      <c r="I77" s="228"/>
      <c r="J77" s="77"/>
      <c r="K77" s="7"/>
      <c r="L77" s="7"/>
      <c r="M77" s="7"/>
      <c r="N77" s="7"/>
      <c r="O77" s="5"/>
      <c r="P77" s="77"/>
    </row>
    <row r="78" spans="1:16" ht="12.75" hidden="1" customHeight="1" x14ac:dyDescent="0.3">
      <c r="A78" s="664" t="str">
        <f t="shared" si="9"/>
        <v/>
      </c>
      <c r="B78" s="664"/>
      <c r="C78" s="662"/>
      <c r="D78" s="665" t="s">
        <v>936</v>
      </c>
      <c r="E78" s="666" t="s">
        <v>925</v>
      </c>
      <c r="F78" s="664" t="s">
        <v>12</v>
      </c>
      <c r="G78" s="661"/>
      <c r="H78" s="34"/>
      <c r="I78" s="228"/>
      <c r="J78" s="77"/>
      <c r="K78" s="7"/>
      <c r="L78" s="7"/>
      <c r="M78" s="7"/>
      <c r="N78" s="7"/>
      <c r="O78" s="5"/>
      <c r="P78" s="77"/>
    </row>
    <row r="79" spans="1:16" ht="12.75" hidden="1" customHeight="1" x14ac:dyDescent="0.3">
      <c r="A79" s="664" t="str">
        <f t="shared" si="9"/>
        <v/>
      </c>
      <c r="B79" s="664"/>
      <c r="C79" s="662"/>
      <c r="D79" s="665"/>
      <c r="E79" s="666"/>
      <c r="F79" s="664"/>
      <c r="G79" s="661"/>
      <c r="H79" s="34"/>
      <c r="I79" s="228"/>
      <c r="J79" s="77"/>
      <c r="K79" s="7"/>
      <c r="L79" s="7"/>
      <c r="M79" s="7"/>
      <c r="N79" s="7"/>
      <c r="O79" s="5"/>
      <c r="P79" s="77"/>
    </row>
    <row r="80" spans="1:16" ht="12.75" hidden="1" customHeight="1" x14ac:dyDescent="0.3">
      <c r="A80" s="664" t="str">
        <f t="shared" si="9"/>
        <v/>
      </c>
      <c r="B80" s="664"/>
      <c r="C80" s="662"/>
      <c r="D80" s="665" t="s">
        <v>937</v>
      </c>
      <c r="E80" s="666" t="s">
        <v>926</v>
      </c>
      <c r="F80" s="664" t="s">
        <v>12</v>
      </c>
      <c r="G80" s="661"/>
      <c r="H80" s="34"/>
      <c r="I80" s="228"/>
      <c r="J80" s="77"/>
      <c r="K80" s="7"/>
      <c r="L80" s="7"/>
      <c r="M80" s="7"/>
      <c r="N80" s="7"/>
      <c r="O80" s="5"/>
      <c r="P80" s="77"/>
    </row>
    <row r="81" spans="1:16" ht="12.75" hidden="1" customHeight="1" x14ac:dyDescent="0.3">
      <c r="A81" s="664" t="str">
        <f t="shared" si="9"/>
        <v/>
      </c>
      <c r="B81" s="658"/>
      <c r="C81" s="662"/>
      <c r="D81" s="665"/>
      <c r="E81" s="666"/>
      <c r="F81" s="664"/>
      <c r="G81" s="661"/>
      <c r="H81" s="34"/>
      <c r="I81" s="228"/>
      <c r="J81" s="77"/>
      <c r="K81" s="7"/>
      <c r="L81" s="7"/>
      <c r="M81" s="7"/>
      <c r="N81" s="7"/>
      <c r="O81" s="5"/>
      <c r="P81" s="77"/>
    </row>
    <row r="82" spans="1:16" ht="12.75" hidden="1" customHeight="1" x14ac:dyDescent="0.3">
      <c r="A82" s="664" t="str">
        <f t="shared" si="9"/>
        <v/>
      </c>
      <c r="B82" s="658"/>
      <c r="C82" s="652"/>
      <c r="D82" s="665" t="s">
        <v>938</v>
      </c>
      <c r="E82" s="666" t="s">
        <v>928</v>
      </c>
      <c r="F82" s="664" t="s">
        <v>12</v>
      </c>
      <c r="G82" s="661"/>
      <c r="H82" s="34"/>
      <c r="I82" s="228"/>
      <c r="J82" s="77"/>
      <c r="K82" s="7"/>
      <c r="L82" s="7"/>
      <c r="M82" s="7"/>
      <c r="N82" s="7"/>
      <c r="O82" s="5"/>
      <c r="P82" s="77"/>
    </row>
    <row r="83" spans="1:16" ht="12.75" hidden="1" customHeight="1" x14ac:dyDescent="0.3">
      <c r="A83" s="664" t="str">
        <f t="shared" si="9"/>
        <v/>
      </c>
      <c r="B83" s="658"/>
      <c r="C83" s="652"/>
      <c r="D83" s="665"/>
      <c r="E83" s="666"/>
      <c r="F83" s="664"/>
      <c r="G83" s="661"/>
      <c r="H83" s="34"/>
      <c r="I83" s="228"/>
      <c r="J83" s="77"/>
      <c r="K83" s="7"/>
      <c r="L83" s="7"/>
      <c r="M83" s="7"/>
      <c r="N83" s="7"/>
      <c r="O83" s="5"/>
      <c r="P83" s="77"/>
    </row>
    <row r="84" spans="1:16" ht="12.75" hidden="1" customHeight="1" x14ac:dyDescent="0.3">
      <c r="A84" s="664" t="str">
        <f t="shared" si="9"/>
        <v/>
      </c>
      <c r="B84" s="658"/>
      <c r="C84" s="652"/>
      <c r="D84" s="665" t="s">
        <v>939</v>
      </c>
      <c r="E84" s="666" t="s">
        <v>927</v>
      </c>
      <c r="F84" s="664" t="s">
        <v>12</v>
      </c>
      <c r="G84" s="661"/>
      <c r="H84" s="34"/>
      <c r="I84" s="228"/>
      <c r="J84" s="77"/>
      <c r="K84" s="7"/>
      <c r="L84" s="7"/>
      <c r="M84" s="7"/>
      <c r="N84" s="7"/>
      <c r="O84" s="5"/>
      <c r="P84" s="77"/>
    </row>
    <row r="85" spans="1:16" ht="12.75" hidden="1" customHeight="1" x14ac:dyDescent="0.3">
      <c r="A85" s="664" t="str">
        <f t="shared" si="9"/>
        <v/>
      </c>
      <c r="B85" s="658"/>
      <c r="C85" s="662"/>
      <c r="D85" s="665"/>
      <c r="E85" s="666"/>
      <c r="F85" s="664"/>
      <c r="G85" s="661"/>
      <c r="H85" s="34"/>
      <c r="I85" s="228"/>
      <c r="J85" s="77"/>
      <c r="K85" s="7"/>
      <c r="L85" s="7"/>
      <c r="M85" s="7"/>
      <c r="N85" s="7"/>
      <c r="O85" s="5"/>
      <c r="P85" s="77"/>
    </row>
    <row r="86" spans="1:16" ht="12.75" hidden="1" customHeight="1" x14ac:dyDescent="0.3">
      <c r="A86" s="664" t="str">
        <f t="shared" si="9"/>
        <v/>
      </c>
      <c r="B86" s="658"/>
      <c r="C86" s="662"/>
      <c r="D86" s="665" t="s">
        <v>940</v>
      </c>
      <c r="E86" s="666" t="s">
        <v>929</v>
      </c>
      <c r="F86" s="664" t="s">
        <v>12</v>
      </c>
      <c r="G86" s="661"/>
      <c r="H86" s="34"/>
      <c r="I86" s="228"/>
      <c r="J86" s="77"/>
      <c r="K86" s="7"/>
      <c r="L86" s="7"/>
      <c r="M86" s="7"/>
      <c r="N86" s="7"/>
      <c r="O86" s="5"/>
      <c r="P86" s="77"/>
    </row>
    <row r="87" spans="1:16" ht="12.75" hidden="1" customHeight="1" x14ac:dyDescent="0.3">
      <c r="A87" s="664" t="str">
        <f t="shared" si="9"/>
        <v/>
      </c>
      <c r="B87" s="658"/>
      <c r="C87" s="662"/>
      <c r="D87" s="665"/>
      <c r="E87" s="666"/>
      <c r="F87" s="664"/>
      <c r="G87" s="661"/>
      <c r="H87" s="34"/>
      <c r="I87" s="228"/>
      <c r="J87" s="77"/>
      <c r="K87" s="7"/>
      <c r="L87" s="7"/>
      <c r="M87" s="7"/>
      <c r="N87" s="7"/>
      <c r="O87" s="5"/>
      <c r="P87" s="77"/>
    </row>
    <row r="88" spans="1:16" ht="12.75" hidden="1" customHeight="1" x14ac:dyDescent="0.3">
      <c r="A88" s="664" t="str">
        <f t="shared" si="9"/>
        <v/>
      </c>
      <c r="B88" s="658"/>
      <c r="C88" s="662"/>
      <c r="D88" s="665" t="s">
        <v>941</v>
      </c>
      <c r="E88" s="666" t="s">
        <v>930</v>
      </c>
      <c r="F88" s="664" t="s">
        <v>12</v>
      </c>
      <c r="G88" s="661"/>
      <c r="H88" s="34"/>
      <c r="I88" s="228"/>
      <c r="J88" s="77"/>
      <c r="K88" s="7"/>
      <c r="L88" s="7"/>
      <c r="M88" s="7"/>
      <c r="N88" s="7"/>
      <c r="O88" s="5"/>
      <c r="P88" s="77"/>
    </row>
    <row r="89" spans="1:16" ht="12.75" hidden="1" customHeight="1" x14ac:dyDescent="0.3">
      <c r="A89" s="664" t="str">
        <f t="shared" si="9"/>
        <v/>
      </c>
      <c r="B89" s="658"/>
      <c r="C89" s="662"/>
      <c r="D89" s="665"/>
      <c r="E89" s="666"/>
      <c r="F89" s="664"/>
      <c r="G89" s="661"/>
      <c r="H89" s="34"/>
      <c r="I89" s="228"/>
      <c r="J89" s="77"/>
      <c r="K89" s="7"/>
      <c r="L89" s="7"/>
      <c r="M89" s="7"/>
      <c r="N89" s="7"/>
      <c r="O89" s="5"/>
      <c r="P89" s="77"/>
    </row>
    <row r="90" spans="1:16" ht="12.75" hidden="1" customHeight="1" x14ac:dyDescent="0.3">
      <c r="A90" s="664" t="str">
        <f t="shared" si="9"/>
        <v/>
      </c>
      <c r="B90" s="658"/>
      <c r="C90" s="662"/>
      <c r="D90" s="665" t="s">
        <v>942</v>
      </c>
      <c r="E90" s="666" t="s">
        <v>931</v>
      </c>
      <c r="F90" s="664" t="s">
        <v>12</v>
      </c>
      <c r="G90" s="661"/>
      <c r="H90" s="34"/>
      <c r="I90" s="228"/>
      <c r="J90" s="77"/>
      <c r="K90" s="7"/>
      <c r="L90" s="7"/>
      <c r="M90" s="7"/>
      <c r="N90" s="7"/>
      <c r="O90" s="5"/>
      <c r="P90" s="77"/>
    </row>
    <row r="91" spans="1:16" ht="12.75" hidden="1" customHeight="1" x14ac:dyDescent="0.3">
      <c r="A91" s="664" t="str">
        <f t="shared" si="9"/>
        <v/>
      </c>
      <c r="B91" s="658"/>
      <c r="C91" s="662"/>
      <c r="D91" s="665"/>
      <c r="E91" s="666"/>
      <c r="F91" s="664"/>
      <c r="G91" s="661"/>
      <c r="H91" s="34"/>
      <c r="I91" s="228"/>
      <c r="J91" s="77"/>
      <c r="K91" s="7"/>
      <c r="L91" s="7"/>
      <c r="M91" s="7"/>
      <c r="N91" s="7"/>
      <c r="O91" s="5"/>
      <c r="P91" s="77"/>
    </row>
    <row r="92" spans="1:16" ht="12.75" hidden="1" customHeight="1" x14ac:dyDescent="0.3">
      <c r="A92" s="664" t="str">
        <f t="shared" si="9"/>
        <v/>
      </c>
      <c r="B92" s="658"/>
      <c r="C92" s="662"/>
      <c r="D92" s="665" t="s">
        <v>943</v>
      </c>
      <c r="E92" s="666" t="s">
        <v>932</v>
      </c>
      <c r="F92" s="664" t="s">
        <v>12</v>
      </c>
      <c r="G92" s="661"/>
      <c r="H92" s="34"/>
      <c r="I92" s="228"/>
      <c r="J92" s="77"/>
      <c r="K92" s="7"/>
      <c r="L92" s="7"/>
      <c r="M92" s="7"/>
      <c r="N92" s="7"/>
      <c r="O92" s="5"/>
      <c r="P92" s="77"/>
    </row>
    <row r="93" spans="1:16" ht="12.75" hidden="1" customHeight="1" x14ac:dyDescent="0.3">
      <c r="A93" s="664" t="str">
        <f t="shared" si="9"/>
        <v/>
      </c>
      <c r="B93" s="658"/>
      <c r="C93" s="662"/>
      <c r="D93" s="665"/>
      <c r="E93" s="666"/>
      <c r="F93" s="664"/>
      <c r="G93" s="661"/>
      <c r="H93" s="34"/>
      <c r="I93" s="228"/>
      <c r="J93" s="77"/>
      <c r="K93" s="7"/>
      <c r="L93" s="7"/>
      <c r="M93" s="7"/>
      <c r="N93" s="7"/>
      <c r="O93" s="5"/>
      <c r="P93" s="77"/>
    </row>
    <row r="94" spans="1:16" ht="12.75" hidden="1" customHeight="1" x14ac:dyDescent="0.3">
      <c r="A94" s="664" t="str">
        <f t="shared" si="9"/>
        <v/>
      </c>
      <c r="B94" s="658"/>
      <c r="C94" s="662"/>
      <c r="D94" s="665" t="s">
        <v>944</v>
      </c>
      <c r="E94" s="666" t="s">
        <v>935</v>
      </c>
      <c r="F94" s="664" t="s">
        <v>12</v>
      </c>
      <c r="G94" s="661"/>
      <c r="H94" s="34"/>
      <c r="I94" s="228"/>
      <c r="J94" s="77"/>
      <c r="K94" s="7"/>
      <c r="L94" s="7"/>
      <c r="M94" s="7"/>
      <c r="N94" s="7"/>
      <c r="O94" s="5"/>
      <c r="P94" s="77"/>
    </row>
    <row r="95" spans="1:16" ht="12.75" hidden="1" customHeight="1" x14ac:dyDescent="0.3">
      <c r="A95" s="664" t="str">
        <f t="shared" si="9"/>
        <v/>
      </c>
      <c r="B95" s="658"/>
      <c r="C95" s="662"/>
      <c r="D95" s="665"/>
      <c r="E95" s="666"/>
      <c r="F95" s="664"/>
      <c r="G95" s="661"/>
      <c r="H95" s="34"/>
      <c r="I95" s="228"/>
      <c r="J95" s="77"/>
      <c r="K95" s="7"/>
      <c r="L95" s="7"/>
      <c r="M95" s="7"/>
      <c r="N95" s="7"/>
      <c r="O95" s="5"/>
      <c r="P95" s="77"/>
    </row>
    <row r="96" spans="1:16" ht="12.75" hidden="1" customHeight="1" x14ac:dyDescent="0.3">
      <c r="A96" s="664" t="str">
        <f t="shared" si="9"/>
        <v/>
      </c>
      <c r="B96" s="658"/>
      <c r="C96" s="662"/>
      <c r="D96" s="665" t="s">
        <v>945</v>
      </c>
      <c r="E96" s="666" t="s">
        <v>933</v>
      </c>
      <c r="F96" s="664" t="s">
        <v>12</v>
      </c>
      <c r="G96" s="661"/>
      <c r="H96" s="34"/>
      <c r="I96" s="228"/>
      <c r="J96" s="77"/>
      <c r="K96" s="7"/>
      <c r="L96" s="7"/>
      <c r="M96" s="7"/>
      <c r="N96" s="7"/>
      <c r="O96" s="5"/>
      <c r="P96" s="77"/>
    </row>
    <row r="97" spans="1:16" ht="12.75" hidden="1" customHeight="1" x14ac:dyDescent="0.3">
      <c r="A97" s="664" t="str">
        <f t="shared" si="9"/>
        <v/>
      </c>
      <c r="B97" s="658"/>
      <c r="C97" s="662"/>
      <c r="D97" s="665"/>
      <c r="E97" s="666"/>
      <c r="F97" s="664"/>
      <c r="G97" s="661"/>
      <c r="H97" s="34"/>
      <c r="I97" s="228"/>
      <c r="J97" s="77"/>
      <c r="K97" s="7"/>
      <c r="L97" s="7"/>
      <c r="M97" s="7"/>
      <c r="N97" s="7"/>
      <c r="O97" s="5"/>
      <c r="P97" s="77"/>
    </row>
    <row r="98" spans="1:16" ht="12.75" hidden="1" customHeight="1" x14ac:dyDescent="0.3">
      <c r="A98" s="664" t="str">
        <f t="shared" si="9"/>
        <v/>
      </c>
      <c r="B98" s="658"/>
      <c r="C98" s="662"/>
      <c r="D98" s="665" t="s">
        <v>946</v>
      </c>
      <c r="E98" s="666" t="s">
        <v>934</v>
      </c>
      <c r="F98" s="664" t="s">
        <v>12</v>
      </c>
      <c r="G98" s="661"/>
      <c r="H98" s="34"/>
      <c r="I98" s="228"/>
      <c r="J98" s="77"/>
      <c r="K98" s="7"/>
      <c r="L98" s="7"/>
      <c r="M98" s="7"/>
      <c r="N98" s="7"/>
      <c r="O98" s="5"/>
      <c r="P98" s="77"/>
    </row>
    <row r="99" spans="1:16" ht="12.75" customHeight="1" x14ac:dyDescent="0.3">
      <c r="A99" s="658" t="str">
        <f t="shared" si="9"/>
        <v/>
      </c>
      <c r="B99" s="658"/>
      <c r="C99" s="662"/>
      <c r="D99" s="659"/>
      <c r="E99" s="660"/>
      <c r="F99" s="658"/>
      <c r="G99" s="661"/>
      <c r="H99" s="34"/>
      <c r="I99" s="228"/>
      <c r="J99" s="77"/>
      <c r="K99" s="7"/>
      <c r="L99" s="7"/>
      <c r="M99" s="7"/>
      <c r="N99" s="7"/>
      <c r="O99" s="5"/>
      <c r="P99" s="77"/>
    </row>
    <row r="100" spans="1:16" ht="12.75" hidden="1" customHeight="1" x14ac:dyDescent="0.3">
      <c r="A100" s="658" t="str">
        <f t="shared" si="9"/>
        <v/>
      </c>
      <c r="B100" s="658" t="s">
        <v>953</v>
      </c>
      <c r="C100" s="652" t="str">
        <f>CONCATENATE("Extra-over items ",A12," and ",A100," for cutting end units of culverts on site")</f>
        <v>Extra-over items LE 1 and  for cutting end units of culverts on site</v>
      </c>
      <c r="D100" s="659"/>
      <c r="E100" s="660"/>
      <c r="F100" s="658"/>
      <c r="G100" s="655"/>
      <c r="H100" s="27"/>
      <c r="I100" s="227"/>
      <c r="J100" s="77"/>
      <c r="K100" s="7"/>
      <c r="L100" s="7"/>
      <c r="M100" s="7"/>
      <c r="N100" s="7"/>
      <c r="O100" s="5"/>
      <c r="P100" s="77"/>
    </row>
    <row r="101" spans="1:16" ht="12.75" hidden="1" customHeight="1" x14ac:dyDescent="0.3">
      <c r="A101" s="658" t="str">
        <f t="shared" si="9"/>
        <v/>
      </c>
      <c r="B101" s="658"/>
      <c r="C101" s="652"/>
      <c r="D101" s="659"/>
      <c r="E101" s="660"/>
      <c r="F101" s="658"/>
      <c r="G101" s="661"/>
      <c r="H101" s="34"/>
      <c r="I101" s="228"/>
      <c r="J101" s="77"/>
      <c r="K101" s="7"/>
      <c r="L101" s="7"/>
      <c r="M101" s="7"/>
      <c r="N101" s="7"/>
      <c r="O101" s="5"/>
      <c r="P101" s="77"/>
    </row>
    <row r="102" spans="1:16" ht="12.75" hidden="1" customHeight="1" x14ac:dyDescent="0.3">
      <c r="A102" s="658" t="str">
        <f t="shared" si="9"/>
        <v/>
      </c>
      <c r="B102" s="658"/>
      <c r="C102" s="662" t="s">
        <v>320</v>
      </c>
      <c r="D102" s="659" t="s">
        <v>99</v>
      </c>
      <c r="E102" s="660"/>
      <c r="F102" s="658" t="s">
        <v>10</v>
      </c>
      <c r="G102" s="667"/>
      <c r="H102" s="76"/>
      <c r="I102" s="226"/>
      <c r="J102" s="77"/>
      <c r="K102" s="7"/>
      <c r="L102" s="7"/>
      <c r="M102" s="7"/>
      <c r="N102" s="7"/>
      <c r="O102" s="5"/>
      <c r="P102" s="77"/>
    </row>
    <row r="103" spans="1:16" ht="12.75" hidden="1" customHeight="1" x14ac:dyDescent="0.3">
      <c r="A103" s="658" t="str">
        <f t="shared" si="9"/>
        <v/>
      </c>
      <c r="B103" s="658"/>
      <c r="C103" s="662"/>
      <c r="D103" s="659"/>
      <c r="E103" s="660"/>
      <c r="F103" s="658"/>
      <c r="G103" s="667"/>
      <c r="H103" s="76"/>
      <c r="I103" s="226"/>
      <c r="J103" s="77"/>
      <c r="K103" s="7"/>
      <c r="L103" s="7"/>
      <c r="M103" s="7"/>
      <c r="N103" s="7"/>
      <c r="O103" s="5"/>
      <c r="P103" s="77"/>
    </row>
    <row r="104" spans="1:16" ht="12.75" hidden="1" customHeight="1" x14ac:dyDescent="0.3">
      <c r="A104" s="658" t="str">
        <f t="shared" si="9"/>
        <v/>
      </c>
      <c r="B104" s="658"/>
      <c r="C104" s="662" t="s">
        <v>8</v>
      </c>
      <c r="D104" s="659" t="s">
        <v>100</v>
      </c>
      <c r="E104" s="660"/>
      <c r="F104" s="658" t="s">
        <v>10</v>
      </c>
      <c r="G104" s="667"/>
      <c r="H104" s="76"/>
      <c r="I104" s="226"/>
      <c r="J104" s="77"/>
      <c r="K104" s="7"/>
      <c r="L104" s="7"/>
      <c r="M104" s="7"/>
      <c r="N104" s="7"/>
      <c r="O104" s="5"/>
      <c r="P104" s="77"/>
    </row>
    <row r="105" spans="1:16" ht="12.75" hidden="1" customHeight="1" x14ac:dyDescent="0.3">
      <c r="A105" s="658" t="str">
        <f t="shared" si="9"/>
        <v/>
      </c>
      <c r="B105" s="658"/>
      <c r="C105" s="662"/>
      <c r="D105" s="659"/>
      <c r="E105" s="660"/>
      <c r="F105" s="658"/>
      <c r="G105" s="667"/>
      <c r="H105" s="76"/>
      <c r="I105" s="226"/>
      <c r="J105" s="77"/>
      <c r="K105" s="7"/>
      <c r="L105" s="7"/>
      <c r="M105" s="7"/>
      <c r="N105" s="7"/>
      <c r="O105" s="5"/>
      <c r="P105" s="77"/>
    </row>
    <row r="106" spans="1:16" ht="12.75" hidden="1" customHeight="1" x14ac:dyDescent="0.3">
      <c r="A106" s="658" t="str">
        <f t="shared" si="9"/>
        <v/>
      </c>
      <c r="B106" s="658" t="s">
        <v>1219</v>
      </c>
      <c r="C106" s="652" t="s">
        <v>949</v>
      </c>
      <c r="D106" s="659"/>
      <c r="E106" s="660"/>
      <c r="F106" s="658"/>
      <c r="G106" s="667"/>
      <c r="H106" s="76"/>
      <c r="I106" s="226"/>
      <c r="J106" s="77"/>
      <c r="K106" s="7"/>
      <c r="L106" s="7"/>
      <c r="M106" s="7"/>
      <c r="N106" s="7"/>
      <c r="O106" s="5"/>
      <c r="P106" s="77"/>
    </row>
    <row r="107" spans="1:16" ht="12.75" hidden="1" customHeight="1" x14ac:dyDescent="0.3">
      <c r="A107" s="658" t="str">
        <f t="shared" si="9"/>
        <v/>
      </c>
      <c r="B107" s="658"/>
      <c r="C107" s="662"/>
      <c r="D107" s="659"/>
      <c r="E107" s="660"/>
      <c r="F107" s="658"/>
      <c r="G107" s="667"/>
      <c r="H107" s="34"/>
      <c r="I107" s="228"/>
      <c r="J107" s="77"/>
      <c r="K107" s="7"/>
      <c r="L107" s="7"/>
      <c r="M107" s="7"/>
      <c r="N107" s="7"/>
      <c r="O107" s="5"/>
      <c r="P107" s="77"/>
    </row>
    <row r="108" spans="1:16" ht="12.75" hidden="1" customHeight="1" x14ac:dyDescent="0.3">
      <c r="A108" s="658" t="str">
        <f t="shared" si="9"/>
        <v/>
      </c>
      <c r="B108" s="658" t="s">
        <v>741</v>
      </c>
      <c r="C108" s="662" t="s">
        <v>320</v>
      </c>
      <c r="D108" s="659" t="s">
        <v>101</v>
      </c>
      <c r="E108" s="660"/>
      <c r="F108" s="658"/>
      <c r="G108" s="667"/>
      <c r="H108" s="34"/>
      <c r="I108" s="228"/>
      <c r="J108" s="77"/>
      <c r="K108" s="7"/>
      <c r="L108" s="7"/>
      <c r="M108" s="7"/>
      <c r="N108" s="7"/>
      <c r="O108" s="5"/>
      <c r="P108" s="77"/>
    </row>
    <row r="109" spans="1:16" ht="12.75" hidden="1" customHeight="1" x14ac:dyDescent="0.3">
      <c r="A109" s="658" t="str">
        <f t="shared" si="9"/>
        <v/>
      </c>
      <c r="B109" s="658"/>
      <c r="C109" s="662"/>
      <c r="D109" s="659"/>
      <c r="E109" s="660"/>
      <c r="F109" s="658"/>
      <c r="G109" s="667"/>
      <c r="H109" s="34"/>
      <c r="I109" s="228"/>
      <c r="J109" s="77"/>
      <c r="K109" s="7"/>
      <c r="L109" s="7"/>
      <c r="M109" s="7"/>
      <c r="N109" s="7"/>
      <c r="O109" s="5"/>
      <c r="P109" s="77"/>
    </row>
    <row r="110" spans="1:16" ht="12.75" hidden="1" customHeight="1" x14ac:dyDescent="0.3">
      <c r="A110" s="658" t="str">
        <f t="shared" si="9"/>
        <v/>
      </c>
      <c r="B110" s="658"/>
      <c r="C110" s="662"/>
      <c r="D110" s="659" t="s">
        <v>32</v>
      </c>
      <c r="E110" s="660" t="s">
        <v>102</v>
      </c>
      <c r="F110" s="658" t="s">
        <v>47</v>
      </c>
      <c r="G110" s="667"/>
      <c r="H110" s="34"/>
      <c r="I110" s="228"/>
      <c r="J110" s="77"/>
      <c r="K110" s="7"/>
      <c r="L110" s="7"/>
      <c r="M110" s="7"/>
      <c r="N110" s="7"/>
      <c r="O110" s="5"/>
      <c r="P110" s="77"/>
    </row>
    <row r="111" spans="1:16" ht="12.75" hidden="1" customHeight="1" x14ac:dyDescent="0.3">
      <c r="A111" s="658" t="str">
        <f t="shared" si="9"/>
        <v/>
      </c>
      <c r="B111" s="658"/>
      <c r="C111" s="662"/>
      <c r="D111" s="659"/>
      <c r="E111" s="654"/>
      <c r="F111" s="651"/>
      <c r="G111" s="667"/>
      <c r="H111" s="34"/>
      <c r="I111" s="228"/>
      <c r="J111" s="77"/>
      <c r="K111" s="7"/>
      <c r="L111" s="7"/>
      <c r="M111" s="7"/>
      <c r="N111" s="7"/>
      <c r="O111" s="5"/>
      <c r="P111" s="77"/>
    </row>
    <row r="112" spans="1:16" ht="12.75" hidden="1" customHeight="1" x14ac:dyDescent="0.3">
      <c r="A112" s="658" t="str">
        <f t="shared" si="9"/>
        <v/>
      </c>
      <c r="B112" s="658" t="s">
        <v>1220</v>
      </c>
      <c r="C112" s="662" t="s">
        <v>8</v>
      </c>
      <c r="D112" s="659" t="s">
        <v>103</v>
      </c>
      <c r="E112" s="654"/>
      <c r="F112" s="651"/>
      <c r="G112" s="667"/>
      <c r="H112" s="34"/>
      <c r="I112" s="228"/>
      <c r="J112" s="77"/>
      <c r="K112" s="7"/>
      <c r="L112" s="7"/>
      <c r="M112" s="7"/>
      <c r="N112" s="7"/>
      <c r="O112" s="5"/>
      <c r="P112" s="77"/>
    </row>
    <row r="113" spans="1:16" ht="12.75" hidden="1" customHeight="1" x14ac:dyDescent="0.3">
      <c r="A113" s="658" t="str">
        <f t="shared" si="9"/>
        <v/>
      </c>
      <c r="B113" s="658"/>
      <c r="C113" s="657"/>
      <c r="D113" s="653"/>
      <c r="E113" s="654"/>
      <c r="F113" s="651"/>
      <c r="G113" s="667"/>
      <c r="H113" s="34"/>
      <c r="I113" s="228"/>
      <c r="J113" s="77"/>
      <c r="K113" s="7"/>
      <c r="L113" s="7"/>
      <c r="M113" s="7"/>
      <c r="N113" s="7"/>
      <c r="O113" s="5"/>
      <c r="P113" s="77"/>
    </row>
    <row r="114" spans="1:16" ht="12.75" hidden="1" customHeight="1" x14ac:dyDescent="0.3">
      <c r="A114" s="658" t="str">
        <f t="shared" si="9"/>
        <v/>
      </c>
      <c r="B114" s="658" t="s">
        <v>742</v>
      </c>
      <c r="C114" s="662"/>
      <c r="D114" s="659" t="s">
        <v>32</v>
      </c>
      <c r="E114" s="660" t="s">
        <v>104</v>
      </c>
      <c r="F114" s="658" t="s">
        <v>107</v>
      </c>
      <c r="G114" s="667"/>
      <c r="H114" s="34"/>
      <c r="I114" s="228"/>
      <c r="J114" s="77"/>
      <c r="K114" s="7"/>
      <c r="L114" s="7"/>
      <c r="M114" s="7"/>
      <c r="N114" s="7"/>
      <c r="O114" s="5"/>
      <c r="P114" s="77"/>
    </row>
    <row r="115" spans="1:16" ht="12.75" hidden="1" customHeight="1" x14ac:dyDescent="0.3">
      <c r="A115" s="658" t="str">
        <f t="shared" si="9"/>
        <v/>
      </c>
      <c r="B115" s="658"/>
      <c r="C115" s="662"/>
      <c r="D115" s="659"/>
      <c r="E115" s="660"/>
      <c r="F115" s="658"/>
      <c r="G115" s="667"/>
      <c r="H115" s="34"/>
      <c r="I115" s="228"/>
      <c r="J115" s="77"/>
      <c r="K115" s="7"/>
      <c r="L115" s="7"/>
      <c r="M115" s="7"/>
      <c r="N115" s="7"/>
      <c r="O115" s="5"/>
      <c r="P115" s="77"/>
    </row>
    <row r="116" spans="1:16" ht="12.75" hidden="1" customHeight="1" x14ac:dyDescent="0.3">
      <c r="A116" s="658" t="str">
        <f t="shared" si="9"/>
        <v/>
      </c>
      <c r="B116" s="658" t="s">
        <v>742</v>
      </c>
      <c r="C116" s="662"/>
      <c r="D116" s="659" t="s">
        <v>33</v>
      </c>
      <c r="E116" s="660" t="s">
        <v>105</v>
      </c>
      <c r="F116" s="658" t="s">
        <v>107</v>
      </c>
      <c r="G116" s="667"/>
      <c r="H116" s="34"/>
      <c r="I116" s="228"/>
      <c r="J116" s="77"/>
      <c r="K116" s="7"/>
      <c r="L116" s="7"/>
      <c r="M116" s="7"/>
      <c r="N116" s="7"/>
      <c r="O116" s="5"/>
      <c r="P116" s="77"/>
    </row>
    <row r="117" spans="1:16" ht="12.75" hidden="1" customHeight="1" x14ac:dyDescent="0.3">
      <c r="A117" s="658" t="str">
        <f t="shared" si="9"/>
        <v/>
      </c>
      <c r="B117" s="658"/>
      <c r="C117" s="652"/>
      <c r="D117" s="659"/>
      <c r="E117" s="660"/>
      <c r="F117" s="658"/>
      <c r="G117" s="667"/>
      <c r="H117" s="34"/>
      <c r="I117" s="228"/>
      <c r="J117" s="77"/>
      <c r="K117" s="7"/>
      <c r="L117" s="7"/>
      <c r="M117" s="7"/>
      <c r="N117" s="7"/>
      <c r="O117" s="5"/>
      <c r="P117" s="77"/>
    </row>
    <row r="118" spans="1:16" ht="12.75" hidden="1" customHeight="1" x14ac:dyDescent="0.3">
      <c r="A118" s="658" t="str">
        <f t="shared" si="9"/>
        <v/>
      </c>
      <c r="B118" s="658" t="s">
        <v>743</v>
      </c>
      <c r="C118" s="662"/>
      <c r="D118" s="659" t="s">
        <v>36</v>
      </c>
      <c r="E118" s="660" t="s">
        <v>955</v>
      </c>
      <c r="F118" s="658" t="s">
        <v>47</v>
      </c>
      <c r="G118" s="667"/>
      <c r="H118" s="34"/>
      <c r="I118" s="228"/>
      <c r="J118" s="77"/>
      <c r="K118" s="7"/>
      <c r="L118" s="7"/>
      <c r="M118" s="7"/>
      <c r="N118" s="7"/>
      <c r="O118" s="5"/>
      <c r="P118" s="77"/>
    </row>
    <row r="119" spans="1:16" ht="12.75" hidden="1" customHeight="1" x14ac:dyDescent="0.3">
      <c r="A119" s="658" t="str">
        <f t="shared" si="9"/>
        <v/>
      </c>
      <c r="B119" s="658"/>
      <c r="C119" s="662"/>
      <c r="D119" s="659"/>
      <c r="E119" s="660"/>
      <c r="F119" s="658"/>
      <c r="G119" s="667"/>
      <c r="H119" s="34"/>
      <c r="I119" s="228"/>
      <c r="J119" s="77"/>
      <c r="K119" s="7"/>
      <c r="L119" s="7"/>
      <c r="M119" s="7"/>
      <c r="N119" s="7"/>
      <c r="O119" s="5"/>
      <c r="P119" s="77"/>
    </row>
    <row r="120" spans="1:16" ht="12.75" hidden="1" customHeight="1" x14ac:dyDescent="0.3">
      <c r="A120" s="658" t="str">
        <f t="shared" si="9"/>
        <v/>
      </c>
      <c r="B120" s="658" t="s">
        <v>743</v>
      </c>
      <c r="C120" s="662"/>
      <c r="D120" s="659" t="s">
        <v>38</v>
      </c>
      <c r="E120" s="660" t="s">
        <v>1203</v>
      </c>
      <c r="F120" s="658" t="s">
        <v>47</v>
      </c>
      <c r="G120" s="667"/>
      <c r="H120" s="34"/>
      <c r="I120" s="228"/>
      <c r="J120" s="77"/>
      <c r="K120" s="7"/>
      <c r="L120" s="7"/>
      <c r="M120" s="7"/>
      <c r="N120" s="7"/>
      <c r="O120" s="5"/>
      <c r="P120" s="77"/>
    </row>
    <row r="121" spans="1:16" ht="12.75" hidden="1" customHeight="1" x14ac:dyDescent="0.3">
      <c r="A121" s="658" t="str">
        <f t="shared" si="9"/>
        <v/>
      </c>
      <c r="B121" s="658"/>
      <c r="C121" s="662"/>
      <c r="D121" s="659"/>
      <c r="E121" s="660"/>
      <c r="F121" s="658"/>
      <c r="G121" s="667"/>
      <c r="H121" s="34"/>
      <c r="I121" s="228"/>
      <c r="J121" s="77"/>
      <c r="K121" s="7"/>
      <c r="L121" s="7"/>
      <c r="M121" s="7"/>
      <c r="N121" s="7"/>
      <c r="O121" s="5"/>
      <c r="P121" s="77"/>
    </row>
    <row r="122" spans="1:16" ht="12.75" hidden="1" customHeight="1" x14ac:dyDescent="0.3">
      <c r="A122" s="658" t="str">
        <f t="shared" si="9"/>
        <v/>
      </c>
      <c r="B122" s="658" t="s">
        <v>1221</v>
      </c>
      <c r="C122" s="662" t="s">
        <v>348</v>
      </c>
      <c r="D122" s="659" t="s">
        <v>108</v>
      </c>
      <c r="E122" s="660"/>
      <c r="F122" s="658"/>
      <c r="G122" s="661"/>
      <c r="H122" s="34"/>
      <c r="I122" s="228"/>
      <c r="J122" s="77"/>
      <c r="K122" s="7"/>
      <c r="L122" s="7"/>
      <c r="M122" s="7"/>
      <c r="N122" s="7"/>
      <c r="O122" s="5"/>
      <c r="P122" s="77"/>
    </row>
    <row r="123" spans="1:16" ht="12.75" hidden="1" customHeight="1" x14ac:dyDescent="0.3">
      <c r="A123" s="658" t="str">
        <f t="shared" si="9"/>
        <v/>
      </c>
      <c r="B123" s="658"/>
      <c r="C123" s="662"/>
      <c r="D123" s="659"/>
      <c r="E123" s="660"/>
      <c r="F123" s="658"/>
      <c r="G123" s="661"/>
      <c r="H123" s="34"/>
      <c r="I123" s="228"/>
      <c r="J123" s="77"/>
      <c r="K123" s="7"/>
      <c r="L123" s="7"/>
      <c r="M123" s="7"/>
      <c r="N123" s="7"/>
      <c r="O123" s="5"/>
      <c r="P123" s="77"/>
    </row>
    <row r="124" spans="1:16" ht="12.75" hidden="1" customHeight="1" x14ac:dyDescent="0.3">
      <c r="A124" s="658" t="str">
        <f t="shared" si="9"/>
        <v/>
      </c>
      <c r="B124" s="658"/>
      <c r="C124" s="662"/>
      <c r="D124" s="659" t="s">
        <v>32</v>
      </c>
      <c r="E124" s="660" t="s">
        <v>1204</v>
      </c>
      <c r="F124" s="658" t="s">
        <v>47</v>
      </c>
      <c r="G124" s="661"/>
      <c r="H124" s="34"/>
      <c r="I124" s="228"/>
      <c r="J124" s="77"/>
      <c r="K124" s="7"/>
      <c r="L124" s="7"/>
      <c r="M124" s="7"/>
      <c r="N124" s="7"/>
      <c r="O124" s="5"/>
      <c r="P124" s="77"/>
    </row>
    <row r="125" spans="1:16" ht="12.75" hidden="1" customHeight="1" x14ac:dyDescent="0.3">
      <c r="A125" s="658" t="str">
        <f t="shared" si="9"/>
        <v/>
      </c>
      <c r="B125" s="658"/>
      <c r="C125" s="662"/>
      <c r="D125" s="659"/>
      <c r="E125" s="660"/>
      <c r="F125" s="658"/>
      <c r="G125" s="661"/>
      <c r="H125" s="34"/>
      <c r="I125" s="228"/>
      <c r="J125" s="77"/>
      <c r="K125" s="7"/>
      <c r="L125" s="7"/>
      <c r="M125" s="7"/>
      <c r="N125" s="7"/>
      <c r="O125" s="5"/>
      <c r="P125" s="77"/>
    </row>
    <row r="126" spans="1:16" ht="12.75" hidden="1" customHeight="1" x14ac:dyDescent="0.3">
      <c r="A126" s="658" t="str">
        <f t="shared" si="9"/>
        <v/>
      </c>
      <c r="B126" s="658" t="s">
        <v>753</v>
      </c>
      <c r="C126" s="662" t="s">
        <v>348</v>
      </c>
      <c r="D126" s="659" t="s">
        <v>108</v>
      </c>
      <c r="E126" s="654"/>
      <c r="F126" s="651"/>
      <c r="G126" s="661"/>
      <c r="H126" s="34"/>
      <c r="I126" s="228"/>
      <c r="J126" s="77"/>
      <c r="K126" s="7"/>
      <c r="L126" s="7"/>
      <c r="M126" s="7"/>
      <c r="N126" s="7"/>
      <c r="O126" s="5"/>
      <c r="P126" s="77"/>
    </row>
    <row r="127" spans="1:16" ht="12.75" hidden="1" customHeight="1" x14ac:dyDescent="0.3">
      <c r="A127" s="658" t="str">
        <f t="shared" si="9"/>
        <v/>
      </c>
      <c r="B127" s="651"/>
      <c r="C127" s="662"/>
      <c r="D127" s="659"/>
      <c r="E127" s="660"/>
      <c r="F127" s="658"/>
      <c r="G127" s="661"/>
      <c r="H127" s="34"/>
      <c r="I127" s="228"/>
      <c r="J127" s="77"/>
      <c r="K127" s="7"/>
      <c r="L127" s="7"/>
      <c r="M127" s="7"/>
      <c r="N127" s="7"/>
      <c r="O127" s="5"/>
      <c r="P127" s="77"/>
    </row>
    <row r="128" spans="1:16" ht="12.75" hidden="1" customHeight="1" x14ac:dyDescent="0.3">
      <c r="A128" s="658" t="str">
        <f t="shared" si="9"/>
        <v/>
      </c>
      <c r="B128" s="658"/>
      <c r="C128" s="662"/>
      <c r="D128" s="659" t="s">
        <v>33</v>
      </c>
      <c r="E128" s="660" t="s">
        <v>1205</v>
      </c>
      <c r="F128" s="658" t="s">
        <v>15</v>
      </c>
      <c r="G128" s="661"/>
      <c r="H128" s="34"/>
      <c r="I128" s="228"/>
      <c r="J128" s="77"/>
      <c r="K128" s="7"/>
      <c r="L128" s="7"/>
      <c r="M128" s="7"/>
      <c r="N128" s="7"/>
      <c r="O128" s="5"/>
      <c r="P128" s="77"/>
    </row>
    <row r="129" spans="1:16" ht="12.75" hidden="1" customHeight="1" x14ac:dyDescent="0.3">
      <c r="A129" s="658" t="str">
        <f t="shared" si="9"/>
        <v/>
      </c>
      <c r="B129" s="658"/>
      <c r="C129" s="662"/>
      <c r="D129" s="659"/>
      <c r="E129" s="660" t="s">
        <v>1206</v>
      </c>
      <c r="F129" s="658"/>
      <c r="G129" s="661"/>
      <c r="H129" s="34"/>
      <c r="I129" s="228"/>
      <c r="J129" s="77"/>
      <c r="K129" s="7"/>
      <c r="L129" s="7"/>
      <c r="M129" s="7"/>
      <c r="N129" s="7"/>
      <c r="O129" s="5"/>
      <c r="P129" s="77"/>
    </row>
    <row r="130" spans="1:16" ht="12.75" hidden="1" customHeight="1" x14ac:dyDescent="0.3">
      <c r="A130" s="658" t="str">
        <f t="shared" si="9"/>
        <v/>
      </c>
      <c r="B130" s="658"/>
      <c r="C130" s="662"/>
      <c r="D130" s="659"/>
      <c r="E130" s="660"/>
      <c r="F130" s="658"/>
      <c r="G130" s="661"/>
      <c r="H130" s="34"/>
      <c r="I130" s="228"/>
      <c r="J130" s="77"/>
      <c r="K130" s="7"/>
      <c r="L130" s="7"/>
      <c r="M130" s="7"/>
      <c r="N130" s="7"/>
      <c r="O130" s="5"/>
      <c r="P130" s="77"/>
    </row>
    <row r="131" spans="1:16" ht="12.75" hidden="1" customHeight="1" x14ac:dyDescent="0.3">
      <c r="A131" s="658" t="str">
        <f t="shared" si="9"/>
        <v/>
      </c>
      <c r="B131" s="658"/>
      <c r="C131" s="662"/>
      <c r="D131" s="659" t="s">
        <v>36</v>
      </c>
      <c r="E131" s="660" t="s">
        <v>1207</v>
      </c>
      <c r="F131" s="658" t="s">
        <v>15</v>
      </c>
      <c r="G131" s="661"/>
      <c r="H131" s="34"/>
      <c r="I131" s="228"/>
      <c r="J131" s="77"/>
      <c r="K131" s="7"/>
      <c r="L131" s="7"/>
      <c r="M131" s="7"/>
      <c r="N131" s="7"/>
      <c r="O131" s="5"/>
      <c r="P131" s="77"/>
    </row>
    <row r="132" spans="1:16" ht="12.75" hidden="1" customHeight="1" x14ac:dyDescent="0.3">
      <c r="A132" s="658" t="str">
        <f t="shared" si="9"/>
        <v/>
      </c>
      <c r="B132" s="658"/>
      <c r="C132" s="652"/>
      <c r="D132" s="659"/>
      <c r="E132" s="660" t="s">
        <v>109</v>
      </c>
      <c r="F132" s="658"/>
      <c r="G132" s="661"/>
      <c r="H132" s="34"/>
      <c r="I132" s="228"/>
      <c r="J132" s="77"/>
      <c r="K132" s="7"/>
      <c r="L132" s="7"/>
      <c r="M132" s="7"/>
      <c r="N132" s="7"/>
      <c r="O132" s="5"/>
      <c r="P132" s="77"/>
    </row>
    <row r="133" spans="1:16" ht="12.75" hidden="1" customHeight="1" x14ac:dyDescent="0.3">
      <c r="A133" s="658" t="str">
        <f t="shared" si="9"/>
        <v/>
      </c>
      <c r="B133" s="658"/>
      <c r="C133" s="662"/>
      <c r="D133" s="659"/>
      <c r="E133" s="660"/>
      <c r="F133" s="658"/>
      <c r="G133" s="667"/>
      <c r="H133" s="34"/>
      <c r="I133" s="228"/>
      <c r="J133" s="77"/>
      <c r="K133" s="7"/>
      <c r="L133" s="7"/>
      <c r="M133" s="7"/>
      <c r="N133" s="7"/>
      <c r="O133" s="5"/>
      <c r="P133" s="77"/>
    </row>
    <row r="134" spans="1:16" ht="12.75" hidden="1" customHeight="1" x14ac:dyDescent="0.3">
      <c r="A134" s="658" t="str">
        <f t="shared" si="9"/>
        <v/>
      </c>
      <c r="B134" s="658" t="s">
        <v>745</v>
      </c>
      <c r="C134" s="662" t="s">
        <v>322</v>
      </c>
      <c r="D134" s="659" t="s">
        <v>110</v>
      </c>
      <c r="E134" s="660"/>
      <c r="F134" s="658"/>
      <c r="G134" s="667"/>
      <c r="H134" s="34"/>
      <c r="I134" s="228"/>
      <c r="J134" s="77"/>
      <c r="K134" s="7"/>
      <c r="L134" s="7"/>
      <c r="M134" s="7"/>
      <c r="N134" s="7"/>
      <c r="O134" s="5"/>
      <c r="P134" s="77"/>
    </row>
    <row r="135" spans="1:16" ht="12.75" hidden="1" customHeight="1" x14ac:dyDescent="0.3">
      <c r="A135" s="658" t="str">
        <f t="shared" ref="A135:A175" si="10">CONCATENATE(N135,O135)</f>
        <v/>
      </c>
      <c r="B135" s="658"/>
      <c r="C135" s="662"/>
      <c r="D135" s="659"/>
      <c r="E135" s="660"/>
      <c r="F135" s="658"/>
      <c r="G135" s="667"/>
      <c r="H135" s="34"/>
      <c r="I135" s="228"/>
      <c r="J135" s="77"/>
      <c r="K135" s="7"/>
      <c r="L135" s="7"/>
      <c r="M135" s="7"/>
      <c r="N135" s="7"/>
      <c r="O135" s="5"/>
      <c r="P135" s="77"/>
    </row>
    <row r="136" spans="1:16" ht="12.75" hidden="1" customHeight="1" x14ac:dyDescent="0.3">
      <c r="A136" s="658" t="str">
        <f t="shared" si="10"/>
        <v/>
      </c>
      <c r="B136" s="658"/>
      <c r="C136" s="662"/>
      <c r="D136" s="659" t="s">
        <v>32</v>
      </c>
      <c r="E136" s="668" t="s">
        <v>111</v>
      </c>
      <c r="F136" s="658" t="s">
        <v>47</v>
      </c>
      <c r="G136" s="667"/>
      <c r="H136" s="34"/>
      <c r="I136" s="228"/>
      <c r="J136" s="77"/>
      <c r="K136" s="7"/>
      <c r="L136" s="7"/>
      <c r="M136" s="7"/>
      <c r="N136" s="7"/>
      <c r="O136" s="5"/>
      <c r="P136" s="77"/>
    </row>
    <row r="137" spans="1:16" ht="12.75" hidden="1" customHeight="1" x14ac:dyDescent="0.3">
      <c r="A137" s="658" t="str">
        <f t="shared" si="10"/>
        <v/>
      </c>
      <c r="B137" s="658"/>
      <c r="C137" s="662"/>
      <c r="D137" s="659"/>
      <c r="E137" s="668"/>
      <c r="F137" s="658"/>
      <c r="G137" s="667"/>
      <c r="H137" s="34"/>
      <c r="I137" s="228"/>
      <c r="J137" s="77"/>
      <c r="K137" s="7"/>
      <c r="L137" s="7"/>
      <c r="M137" s="7"/>
      <c r="N137" s="7"/>
      <c r="O137" s="5"/>
      <c r="P137" s="77"/>
    </row>
    <row r="138" spans="1:16" ht="12.75" hidden="1" customHeight="1" x14ac:dyDescent="0.3">
      <c r="A138" s="658" t="str">
        <f t="shared" si="10"/>
        <v/>
      </c>
      <c r="B138" s="658"/>
      <c r="C138" s="662"/>
      <c r="D138" s="659" t="s">
        <v>33</v>
      </c>
      <c r="E138" s="668" t="s">
        <v>112</v>
      </c>
      <c r="F138" s="658" t="s">
        <v>47</v>
      </c>
      <c r="G138" s="667"/>
      <c r="H138" s="34"/>
      <c r="I138" s="228"/>
      <c r="J138" s="77"/>
      <c r="K138" s="7"/>
      <c r="L138" s="7"/>
      <c r="M138" s="7"/>
      <c r="N138" s="7"/>
      <c r="O138" s="5"/>
      <c r="P138" s="77"/>
    </row>
    <row r="139" spans="1:16" ht="12.75" hidden="1" customHeight="1" x14ac:dyDescent="0.3">
      <c r="A139" s="658" t="str">
        <f t="shared" si="10"/>
        <v/>
      </c>
      <c r="B139" s="658"/>
      <c r="C139" s="662"/>
      <c r="D139" s="659"/>
      <c r="E139" s="660"/>
      <c r="F139" s="658"/>
      <c r="G139" s="667"/>
      <c r="H139" s="34"/>
      <c r="I139" s="228"/>
      <c r="J139" s="77"/>
      <c r="K139" s="7"/>
      <c r="L139" s="7"/>
      <c r="M139" s="7"/>
      <c r="N139" s="7"/>
      <c r="O139" s="5"/>
      <c r="P139" s="77"/>
    </row>
    <row r="140" spans="1:16" ht="12.75" hidden="1" customHeight="1" x14ac:dyDescent="0.3">
      <c r="A140" s="658" t="str">
        <f t="shared" si="10"/>
        <v/>
      </c>
      <c r="B140" s="658" t="s">
        <v>753</v>
      </c>
      <c r="C140" s="662" t="s">
        <v>349</v>
      </c>
      <c r="D140" s="659" t="s">
        <v>1208</v>
      </c>
      <c r="E140" s="660"/>
      <c r="F140" s="658" t="s">
        <v>10</v>
      </c>
      <c r="G140" s="667"/>
      <c r="H140" s="34"/>
      <c r="I140" s="228"/>
      <c r="J140" s="77"/>
      <c r="K140" s="7"/>
      <c r="L140" s="7"/>
      <c r="M140" s="7"/>
      <c r="N140" s="7"/>
      <c r="O140" s="5"/>
      <c r="P140" s="77"/>
    </row>
    <row r="141" spans="1:16" ht="12.75" hidden="1" customHeight="1" x14ac:dyDescent="0.3">
      <c r="A141" s="658" t="str">
        <f t="shared" si="10"/>
        <v/>
      </c>
      <c r="B141" s="658"/>
      <c r="C141" s="662"/>
      <c r="D141" s="659" t="s">
        <v>1209</v>
      </c>
      <c r="E141" s="660"/>
      <c r="F141" s="658"/>
      <c r="G141" s="667"/>
      <c r="H141" s="34"/>
      <c r="I141" s="228"/>
      <c r="J141" s="77"/>
      <c r="K141" s="7"/>
      <c r="L141" s="7"/>
      <c r="M141" s="7"/>
      <c r="N141" s="7"/>
      <c r="O141" s="5"/>
      <c r="P141" s="77"/>
    </row>
    <row r="142" spans="1:16" ht="12.75" hidden="1" customHeight="1" x14ac:dyDescent="0.3">
      <c r="A142" s="658" t="str">
        <f t="shared" si="10"/>
        <v/>
      </c>
      <c r="B142" s="658"/>
      <c r="C142" s="662"/>
      <c r="D142" s="659"/>
      <c r="E142" s="660"/>
      <c r="F142" s="658"/>
      <c r="G142" s="667"/>
      <c r="H142" s="34"/>
      <c r="I142" s="228"/>
      <c r="J142" s="77"/>
      <c r="K142" s="7"/>
      <c r="L142" s="7"/>
      <c r="M142" s="7"/>
      <c r="N142" s="7"/>
      <c r="O142" s="5"/>
      <c r="P142" s="77"/>
    </row>
    <row r="143" spans="1:16" ht="12.75" hidden="1" customHeight="1" x14ac:dyDescent="0.3">
      <c r="A143" s="658" t="str">
        <f t="shared" si="10"/>
        <v/>
      </c>
      <c r="B143" s="658" t="s">
        <v>954</v>
      </c>
      <c r="C143" s="652" t="s">
        <v>1210</v>
      </c>
      <c r="D143" s="659"/>
      <c r="E143" s="660"/>
      <c r="F143" s="658"/>
      <c r="G143" s="667"/>
      <c r="H143" s="34"/>
      <c r="I143" s="228"/>
      <c r="J143" s="77"/>
      <c r="K143" s="7"/>
      <c r="L143" s="7"/>
      <c r="M143" s="7"/>
      <c r="N143" s="7"/>
      <c r="O143" s="5"/>
      <c r="P143" s="77"/>
    </row>
    <row r="144" spans="1:16" ht="12.75" hidden="1" customHeight="1" x14ac:dyDescent="0.3">
      <c r="A144" s="658" t="str">
        <f t="shared" si="10"/>
        <v/>
      </c>
      <c r="B144" s="658"/>
      <c r="C144" s="662"/>
      <c r="D144" s="659"/>
      <c r="E144" s="660"/>
      <c r="F144" s="658"/>
      <c r="G144" s="661"/>
      <c r="H144" s="34"/>
      <c r="I144" s="228"/>
      <c r="J144" s="77"/>
      <c r="K144" s="7"/>
      <c r="L144" s="7"/>
      <c r="M144" s="7"/>
      <c r="N144" s="7"/>
      <c r="O144" s="5"/>
      <c r="P144" s="77"/>
    </row>
    <row r="145" spans="1:16" ht="12.75" hidden="1" customHeight="1" x14ac:dyDescent="0.3">
      <c r="A145" s="658" t="str">
        <f t="shared" si="10"/>
        <v/>
      </c>
      <c r="B145" s="658" t="s">
        <v>954</v>
      </c>
      <c r="C145" s="662" t="s">
        <v>320</v>
      </c>
      <c r="D145" s="659" t="s">
        <v>189</v>
      </c>
      <c r="E145" s="660"/>
      <c r="F145" s="658"/>
      <c r="G145" s="661"/>
      <c r="H145" s="34"/>
      <c r="I145" s="228"/>
      <c r="J145" s="77"/>
      <c r="K145" s="7"/>
      <c r="L145" s="7"/>
      <c r="M145" s="7"/>
      <c r="N145" s="7"/>
      <c r="O145" s="5"/>
      <c r="P145" s="77"/>
    </row>
    <row r="146" spans="1:16" ht="12.75" hidden="1" customHeight="1" x14ac:dyDescent="0.3">
      <c r="A146" s="658" t="str">
        <f t="shared" si="10"/>
        <v/>
      </c>
      <c r="B146" s="658"/>
      <c r="C146" s="662"/>
      <c r="D146" s="659"/>
      <c r="E146" s="660"/>
      <c r="F146" s="658"/>
      <c r="G146" s="661"/>
      <c r="H146" s="34"/>
      <c r="I146" s="228"/>
      <c r="J146" s="77"/>
      <c r="K146" s="7"/>
      <c r="L146" s="7"/>
      <c r="M146" s="7"/>
      <c r="N146" s="7"/>
      <c r="O146" s="5"/>
      <c r="P146" s="77"/>
    </row>
    <row r="147" spans="1:16" ht="12.75" hidden="1" customHeight="1" x14ac:dyDescent="0.3">
      <c r="A147" s="658" t="str">
        <f t="shared" si="10"/>
        <v/>
      </c>
      <c r="B147" s="658"/>
      <c r="C147" s="662"/>
      <c r="D147" s="659" t="s">
        <v>32</v>
      </c>
      <c r="E147" s="660" t="s">
        <v>1211</v>
      </c>
      <c r="F147" s="658" t="s">
        <v>10</v>
      </c>
      <c r="G147" s="661"/>
      <c r="H147" s="34"/>
      <c r="I147" s="228"/>
      <c r="J147" s="77"/>
      <c r="K147" s="7"/>
      <c r="L147" s="7"/>
      <c r="M147" s="7"/>
      <c r="N147" s="7"/>
      <c r="O147" s="5"/>
      <c r="P147" s="77"/>
    </row>
    <row r="148" spans="1:16" ht="12.75" hidden="1" customHeight="1" x14ac:dyDescent="0.3">
      <c r="A148" s="658" t="str">
        <f t="shared" si="10"/>
        <v/>
      </c>
      <c r="B148" s="658"/>
      <c r="C148" s="662"/>
      <c r="D148" s="659"/>
      <c r="E148" s="660" t="s">
        <v>190</v>
      </c>
      <c r="F148" s="658"/>
      <c r="G148" s="661"/>
      <c r="H148" s="34"/>
      <c r="I148" s="228"/>
      <c r="J148" s="77"/>
      <c r="K148" s="7"/>
      <c r="L148" s="7"/>
      <c r="M148" s="7"/>
      <c r="N148" s="7"/>
      <c r="O148" s="5"/>
      <c r="P148" s="77"/>
    </row>
    <row r="149" spans="1:16" ht="12.75" hidden="1" customHeight="1" x14ac:dyDescent="0.3">
      <c r="A149" s="658" t="str">
        <f t="shared" si="10"/>
        <v/>
      </c>
      <c r="B149" s="658"/>
      <c r="C149" s="662"/>
      <c r="D149" s="659"/>
      <c r="E149" s="660"/>
      <c r="F149" s="658"/>
      <c r="G149" s="661"/>
      <c r="H149" s="34"/>
      <c r="I149" s="228"/>
      <c r="J149" s="77"/>
      <c r="K149" s="7"/>
      <c r="L149" s="7"/>
      <c r="M149" s="7"/>
      <c r="N149" s="7"/>
      <c r="O149" s="5"/>
      <c r="P149" s="77"/>
    </row>
    <row r="150" spans="1:16" ht="12.75" hidden="1" customHeight="1" x14ac:dyDescent="0.3">
      <c r="A150" s="658" t="str">
        <f t="shared" si="10"/>
        <v/>
      </c>
      <c r="B150" s="658"/>
      <c r="C150" s="662"/>
      <c r="D150" s="659" t="s">
        <v>33</v>
      </c>
      <c r="E150" s="660" t="s">
        <v>1212</v>
      </c>
      <c r="F150" s="658" t="s">
        <v>10</v>
      </c>
      <c r="G150" s="661"/>
      <c r="H150" s="34"/>
      <c r="I150" s="228"/>
      <c r="J150" s="77"/>
      <c r="K150" s="7"/>
      <c r="L150" s="7"/>
      <c r="M150" s="7"/>
      <c r="N150" s="7"/>
      <c r="O150" s="5"/>
      <c r="P150" s="77"/>
    </row>
    <row r="151" spans="1:16" ht="12.75" hidden="1" customHeight="1" x14ac:dyDescent="0.3">
      <c r="A151" s="658" t="str">
        <f t="shared" si="10"/>
        <v/>
      </c>
      <c r="B151" s="658"/>
      <c r="C151" s="662"/>
      <c r="D151" s="659"/>
      <c r="E151" s="660" t="s">
        <v>1213</v>
      </c>
      <c r="F151" s="658"/>
      <c r="G151" s="661"/>
      <c r="H151" s="34"/>
      <c r="I151" s="228"/>
      <c r="J151" s="77"/>
      <c r="K151" s="7"/>
      <c r="L151" s="7"/>
      <c r="M151" s="7"/>
      <c r="N151" s="7"/>
      <c r="O151" s="5"/>
      <c r="P151" s="77"/>
    </row>
    <row r="152" spans="1:16" ht="12.75" hidden="1" customHeight="1" x14ac:dyDescent="0.3">
      <c r="A152" s="658" t="str">
        <f t="shared" si="10"/>
        <v/>
      </c>
      <c r="B152" s="658"/>
      <c r="C152" s="662"/>
      <c r="D152" s="659"/>
      <c r="E152" s="660"/>
      <c r="F152" s="658"/>
      <c r="G152" s="661"/>
      <c r="H152" s="34"/>
      <c r="I152" s="228"/>
      <c r="J152" s="77"/>
      <c r="K152" s="7"/>
      <c r="L152" s="7"/>
      <c r="M152" s="7"/>
      <c r="N152" s="7"/>
      <c r="O152" s="5"/>
      <c r="P152" s="77"/>
    </row>
    <row r="153" spans="1:16" ht="12.75" hidden="1" customHeight="1" x14ac:dyDescent="0.3">
      <c r="A153" s="658" t="str">
        <f t="shared" si="10"/>
        <v/>
      </c>
      <c r="B153" s="651"/>
      <c r="C153" s="662"/>
      <c r="D153" s="659" t="s">
        <v>32</v>
      </c>
      <c r="E153" s="660" t="s">
        <v>1214</v>
      </c>
      <c r="F153" s="658" t="s">
        <v>10</v>
      </c>
      <c r="G153" s="661"/>
      <c r="H153" s="34"/>
      <c r="I153" s="228"/>
      <c r="J153" s="77"/>
      <c r="K153" s="7"/>
      <c r="L153" s="7"/>
      <c r="M153" s="7"/>
      <c r="N153" s="7"/>
      <c r="O153" s="5"/>
      <c r="P153" s="77"/>
    </row>
    <row r="154" spans="1:16" ht="12.75" hidden="1" customHeight="1" x14ac:dyDescent="0.3">
      <c r="A154" s="658" t="str">
        <f t="shared" si="10"/>
        <v/>
      </c>
      <c r="B154" s="658"/>
      <c r="C154" s="662"/>
      <c r="D154" s="659"/>
      <c r="E154" s="660" t="s">
        <v>191</v>
      </c>
      <c r="F154" s="658"/>
      <c r="G154" s="661"/>
      <c r="H154" s="34"/>
      <c r="I154" s="228"/>
      <c r="J154" s="77"/>
      <c r="K154" s="7"/>
      <c r="L154" s="7"/>
      <c r="M154" s="7"/>
      <c r="N154" s="7"/>
      <c r="O154" s="5"/>
      <c r="P154" s="77"/>
    </row>
    <row r="155" spans="1:16" ht="12.75" hidden="1" customHeight="1" x14ac:dyDescent="0.3">
      <c r="A155" s="658" t="str">
        <f t="shared" si="10"/>
        <v/>
      </c>
      <c r="B155" s="658"/>
      <c r="C155" s="662"/>
      <c r="D155" s="659"/>
      <c r="E155" s="660"/>
      <c r="F155" s="658"/>
      <c r="G155" s="661"/>
      <c r="H155" s="34"/>
      <c r="I155" s="228"/>
      <c r="J155" s="77"/>
      <c r="K155" s="7"/>
      <c r="L155" s="7"/>
      <c r="M155" s="7"/>
      <c r="N155" s="7"/>
      <c r="O155" s="5"/>
      <c r="P155" s="77"/>
    </row>
    <row r="156" spans="1:16" ht="12.75" hidden="1" customHeight="1" x14ac:dyDescent="0.3">
      <c r="A156" s="658" t="str">
        <f t="shared" si="10"/>
        <v/>
      </c>
      <c r="B156" s="658"/>
      <c r="C156" s="662"/>
      <c r="D156" s="659" t="s">
        <v>33</v>
      </c>
      <c r="E156" s="660" t="s">
        <v>1215</v>
      </c>
      <c r="F156" s="658" t="s">
        <v>10</v>
      </c>
      <c r="G156" s="661"/>
      <c r="H156" s="34"/>
      <c r="I156" s="228"/>
      <c r="J156" s="77"/>
      <c r="K156" s="7"/>
      <c r="L156" s="7"/>
      <c r="M156" s="7"/>
      <c r="N156" s="7"/>
      <c r="O156" s="5"/>
      <c r="P156" s="77"/>
    </row>
    <row r="157" spans="1:16" ht="12.75" hidden="1" customHeight="1" x14ac:dyDescent="0.3">
      <c r="A157" s="658" t="str">
        <f t="shared" si="10"/>
        <v/>
      </c>
      <c r="B157" s="658"/>
      <c r="C157" s="662"/>
      <c r="D157" s="659"/>
      <c r="E157" s="660" t="s">
        <v>192</v>
      </c>
      <c r="F157" s="658"/>
      <c r="G157" s="661"/>
      <c r="H157" s="34"/>
      <c r="I157" s="228"/>
      <c r="J157" s="77"/>
      <c r="K157" s="7"/>
      <c r="L157" s="7"/>
      <c r="M157" s="7"/>
      <c r="N157" s="7"/>
      <c r="O157" s="5"/>
      <c r="P157" s="77"/>
    </row>
    <row r="158" spans="1:16" ht="12.75" hidden="1" customHeight="1" x14ac:dyDescent="0.3">
      <c r="A158" s="658" t="str">
        <f t="shared" si="10"/>
        <v/>
      </c>
      <c r="B158" s="658"/>
      <c r="C158" s="662"/>
      <c r="D158" s="659"/>
      <c r="E158" s="660"/>
      <c r="F158" s="658"/>
      <c r="G158" s="661"/>
      <c r="H158" s="34"/>
      <c r="I158" s="228"/>
      <c r="J158" s="77"/>
      <c r="K158" s="7"/>
      <c r="L158" s="7"/>
      <c r="M158" s="7"/>
      <c r="N158" s="7"/>
      <c r="O158" s="5"/>
      <c r="P158" s="77"/>
    </row>
    <row r="159" spans="1:16" ht="12.75" hidden="1" customHeight="1" x14ac:dyDescent="0.3">
      <c r="A159" s="658" t="str">
        <f t="shared" si="10"/>
        <v/>
      </c>
      <c r="B159" s="658"/>
      <c r="C159" s="662"/>
      <c r="D159" s="659" t="s">
        <v>36</v>
      </c>
      <c r="E159" s="660" t="s">
        <v>1216</v>
      </c>
      <c r="F159" s="658" t="s">
        <v>10</v>
      </c>
      <c r="G159" s="661"/>
      <c r="H159" s="34"/>
      <c r="I159" s="228"/>
      <c r="J159" s="77"/>
      <c r="K159" s="7"/>
      <c r="L159" s="7"/>
      <c r="M159" s="7"/>
      <c r="N159" s="7"/>
      <c r="O159" s="5"/>
      <c r="P159" s="77"/>
    </row>
    <row r="160" spans="1:16" ht="12.75" hidden="1" customHeight="1" x14ac:dyDescent="0.3">
      <c r="A160" s="658" t="str">
        <f t="shared" si="10"/>
        <v/>
      </c>
      <c r="B160" s="658"/>
      <c r="C160" s="662"/>
      <c r="D160" s="659"/>
      <c r="E160" s="660" t="s">
        <v>1217</v>
      </c>
      <c r="F160" s="658"/>
      <c r="G160" s="661"/>
      <c r="H160" s="34"/>
      <c r="I160" s="228"/>
      <c r="J160" s="77"/>
      <c r="K160" s="7"/>
      <c r="L160" s="7"/>
      <c r="M160" s="7"/>
      <c r="N160" s="7"/>
      <c r="O160" s="5"/>
      <c r="P160" s="77"/>
    </row>
    <row r="161" spans="1:16" ht="12.75" hidden="1" customHeight="1" x14ac:dyDescent="0.3">
      <c r="A161" s="658" t="str">
        <f t="shared" si="10"/>
        <v/>
      </c>
      <c r="B161" s="658"/>
      <c r="C161" s="652"/>
      <c r="D161" s="659"/>
      <c r="E161" s="660"/>
      <c r="F161" s="658"/>
      <c r="G161" s="661"/>
      <c r="H161" s="34"/>
      <c r="I161" s="228"/>
      <c r="J161" s="77"/>
      <c r="K161" s="7"/>
      <c r="L161" s="7"/>
      <c r="M161" s="7"/>
      <c r="N161" s="7"/>
      <c r="O161" s="5"/>
      <c r="P161" s="77"/>
    </row>
    <row r="162" spans="1:16" ht="12.75" hidden="1" customHeight="1" x14ac:dyDescent="0.3">
      <c r="A162" s="658" t="str">
        <f t="shared" si="10"/>
        <v/>
      </c>
      <c r="B162" s="658" t="s">
        <v>950</v>
      </c>
      <c r="C162" s="652" t="s">
        <v>1218</v>
      </c>
      <c r="D162" s="659"/>
      <c r="E162" s="660"/>
      <c r="F162" s="658" t="s">
        <v>12</v>
      </c>
      <c r="G162" s="661"/>
      <c r="H162" s="34"/>
      <c r="I162" s="228"/>
      <c r="J162" s="77"/>
      <c r="K162" s="7"/>
      <c r="L162" s="7"/>
      <c r="M162" s="7"/>
      <c r="N162" s="7"/>
      <c r="O162" s="5"/>
      <c r="P162" s="77"/>
    </row>
    <row r="163" spans="1:16" ht="12.75" hidden="1" customHeight="1" x14ac:dyDescent="0.3">
      <c r="A163" s="658" t="str">
        <f t="shared" si="10"/>
        <v/>
      </c>
      <c r="B163" s="658"/>
      <c r="C163" s="652" t="s">
        <v>193</v>
      </c>
      <c r="D163" s="659"/>
      <c r="E163" s="660"/>
      <c r="F163" s="658"/>
      <c r="G163" s="661"/>
      <c r="H163" s="34"/>
      <c r="I163" s="228"/>
      <c r="J163" s="77"/>
      <c r="K163" s="7"/>
      <c r="L163" s="7"/>
      <c r="M163" s="7"/>
      <c r="N163" s="7"/>
      <c r="O163" s="5"/>
      <c r="P163" s="77"/>
    </row>
    <row r="164" spans="1:16" ht="12.75" customHeight="1" x14ac:dyDescent="0.3">
      <c r="A164" s="658" t="str">
        <f t="shared" si="10"/>
        <v/>
      </c>
      <c r="B164" s="658"/>
      <c r="C164" s="652"/>
      <c r="D164" s="659"/>
      <c r="E164" s="660"/>
      <c r="F164" s="658"/>
      <c r="G164" s="661"/>
      <c r="H164" s="34"/>
      <c r="I164" s="228"/>
      <c r="J164" s="77"/>
      <c r="K164" s="7"/>
      <c r="L164" s="7"/>
      <c r="M164" s="7"/>
      <c r="N164" s="7"/>
      <c r="O164" s="5"/>
      <c r="P164" s="77"/>
    </row>
    <row r="165" spans="1:16" ht="12.75" customHeight="1" x14ac:dyDescent="0.3">
      <c r="A165" s="658" t="str">
        <f t="shared" si="10"/>
        <v/>
      </c>
      <c r="B165" s="658"/>
      <c r="C165" s="662"/>
      <c r="D165" s="659"/>
      <c r="E165" s="668"/>
      <c r="F165" s="658"/>
      <c r="G165" s="661"/>
      <c r="H165" s="34"/>
      <c r="I165" s="228"/>
      <c r="J165" s="77"/>
      <c r="K165" s="7"/>
      <c r="L165" s="7"/>
      <c r="M165" s="7"/>
      <c r="N165" s="7"/>
      <c r="O165" s="5"/>
      <c r="P165" s="77"/>
    </row>
    <row r="166" spans="1:16" ht="12.75" customHeight="1" x14ac:dyDescent="0.3">
      <c r="A166" s="658" t="str">
        <f t="shared" si="10"/>
        <v/>
      </c>
      <c r="B166" s="658"/>
      <c r="C166" s="662"/>
      <c r="D166" s="659"/>
      <c r="E166" s="668"/>
      <c r="F166" s="658"/>
      <c r="G166" s="661"/>
      <c r="H166" s="34"/>
      <c r="I166" s="228"/>
      <c r="J166" s="77"/>
      <c r="K166" s="7"/>
      <c r="L166" s="7"/>
      <c r="M166" s="7"/>
      <c r="N166" s="7"/>
      <c r="O166" s="5"/>
      <c r="P166" s="77"/>
    </row>
    <row r="167" spans="1:16" ht="12.75" customHeight="1" x14ac:dyDescent="0.3">
      <c r="A167" s="658" t="str">
        <f t="shared" si="10"/>
        <v/>
      </c>
      <c r="B167" s="658"/>
      <c r="C167" s="662"/>
      <c r="D167" s="659"/>
      <c r="E167" s="668"/>
      <c r="F167" s="658"/>
      <c r="G167" s="661"/>
      <c r="H167" s="34"/>
      <c r="I167" s="228"/>
      <c r="J167" s="77"/>
      <c r="K167" s="7"/>
      <c r="L167" s="7"/>
      <c r="M167" s="7"/>
      <c r="N167" s="7"/>
      <c r="O167" s="5"/>
      <c r="P167" s="77"/>
    </row>
    <row r="168" spans="1:16" ht="12.75" customHeight="1" x14ac:dyDescent="0.3">
      <c r="A168" s="658" t="str">
        <f t="shared" si="10"/>
        <v/>
      </c>
      <c r="B168" s="658"/>
      <c r="C168" s="662"/>
      <c r="D168" s="659"/>
      <c r="E168" s="660"/>
      <c r="F168" s="658"/>
      <c r="G168" s="661"/>
      <c r="H168" s="34"/>
      <c r="I168" s="228"/>
      <c r="J168" s="77"/>
      <c r="K168" s="7"/>
      <c r="L168" s="7"/>
      <c r="M168" s="7"/>
      <c r="N168" s="7"/>
      <c r="O168" s="5"/>
      <c r="P168" s="77"/>
    </row>
    <row r="169" spans="1:16" ht="12.75" customHeight="1" x14ac:dyDescent="0.3">
      <c r="A169" s="658" t="str">
        <f t="shared" si="10"/>
        <v/>
      </c>
      <c r="B169" s="658"/>
      <c r="C169" s="662"/>
      <c r="D169" s="659"/>
      <c r="E169" s="660"/>
      <c r="F169" s="658"/>
      <c r="G169" s="661"/>
      <c r="H169" s="34"/>
      <c r="I169" s="228"/>
      <c r="J169" s="77"/>
      <c r="K169" s="7"/>
      <c r="L169" s="7"/>
      <c r="M169" s="7"/>
      <c r="N169" s="7"/>
      <c r="O169" s="5"/>
      <c r="P169" s="77"/>
    </row>
    <row r="170" spans="1:16" ht="12.75" customHeight="1" x14ac:dyDescent="0.3">
      <c r="A170" s="658" t="str">
        <f t="shared" si="10"/>
        <v/>
      </c>
      <c r="B170" s="658"/>
      <c r="C170" s="662"/>
      <c r="D170" s="659"/>
      <c r="E170" s="660"/>
      <c r="F170" s="658"/>
      <c r="G170" s="661"/>
      <c r="H170" s="34"/>
      <c r="I170" s="228"/>
      <c r="J170" s="77"/>
      <c r="K170" s="7"/>
      <c r="L170" s="7"/>
      <c r="M170" s="7"/>
      <c r="N170" s="7"/>
      <c r="O170" s="5"/>
      <c r="P170" s="77"/>
    </row>
    <row r="171" spans="1:16" ht="12.75" customHeight="1" x14ac:dyDescent="0.3">
      <c r="A171" s="658" t="str">
        <f t="shared" si="10"/>
        <v/>
      </c>
      <c r="B171" s="658"/>
      <c r="C171" s="662"/>
      <c r="D171" s="659"/>
      <c r="E171" s="660"/>
      <c r="F171" s="658"/>
      <c r="G171" s="661"/>
      <c r="H171" s="34"/>
      <c r="I171" s="228"/>
      <c r="J171" s="77"/>
      <c r="K171" s="7"/>
      <c r="L171" s="7"/>
      <c r="M171" s="7"/>
      <c r="N171" s="7"/>
      <c r="O171" s="5"/>
      <c r="P171" s="77"/>
    </row>
    <row r="172" spans="1:16" ht="12.75" customHeight="1" x14ac:dyDescent="0.3">
      <c r="A172" s="658" t="str">
        <f t="shared" si="10"/>
        <v/>
      </c>
      <c r="B172" s="658"/>
      <c r="C172" s="662"/>
      <c r="D172" s="659"/>
      <c r="E172" s="660"/>
      <c r="F172" s="658"/>
      <c r="G172" s="661"/>
      <c r="H172" s="34"/>
      <c r="I172" s="228"/>
      <c r="J172" s="77"/>
      <c r="K172" s="7"/>
      <c r="L172" s="7"/>
      <c r="M172" s="7"/>
      <c r="N172" s="7"/>
      <c r="O172" s="5"/>
      <c r="P172" s="77"/>
    </row>
    <row r="173" spans="1:16" ht="12.75" customHeight="1" x14ac:dyDescent="0.3">
      <c r="A173" s="658" t="str">
        <f t="shared" si="10"/>
        <v/>
      </c>
      <c r="B173" s="658"/>
      <c r="C173" s="662"/>
      <c r="D173" s="659"/>
      <c r="E173" s="660"/>
      <c r="F173" s="658"/>
      <c r="G173" s="661"/>
      <c r="H173" s="34"/>
      <c r="I173" s="228"/>
      <c r="J173" s="77"/>
      <c r="K173" s="7"/>
      <c r="L173" s="7"/>
      <c r="M173" s="7"/>
      <c r="N173" s="7"/>
      <c r="O173" s="5"/>
      <c r="P173" s="77"/>
    </row>
    <row r="174" spans="1:16" ht="12.75" customHeight="1" x14ac:dyDescent="0.3">
      <c r="A174" s="658" t="str">
        <f t="shared" si="10"/>
        <v/>
      </c>
      <c r="B174" s="658"/>
      <c r="C174" s="662"/>
      <c r="D174" s="659"/>
      <c r="E174" s="660"/>
      <c r="F174" s="658"/>
      <c r="G174" s="661"/>
      <c r="H174" s="34"/>
      <c r="I174" s="228"/>
      <c r="J174" s="77"/>
      <c r="K174" s="7"/>
      <c r="L174" s="7"/>
      <c r="M174" s="7"/>
      <c r="N174" s="7"/>
      <c r="O174" s="5"/>
      <c r="P174" s="77"/>
    </row>
    <row r="175" spans="1:16" ht="12.75" customHeight="1" x14ac:dyDescent="0.3">
      <c r="A175" s="658" t="str">
        <f t="shared" si="10"/>
        <v/>
      </c>
      <c r="B175" s="658"/>
      <c r="C175" s="652"/>
      <c r="D175" s="659"/>
      <c r="E175" s="660"/>
      <c r="F175" s="658"/>
      <c r="G175" s="661"/>
      <c r="H175" s="34"/>
      <c r="I175" s="228"/>
      <c r="J175" s="77"/>
      <c r="K175" s="7"/>
      <c r="L175" s="7"/>
      <c r="M175" s="7"/>
      <c r="N175" s="7"/>
      <c r="O175" s="5"/>
      <c r="P175" s="77"/>
    </row>
    <row r="176" spans="1:16" ht="20.100000000000001" customHeight="1" x14ac:dyDescent="0.25">
      <c r="A176" s="669" t="str">
        <f>$B$9</f>
        <v>SANS 1200LE</v>
      </c>
      <c r="B176" s="670"/>
      <c r="C176" s="669" t="s">
        <v>21</v>
      </c>
      <c r="D176" s="671"/>
      <c r="E176" s="672"/>
      <c r="F176" s="673"/>
      <c r="G176" s="673"/>
      <c r="H176" s="207"/>
      <c r="I176" s="207"/>
      <c r="J176" s="181"/>
      <c r="P176" s="181"/>
    </row>
    <row r="177" spans="1:7" ht="12.75" customHeight="1" x14ac:dyDescent="0.25">
      <c r="A177" s="674"/>
      <c r="B177" s="674"/>
      <c r="C177" s="675"/>
      <c r="D177" s="676"/>
      <c r="E177" s="674"/>
      <c r="F177" s="677"/>
      <c r="G177" s="677"/>
    </row>
    <row r="178" spans="1:7" ht="20.100000000000001" customHeight="1" x14ac:dyDescent="0.25"/>
    <row r="179" spans="1:7" ht="12.75" customHeight="1" x14ac:dyDescent="0.25"/>
    <row r="180" spans="1:7" ht="12.75" customHeight="1" x14ac:dyDescent="0.25"/>
    <row r="181" spans="1:7" ht="12.75" customHeight="1" x14ac:dyDescent="0.25"/>
    <row r="182" spans="1:7" ht="12.75" customHeight="1" x14ac:dyDescent="0.25"/>
    <row r="183" spans="1:7" ht="12.75" customHeight="1" x14ac:dyDescent="0.25"/>
    <row r="184" spans="1:7" ht="12.75" customHeight="1" x14ac:dyDescent="0.25"/>
    <row r="185" spans="1:7" ht="12.75" customHeight="1" x14ac:dyDescent="0.25"/>
    <row r="186" spans="1:7" ht="12.75" customHeight="1" x14ac:dyDescent="0.25"/>
    <row r="187" spans="1:7" ht="12.75" customHeight="1" x14ac:dyDescent="0.25"/>
    <row r="188" spans="1:7" ht="12.75" customHeight="1" x14ac:dyDescent="0.25"/>
    <row r="189" spans="1:7" ht="12.75" customHeight="1" x14ac:dyDescent="0.25"/>
    <row r="190" spans="1:7" ht="12.75" customHeight="1" x14ac:dyDescent="0.25"/>
    <row r="191" spans="1:7" ht="12.75" customHeight="1" x14ac:dyDescent="0.25"/>
    <row r="192" spans="1:7"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sheetData>
  <mergeCells count="12">
    <mergeCell ref="A5:J5"/>
    <mergeCell ref="C6:E6"/>
    <mergeCell ref="A1:B4"/>
    <mergeCell ref="C1:E4"/>
    <mergeCell ref="F1:G1"/>
    <mergeCell ref="H1:J1"/>
    <mergeCell ref="F2:G2"/>
    <mergeCell ref="H2:J2"/>
    <mergeCell ref="F3:G3"/>
    <mergeCell ref="H3:J3"/>
    <mergeCell ref="F4:G4"/>
    <mergeCell ref="H4:J4"/>
  </mergeCells>
  <phoneticPr fontId="30" type="noConversion"/>
  <pageMargins left="0.74803149606299213" right="0.74803149606299213" top="0.98425196850393704" bottom="0.98425196850393704" header="0.51181102362204722" footer="0.51181102362204722"/>
  <pageSetup paperSize="9" scale="80" fitToHeight="0" orientation="landscape" r:id="rId1"/>
  <headerFooter alignWithMargins="0">
    <oddHeader>&amp;L&amp;G</oddHeader>
    <oddFooter>&amp;C&amp;"Arial Narrow,Regular"&amp;9SECTION1200LE : STORMWATER DRAINAGE
Page No:&amp;P</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N684"/>
  <sheetViews>
    <sheetView view="pageBreakPreview" zoomScaleNormal="100" zoomScaleSheetLayoutView="100" workbookViewId="0">
      <selection activeCell="C1" sqref="C1:E4"/>
    </sheetView>
  </sheetViews>
  <sheetFormatPr defaultColWidth="9.140625" defaultRowHeight="8.1" customHeight="1" x14ac:dyDescent="0.25"/>
  <cols>
    <col min="1" max="1" width="7.7109375" style="11" customWidth="1"/>
    <col min="2" max="2" width="15.140625" style="11" customWidth="1"/>
    <col min="3" max="4" width="3.7109375" style="11" customWidth="1"/>
    <col min="5" max="5" width="49.140625" style="11" customWidth="1"/>
    <col min="6" max="6" width="7.7109375" style="49" customWidth="1"/>
    <col min="7" max="8" width="12.7109375" style="49" customWidth="1"/>
    <col min="9" max="9" width="17.7109375" style="49" customWidth="1"/>
    <col min="10" max="14" width="9.140625" style="11" hidden="1" customWidth="1"/>
    <col min="15" max="16384" width="9.140625" style="11"/>
  </cols>
  <sheetData>
    <row r="1" spans="1:14" ht="12.75" customHeight="1" x14ac:dyDescent="0.2">
      <c r="A1" s="237"/>
      <c r="B1" s="238"/>
      <c r="C1" s="237" t="str">
        <f>'P&amp;G REV01'!C1</f>
        <v>Central East Cluster
Civil Works  Detailed Design Package
Bill of Quantities</v>
      </c>
      <c r="D1" s="238"/>
      <c r="E1" s="243"/>
      <c r="F1" s="246" t="s">
        <v>561</v>
      </c>
      <c r="G1" s="247"/>
      <c r="H1" s="248"/>
      <c r="I1" s="250"/>
    </row>
    <row r="2" spans="1:14" ht="12.75" customHeight="1" x14ac:dyDescent="0.2">
      <c r="A2" s="239"/>
      <c r="B2" s="240"/>
      <c r="C2" s="239"/>
      <c r="D2" s="240"/>
      <c r="E2" s="244"/>
      <c r="F2" s="246" t="s">
        <v>562</v>
      </c>
      <c r="G2" s="247"/>
      <c r="H2" s="248"/>
      <c r="I2" s="250"/>
    </row>
    <row r="3" spans="1:14" ht="12.75" customHeight="1" x14ac:dyDescent="0.2">
      <c r="A3" s="239"/>
      <c r="B3" s="240"/>
      <c r="C3" s="239"/>
      <c r="D3" s="240"/>
      <c r="E3" s="244"/>
      <c r="F3" s="246" t="s">
        <v>563</v>
      </c>
      <c r="G3" s="247"/>
      <c r="H3" s="248"/>
      <c r="I3" s="250"/>
    </row>
    <row r="4" spans="1:14" ht="12.75" customHeight="1" x14ac:dyDescent="0.2">
      <c r="A4" s="241"/>
      <c r="B4" s="242"/>
      <c r="C4" s="241"/>
      <c r="D4" s="242"/>
      <c r="E4" s="245"/>
      <c r="F4" s="246" t="s">
        <v>564</v>
      </c>
      <c r="G4" s="247"/>
      <c r="H4" s="248"/>
      <c r="I4" s="250"/>
    </row>
    <row r="5" spans="1:14" ht="12.75" customHeight="1" x14ac:dyDescent="0.25">
      <c r="A5" s="231" t="str">
        <f>'P&amp;G REV01'!A5:J5</f>
        <v>Project  Name: SASOL CHEM 88/11 kV SUBSTATION BREAKER ROOM - NEW CABLE TRENCH AND RELATED WORKS:
Civil works - Bill of Quantities</v>
      </c>
      <c r="B5" s="232"/>
      <c r="C5" s="232"/>
      <c r="D5" s="232"/>
      <c r="E5" s="232"/>
      <c r="F5" s="232"/>
      <c r="G5" s="232"/>
      <c r="H5" s="232"/>
      <c r="I5" s="233"/>
    </row>
    <row r="6" spans="1:14" ht="12.75" customHeight="1" x14ac:dyDescent="0.25">
      <c r="A6" s="109" t="s">
        <v>565</v>
      </c>
      <c r="B6" s="109" t="s">
        <v>566</v>
      </c>
      <c r="C6" s="231" t="s">
        <v>0</v>
      </c>
      <c r="D6" s="232"/>
      <c r="E6" s="233"/>
      <c r="F6" s="109" t="s">
        <v>1</v>
      </c>
      <c r="G6" s="109" t="s">
        <v>2</v>
      </c>
      <c r="H6" s="109" t="s">
        <v>3</v>
      </c>
      <c r="I6" s="198" t="s">
        <v>4</v>
      </c>
    </row>
    <row r="7" spans="1:14" ht="12.75" customHeight="1" x14ac:dyDescent="0.25">
      <c r="A7" s="15" t="str">
        <f t="shared" ref="A7:A70" si="0">CONCATENATE(M7,N7)</f>
        <v/>
      </c>
      <c r="B7" s="15"/>
      <c r="C7" s="111"/>
      <c r="D7" s="189"/>
      <c r="E7" s="18"/>
      <c r="F7" s="15"/>
      <c r="G7" s="19"/>
      <c r="H7" s="20"/>
      <c r="I7" s="77"/>
    </row>
    <row r="8" spans="1:14" ht="12.75" customHeight="1" x14ac:dyDescent="0.25">
      <c r="A8" s="30" t="str">
        <f t="shared" si="0"/>
        <v/>
      </c>
      <c r="B8" s="22"/>
      <c r="C8" s="66"/>
      <c r="D8" s="190"/>
      <c r="E8" s="25"/>
      <c r="F8" s="22"/>
      <c r="G8" s="26"/>
      <c r="H8" s="27"/>
      <c r="I8" s="77"/>
    </row>
    <row r="9" spans="1:14" ht="12.75" customHeight="1" x14ac:dyDescent="0.3">
      <c r="A9" s="30" t="str">
        <f t="shared" si="0"/>
        <v/>
      </c>
      <c r="B9" s="14" t="s">
        <v>184</v>
      </c>
      <c r="C9" s="29" t="s">
        <v>142</v>
      </c>
      <c r="D9" s="190"/>
      <c r="E9" s="25"/>
      <c r="F9" s="22"/>
      <c r="G9" s="26"/>
      <c r="H9" s="27"/>
      <c r="I9" s="77"/>
      <c r="J9" s="7"/>
      <c r="K9" s="7"/>
      <c r="L9" s="7"/>
      <c r="M9" s="7"/>
      <c r="N9" s="5"/>
    </row>
    <row r="10" spans="1:14" ht="12.75" customHeight="1" x14ac:dyDescent="0.3">
      <c r="A10" s="30" t="str">
        <f t="shared" si="0"/>
        <v/>
      </c>
      <c r="B10" s="14"/>
      <c r="C10" s="29"/>
      <c r="D10" s="190"/>
      <c r="E10" s="25"/>
      <c r="F10" s="22"/>
      <c r="G10" s="26"/>
      <c r="H10" s="27"/>
      <c r="I10" s="77"/>
      <c r="J10" s="7"/>
      <c r="K10" s="7"/>
      <c r="L10" s="7"/>
      <c r="M10" s="7"/>
      <c r="N10" s="5"/>
    </row>
    <row r="11" spans="1:14" ht="12.75" customHeight="1" x14ac:dyDescent="0.3">
      <c r="A11" s="30" t="str">
        <f t="shared" si="0"/>
        <v/>
      </c>
      <c r="B11" s="22"/>
      <c r="C11" s="119"/>
      <c r="D11" s="191"/>
      <c r="E11" s="32"/>
      <c r="F11" s="30"/>
      <c r="G11" s="33"/>
      <c r="H11" s="34"/>
      <c r="I11" s="77"/>
      <c r="J11" s="7" t="str">
        <f t="shared" ref="J11" si="1">IF(ISBLANK(B11),"","LE ")</f>
        <v/>
      </c>
      <c r="K11" s="7" t="str">
        <f t="shared" ref="K11" si="2">IF(ISBLANK(F11),"","LE ")</f>
        <v/>
      </c>
      <c r="L11" s="7"/>
      <c r="M11" s="7" t="str">
        <f t="shared" ref="M11" si="3">IF(J11="LE ","LE ",IF(K11="LE ","LE ",""))</f>
        <v/>
      </c>
      <c r="N11" s="5" t="str">
        <f t="shared" ref="N11" si="4">IF(M11="LE ",1,"")</f>
        <v/>
      </c>
    </row>
    <row r="12" spans="1:14" ht="12.75" customHeight="1" x14ac:dyDescent="0.3">
      <c r="A12" s="30" t="str">
        <f t="shared" si="0"/>
        <v>ME 1</v>
      </c>
      <c r="B12" s="30" t="s">
        <v>1222</v>
      </c>
      <c r="C12" s="23" t="s">
        <v>1223</v>
      </c>
      <c r="D12" s="31"/>
      <c r="E12" s="32"/>
      <c r="F12" s="30"/>
      <c r="G12" s="33"/>
      <c r="H12" s="34"/>
      <c r="I12" s="35" t="str">
        <f>IF(G12&gt;0,ROUND((G12*H12),0),"")</f>
        <v/>
      </c>
      <c r="J12" s="7" t="str">
        <f>IF(ISBLANK(B12),"","ME ")</f>
        <v xml:space="preserve">ME </v>
      </c>
      <c r="K12" s="7" t="str">
        <f>IF(ISBLANK(F12),"","ME ")</f>
        <v/>
      </c>
      <c r="L12" s="7"/>
      <c r="M12" s="7" t="str">
        <f>IF(J12="ME ","ME ",IF(K12="ME ","ME ",""))</f>
        <v xml:space="preserve">ME </v>
      </c>
      <c r="N12" s="5">
        <f>IF(M12="ME ",1,"")</f>
        <v>1</v>
      </c>
    </row>
    <row r="13" spans="1:14" ht="12.75" customHeight="1" x14ac:dyDescent="0.3">
      <c r="A13" s="30" t="str">
        <f t="shared" si="0"/>
        <v/>
      </c>
      <c r="B13" s="30"/>
      <c r="C13" s="36"/>
      <c r="D13" s="31"/>
      <c r="E13" s="32"/>
      <c r="F13" s="30"/>
      <c r="G13" s="33"/>
      <c r="H13" s="34"/>
      <c r="I13" s="35" t="str">
        <f t="shared" ref="I13:I72" si="5">IF(G13&gt;0,ROUND((G13*H13),0),"")</f>
        <v/>
      </c>
      <c r="J13" s="7" t="str">
        <f>IF(ISBLANK(B13),"","ME ")</f>
        <v/>
      </c>
      <c r="K13" s="7" t="str">
        <f>IF(ISBLANK(F13),"","ME ")</f>
        <v/>
      </c>
      <c r="L13" s="7"/>
      <c r="M13" s="7" t="str">
        <f>IF(J13="ME ","ME ",IF(K13="ME ","ME ",""))</f>
        <v/>
      </c>
      <c r="N13" s="5" t="str">
        <f>IF(AND(M13="ME ",ISNUMBER(MAX(N5:N12))),MAX(N5:N12)+1,"")</f>
        <v/>
      </c>
    </row>
    <row r="14" spans="1:14" ht="12.75" customHeight="1" x14ac:dyDescent="0.3">
      <c r="A14" s="30" t="str">
        <f t="shared" si="0"/>
        <v>ME 2</v>
      </c>
      <c r="B14" s="30" t="s">
        <v>1222</v>
      </c>
      <c r="C14" s="36" t="s">
        <v>320</v>
      </c>
      <c r="D14" s="31" t="s">
        <v>143</v>
      </c>
      <c r="E14" s="32"/>
      <c r="F14" s="30"/>
      <c r="G14" s="33"/>
      <c r="H14" s="34"/>
      <c r="I14" s="35" t="str">
        <f t="shared" si="5"/>
        <v/>
      </c>
      <c r="J14" s="7" t="str">
        <f>IF(ISBLANK(B14),"","ME ")</f>
        <v xml:space="preserve">ME </v>
      </c>
      <c r="K14" s="7" t="str">
        <f>IF(ISBLANK(F14),"","ME ")</f>
        <v/>
      </c>
      <c r="L14" s="7"/>
      <c r="M14" s="7" t="str">
        <f>IF(J14="ME ","ME ",IF(K14="ME ","ME ",""))</f>
        <v xml:space="preserve">ME </v>
      </c>
      <c r="N14" s="5">
        <f>IF(AND(M14="ME ",ISNUMBER(MAX(N6:N13))),MAX(N6:N13)+1,"")</f>
        <v>2</v>
      </c>
    </row>
    <row r="15" spans="1:14" ht="12.75" customHeight="1" x14ac:dyDescent="0.3">
      <c r="A15" s="30" t="str">
        <f t="shared" si="0"/>
        <v/>
      </c>
      <c r="B15" s="30"/>
      <c r="C15" s="23"/>
      <c r="D15" s="31"/>
      <c r="E15" s="32"/>
      <c r="F15" s="30"/>
      <c r="G15" s="33"/>
      <c r="H15" s="34"/>
      <c r="I15" s="35" t="str">
        <f t="shared" si="5"/>
        <v/>
      </c>
      <c r="J15" s="7" t="str">
        <f>IF(ISBLANK(B15),"","ME ")</f>
        <v/>
      </c>
      <c r="K15" s="7" t="str">
        <f>IF(ISBLANK(F15),"","ME ")</f>
        <v/>
      </c>
      <c r="L15" s="7"/>
      <c r="M15" s="7" t="str">
        <f>IF(J15="ME ","ME ",IF(K15="ME ","ME ",""))</f>
        <v/>
      </c>
      <c r="N15" s="5" t="str">
        <f>IF(AND(M15="ME ",ISNUMBER(MAX(N7:N14))),MAX(N7:N14)+1,"")</f>
        <v/>
      </c>
    </row>
    <row r="16" spans="1:14" ht="12.75" customHeight="1" x14ac:dyDescent="0.3">
      <c r="A16" s="30" t="str">
        <f t="shared" si="0"/>
        <v>ME 3</v>
      </c>
      <c r="B16" s="30"/>
      <c r="C16" s="36"/>
      <c r="D16" s="31" t="s">
        <v>32</v>
      </c>
      <c r="E16" s="32" t="s">
        <v>1224</v>
      </c>
      <c r="F16" s="30" t="s">
        <v>15</v>
      </c>
      <c r="G16" s="33"/>
      <c r="H16" s="34"/>
      <c r="I16" s="35" t="str">
        <f t="shared" si="5"/>
        <v/>
      </c>
      <c r="J16" s="7" t="str">
        <f t="shared" ref="J16:J42" si="6">IF(ISBLANK(B16),"","ME ")</f>
        <v/>
      </c>
      <c r="K16" s="7" t="str">
        <f t="shared" ref="K16:K42" si="7">IF(ISBLANK(F16),"","ME ")</f>
        <v xml:space="preserve">ME </v>
      </c>
      <c r="L16" s="7"/>
      <c r="M16" s="7" t="str">
        <f t="shared" ref="M16:M42" si="8">IF(J16="ME ","ME ",IF(K16="ME ","ME ",""))</f>
        <v xml:space="preserve">ME </v>
      </c>
      <c r="N16" s="5">
        <f t="shared" ref="N16:N42" si="9">IF(AND(M16="ME ",ISNUMBER(MAX(N8:N15))),MAX(N8:N15)+1,"")</f>
        <v>3</v>
      </c>
    </row>
    <row r="17" spans="1:14" ht="12.75" customHeight="1" x14ac:dyDescent="0.3">
      <c r="A17" s="30" t="str">
        <f t="shared" si="0"/>
        <v/>
      </c>
      <c r="B17" s="30"/>
      <c r="C17" s="2"/>
      <c r="D17" s="31"/>
      <c r="E17" s="32" t="s">
        <v>144</v>
      </c>
      <c r="F17" s="30"/>
      <c r="G17" s="33"/>
      <c r="H17" s="34"/>
      <c r="I17" s="35" t="str">
        <f t="shared" si="5"/>
        <v/>
      </c>
      <c r="J17" s="7" t="str">
        <f t="shared" si="6"/>
        <v/>
      </c>
      <c r="K17" s="7" t="str">
        <f t="shared" si="7"/>
        <v/>
      </c>
      <c r="L17" s="7"/>
      <c r="M17" s="7" t="str">
        <f t="shared" si="8"/>
        <v/>
      </c>
      <c r="N17" s="5" t="str">
        <f t="shared" si="9"/>
        <v/>
      </c>
    </row>
    <row r="18" spans="1:14" ht="12.75" customHeight="1" x14ac:dyDescent="0.3">
      <c r="A18" s="30" t="str">
        <f t="shared" si="0"/>
        <v/>
      </c>
      <c r="B18" s="30"/>
      <c r="C18" s="36"/>
      <c r="D18" s="31"/>
      <c r="E18" s="32"/>
      <c r="F18" s="30"/>
      <c r="G18" s="33"/>
      <c r="H18" s="34"/>
      <c r="I18" s="35" t="str">
        <f t="shared" si="5"/>
        <v/>
      </c>
      <c r="J18" s="7" t="str">
        <f t="shared" si="6"/>
        <v/>
      </c>
      <c r="K18" s="7" t="str">
        <f t="shared" si="7"/>
        <v/>
      </c>
      <c r="L18" s="7"/>
      <c r="M18" s="7" t="str">
        <f t="shared" si="8"/>
        <v/>
      </c>
      <c r="N18" s="5" t="str">
        <f t="shared" si="9"/>
        <v/>
      </c>
    </row>
    <row r="19" spans="1:14" ht="12.75" customHeight="1" x14ac:dyDescent="0.3">
      <c r="A19" s="30" t="str">
        <f t="shared" si="0"/>
        <v>ME 4</v>
      </c>
      <c r="B19" s="30"/>
      <c r="C19" s="36"/>
      <c r="D19" s="31" t="s">
        <v>33</v>
      </c>
      <c r="E19" s="32" t="s">
        <v>1225</v>
      </c>
      <c r="F19" s="30" t="s">
        <v>15</v>
      </c>
      <c r="G19" s="33"/>
      <c r="H19" s="34"/>
      <c r="I19" s="35" t="str">
        <f t="shared" si="5"/>
        <v/>
      </c>
      <c r="J19" s="7" t="str">
        <f t="shared" si="6"/>
        <v/>
      </c>
      <c r="K19" s="7" t="str">
        <f t="shared" si="7"/>
        <v xml:space="preserve">ME </v>
      </c>
      <c r="L19" s="7"/>
      <c r="M19" s="7" t="str">
        <f t="shared" si="8"/>
        <v xml:space="preserve">ME </v>
      </c>
      <c r="N19" s="5">
        <f t="shared" si="9"/>
        <v>4</v>
      </c>
    </row>
    <row r="20" spans="1:14" ht="12.75" customHeight="1" x14ac:dyDescent="0.3">
      <c r="A20" s="30" t="str">
        <f t="shared" si="0"/>
        <v/>
      </c>
      <c r="B20" s="30"/>
      <c r="C20" s="36"/>
      <c r="D20" s="31"/>
      <c r="E20" s="32" t="s">
        <v>145</v>
      </c>
      <c r="F20" s="30"/>
      <c r="G20" s="33"/>
      <c r="H20" s="34"/>
      <c r="I20" s="35" t="str">
        <f t="shared" si="5"/>
        <v/>
      </c>
      <c r="J20" s="7" t="str">
        <f t="shared" si="6"/>
        <v/>
      </c>
      <c r="K20" s="7" t="str">
        <f t="shared" si="7"/>
        <v/>
      </c>
      <c r="L20" s="7"/>
      <c r="M20" s="7" t="str">
        <f t="shared" si="8"/>
        <v/>
      </c>
      <c r="N20" s="5" t="str">
        <f t="shared" si="9"/>
        <v/>
      </c>
    </row>
    <row r="21" spans="1:14" ht="12.75" customHeight="1" x14ac:dyDescent="0.3">
      <c r="A21" s="30" t="str">
        <f t="shared" si="0"/>
        <v/>
      </c>
      <c r="B21" s="30"/>
      <c r="C21" s="36"/>
      <c r="D21" s="31"/>
      <c r="E21" s="32"/>
      <c r="F21" s="30"/>
      <c r="G21" s="33"/>
      <c r="H21" s="34"/>
      <c r="I21" s="35" t="str">
        <f t="shared" si="5"/>
        <v/>
      </c>
      <c r="J21" s="7" t="str">
        <f t="shared" si="6"/>
        <v/>
      </c>
      <c r="K21" s="7" t="str">
        <f t="shared" si="7"/>
        <v/>
      </c>
      <c r="L21" s="7"/>
      <c r="M21" s="7" t="str">
        <f t="shared" si="8"/>
        <v/>
      </c>
      <c r="N21" s="5" t="str">
        <f t="shared" si="9"/>
        <v/>
      </c>
    </row>
    <row r="22" spans="1:14" ht="12.75" customHeight="1" x14ac:dyDescent="0.3">
      <c r="A22" s="30" t="str">
        <f t="shared" si="0"/>
        <v>ME 5</v>
      </c>
      <c r="B22" s="30" t="s">
        <v>1222</v>
      </c>
      <c r="C22" s="36" t="s">
        <v>8</v>
      </c>
      <c r="D22" s="31" t="s">
        <v>155</v>
      </c>
      <c r="E22" s="32"/>
      <c r="F22" s="30"/>
      <c r="G22" s="33"/>
      <c r="H22" s="34"/>
      <c r="I22" s="35" t="str">
        <f t="shared" si="5"/>
        <v/>
      </c>
      <c r="J22" s="7" t="str">
        <f t="shared" si="6"/>
        <v xml:space="preserve">ME </v>
      </c>
      <c r="K22" s="7" t="str">
        <f t="shared" si="7"/>
        <v/>
      </c>
      <c r="L22" s="7"/>
      <c r="M22" s="7" t="str">
        <f t="shared" si="8"/>
        <v xml:space="preserve">ME </v>
      </c>
      <c r="N22" s="5">
        <f t="shared" si="9"/>
        <v>5</v>
      </c>
    </row>
    <row r="23" spans="1:14" ht="12.75" customHeight="1" x14ac:dyDescent="0.3">
      <c r="A23" s="30" t="str">
        <f t="shared" si="0"/>
        <v/>
      </c>
      <c r="B23" s="30"/>
      <c r="C23" s="23"/>
      <c r="D23" s="31"/>
      <c r="E23" s="32"/>
      <c r="F23" s="30"/>
      <c r="G23" s="33"/>
      <c r="H23" s="34"/>
      <c r="I23" s="35" t="str">
        <f t="shared" si="5"/>
        <v/>
      </c>
      <c r="J23" s="7" t="str">
        <f t="shared" si="6"/>
        <v/>
      </c>
      <c r="K23" s="7" t="str">
        <f t="shared" si="7"/>
        <v/>
      </c>
      <c r="L23" s="7"/>
      <c r="M23" s="7" t="str">
        <f t="shared" si="8"/>
        <v/>
      </c>
      <c r="N23" s="5" t="str">
        <f t="shared" si="9"/>
        <v/>
      </c>
    </row>
    <row r="24" spans="1:14" ht="12.75" customHeight="1" x14ac:dyDescent="0.3">
      <c r="A24" s="30" t="str">
        <f t="shared" si="0"/>
        <v>ME 6</v>
      </c>
      <c r="B24" s="30"/>
      <c r="C24" s="36"/>
      <c r="D24" s="31" t="s">
        <v>32</v>
      </c>
      <c r="E24" s="32" t="s">
        <v>1225</v>
      </c>
      <c r="F24" s="30" t="s">
        <v>15</v>
      </c>
      <c r="G24" s="33"/>
      <c r="H24" s="34"/>
      <c r="I24" s="35" t="str">
        <f t="shared" si="5"/>
        <v/>
      </c>
      <c r="J24" s="7" t="str">
        <f t="shared" si="6"/>
        <v/>
      </c>
      <c r="K24" s="7" t="str">
        <f t="shared" si="7"/>
        <v xml:space="preserve">ME </v>
      </c>
      <c r="L24" s="7"/>
      <c r="M24" s="7" t="str">
        <f t="shared" si="8"/>
        <v xml:space="preserve">ME </v>
      </c>
      <c r="N24" s="5">
        <f t="shared" si="9"/>
        <v>6</v>
      </c>
    </row>
    <row r="25" spans="1:14" ht="12.75" customHeight="1" x14ac:dyDescent="0.3">
      <c r="A25" s="30" t="str">
        <f t="shared" si="0"/>
        <v/>
      </c>
      <c r="B25" s="30"/>
      <c r="C25" s="36"/>
      <c r="D25" s="31"/>
      <c r="E25" s="32" t="s">
        <v>146</v>
      </c>
      <c r="F25" s="30"/>
      <c r="G25" s="33"/>
      <c r="H25" s="34"/>
      <c r="I25" s="35" t="str">
        <f t="shared" si="5"/>
        <v/>
      </c>
      <c r="J25" s="7" t="str">
        <f t="shared" si="6"/>
        <v/>
      </c>
      <c r="K25" s="7" t="str">
        <f t="shared" si="7"/>
        <v/>
      </c>
      <c r="L25" s="7"/>
      <c r="M25" s="7" t="str">
        <f t="shared" si="8"/>
        <v/>
      </c>
      <c r="N25" s="5" t="str">
        <f t="shared" si="9"/>
        <v/>
      </c>
    </row>
    <row r="26" spans="1:14" ht="12.75" customHeight="1" x14ac:dyDescent="0.3">
      <c r="A26" s="30" t="str">
        <f t="shared" si="0"/>
        <v/>
      </c>
      <c r="B26" s="30"/>
      <c r="C26" s="23"/>
      <c r="D26" s="31"/>
      <c r="E26" s="32"/>
      <c r="F26" s="30"/>
      <c r="G26" s="55"/>
      <c r="H26" s="34"/>
      <c r="I26" s="35" t="str">
        <f t="shared" si="5"/>
        <v/>
      </c>
      <c r="J26" s="7" t="str">
        <f t="shared" si="6"/>
        <v/>
      </c>
      <c r="K26" s="7" t="str">
        <f t="shared" si="7"/>
        <v/>
      </c>
      <c r="L26" s="7"/>
      <c r="M26" s="7" t="str">
        <f t="shared" si="8"/>
        <v/>
      </c>
      <c r="N26" s="5" t="str">
        <f t="shared" si="9"/>
        <v/>
      </c>
    </row>
    <row r="27" spans="1:14" ht="12.75" customHeight="1" x14ac:dyDescent="0.3">
      <c r="A27" s="30" t="str">
        <f t="shared" si="0"/>
        <v>ME 7</v>
      </c>
      <c r="B27" s="30" t="s">
        <v>1222</v>
      </c>
      <c r="C27" s="23" t="s">
        <v>1227</v>
      </c>
      <c r="D27" s="31"/>
      <c r="E27" s="32"/>
      <c r="F27" s="30"/>
      <c r="G27" s="55"/>
      <c r="H27" s="34"/>
      <c r="I27" s="35" t="str">
        <f t="shared" si="5"/>
        <v/>
      </c>
      <c r="J27" s="7" t="str">
        <f t="shared" si="6"/>
        <v xml:space="preserve">ME </v>
      </c>
      <c r="K27" s="7" t="str">
        <f t="shared" si="7"/>
        <v/>
      </c>
      <c r="L27" s="7"/>
      <c r="M27" s="7" t="str">
        <f t="shared" si="8"/>
        <v xml:space="preserve">ME </v>
      </c>
      <c r="N27" s="5">
        <f t="shared" si="9"/>
        <v>7</v>
      </c>
    </row>
    <row r="28" spans="1:14" ht="12.75" customHeight="1" x14ac:dyDescent="0.3">
      <c r="A28" s="30" t="str">
        <f t="shared" si="0"/>
        <v/>
      </c>
      <c r="B28" s="30"/>
      <c r="C28" s="23" t="s">
        <v>1228</v>
      </c>
      <c r="D28" s="31"/>
      <c r="E28" s="32"/>
      <c r="F28" s="30"/>
      <c r="G28" s="55"/>
      <c r="H28" s="34"/>
      <c r="I28" s="35" t="str">
        <f t="shared" si="5"/>
        <v/>
      </c>
      <c r="J28" s="7" t="str">
        <f t="shared" si="6"/>
        <v/>
      </c>
      <c r="K28" s="7" t="str">
        <f t="shared" si="7"/>
        <v/>
      </c>
      <c r="L28" s="7"/>
      <c r="M28" s="7" t="str">
        <f t="shared" si="8"/>
        <v/>
      </c>
      <c r="N28" s="5" t="str">
        <f t="shared" si="9"/>
        <v/>
      </c>
    </row>
    <row r="29" spans="1:14" ht="12.75" customHeight="1" x14ac:dyDescent="0.3">
      <c r="A29" s="30" t="str">
        <f t="shared" si="0"/>
        <v/>
      </c>
      <c r="B29" s="30"/>
      <c r="C29" s="36"/>
      <c r="D29" s="31"/>
      <c r="E29" s="32"/>
      <c r="F29" s="30"/>
      <c r="G29" s="55"/>
      <c r="H29" s="34"/>
      <c r="I29" s="35"/>
      <c r="J29" s="7" t="str">
        <f t="shared" si="6"/>
        <v/>
      </c>
      <c r="K29" s="7" t="str">
        <f t="shared" si="7"/>
        <v/>
      </c>
      <c r="L29" s="7"/>
      <c r="M29" s="7" t="str">
        <f t="shared" si="8"/>
        <v/>
      </c>
      <c r="N29" s="5" t="str">
        <f t="shared" si="9"/>
        <v/>
      </c>
    </row>
    <row r="30" spans="1:14" ht="12.75" customHeight="1" x14ac:dyDescent="0.3">
      <c r="A30" s="30" t="str">
        <f t="shared" si="0"/>
        <v>ME 8</v>
      </c>
      <c r="B30" s="30" t="s">
        <v>1222</v>
      </c>
      <c r="C30" s="36" t="s">
        <v>320</v>
      </c>
      <c r="D30" s="31" t="s">
        <v>143</v>
      </c>
      <c r="E30" s="32"/>
      <c r="F30" s="30"/>
      <c r="G30" s="55"/>
      <c r="H30" s="34"/>
      <c r="I30" s="35" t="str">
        <f t="shared" si="5"/>
        <v/>
      </c>
      <c r="J30" s="7" t="str">
        <f t="shared" si="6"/>
        <v xml:space="preserve">ME </v>
      </c>
      <c r="K30" s="7" t="str">
        <f t="shared" si="7"/>
        <v/>
      </c>
      <c r="L30" s="7"/>
      <c r="M30" s="7" t="str">
        <f t="shared" si="8"/>
        <v xml:space="preserve">ME </v>
      </c>
      <c r="N30" s="5">
        <f t="shared" si="9"/>
        <v>8</v>
      </c>
    </row>
    <row r="31" spans="1:14" ht="12.75" customHeight="1" x14ac:dyDescent="0.3">
      <c r="A31" s="30" t="str">
        <f t="shared" si="0"/>
        <v/>
      </c>
      <c r="B31" s="30"/>
      <c r="C31" s="23"/>
      <c r="D31" s="31"/>
      <c r="E31" s="32"/>
      <c r="F31" s="30"/>
      <c r="G31" s="55"/>
      <c r="H31" s="34"/>
      <c r="I31" s="35" t="str">
        <f t="shared" si="5"/>
        <v/>
      </c>
      <c r="J31" s="7" t="str">
        <f t="shared" si="6"/>
        <v/>
      </c>
      <c r="K31" s="7" t="str">
        <f t="shared" si="7"/>
        <v/>
      </c>
      <c r="L31" s="7"/>
      <c r="M31" s="7" t="str">
        <f t="shared" si="8"/>
        <v/>
      </c>
      <c r="N31" s="5" t="str">
        <f t="shared" si="9"/>
        <v/>
      </c>
    </row>
    <row r="32" spans="1:14" ht="12.75" customHeight="1" x14ac:dyDescent="0.3">
      <c r="A32" s="30" t="str">
        <f t="shared" si="0"/>
        <v>ME 9</v>
      </c>
      <c r="B32" s="30"/>
      <c r="C32" s="36"/>
      <c r="D32" s="31" t="s">
        <v>32</v>
      </c>
      <c r="E32" s="32" t="s">
        <v>1226</v>
      </c>
      <c r="F32" s="30" t="s">
        <v>15</v>
      </c>
      <c r="G32" s="55"/>
      <c r="H32" s="34"/>
      <c r="I32" s="35" t="str">
        <f t="shared" si="5"/>
        <v/>
      </c>
      <c r="J32" s="7" t="str">
        <f t="shared" si="6"/>
        <v/>
      </c>
      <c r="K32" s="7" t="str">
        <f t="shared" si="7"/>
        <v xml:space="preserve">ME </v>
      </c>
      <c r="L32" s="7"/>
      <c r="M32" s="7" t="str">
        <f t="shared" si="8"/>
        <v xml:space="preserve">ME </v>
      </c>
      <c r="N32" s="5">
        <f t="shared" si="9"/>
        <v>9</v>
      </c>
    </row>
    <row r="33" spans="1:14" ht="12.75" customHeight="1" x14ac:dyDescent="0.3">
      <c r="A33" s="30" t="str">
        <f t="shared" si="0"/>
        <v/>
      </c>
      <c r="B33" s="30"/>
      <c r="C33" s="36"/>
      <c r="D33" s="31"/>
      <c r="E33" s="32" t="s">
        <v>145</v>
      </c>
      <c r="F33" s="30"/>
      <c r="G33" s="55"/>
      <c r="H33" s="34"/>
      <c r="I33" s="35" t="str">
        <f t="shared" si="5"/>
        <v/>
      </c>
      <c r="J33" s="7" t="str">
        <f t="shared" si="6"/>
        <v/>
      </c>
      <c r="K33" s="7" t="str">
        <f t="shared" si="7"/>
        <v/>
      </c>
      <c r="L33" s="7"/>
      <c r="M33" s="7" t="str">
        <f t="shared" si="8"/>
        <v/>
      </c>
      <c r="N33" s="5" t="str">
        <f t="shared" si="9"/>
        <v/>
      </c>
    </row>
    <row r="34" spans="1:14" ht="12.75" customHeight="1" x14ac:dyDescent="0.3">
      <c r="A34" s="30" t="str">
        <f t="shared" si="0"/>
        <v/>
      </c>
      <c r="B34" s="30"/>
      <c r="C34" s="36"/>
      <c r="D34" s="31"/>
      <c r="E34" s="32"/>
      <c r="F34" s="30"/>
      <c r="G34" s="55"/>
      <c r="H34" s="34"/>
      <c r="I34" s="35" t="str">
        <f t="shared" si="5"/>
        <v/>
      </c>
      <c r="J34" s="7" t="str">
        <f t="shared" si="6"/>
        <v/>
      </c>
      <c r="K34" s="7" t="str">
        <f t="shared" si="7"/>
        <v/>
      </c>
      <c r="L34" s="7"/>
      <c r="M34" s="7" t="str">
        <f t="shared" si="8"/>
        <v/>
      </c>
      <c r="N34" s="5" t="str">
        <f t="shared" si="9"/>
        <v/>
      </c>
    </row>
    <row r="35" spans="1:14" ht="12.75" customHeight="1" x14ac:dyDescent="0.3">
      <c r="A35" s="30" t="str">
        <f t="shared" si="0"/>
        <v>ME 10</v>
      </c>
      <c r="B35" s="30"/>
      <c r="C35" s="36"/>
      <c r="D35" s="31" t="s">
        <v>33</v>
      </c>
      <c r="E35" s="32" t="s">
        <v>1224</v>
      </c>
      <c r="F35" s="30" t="s">
        <v>15</v>
      </c>
      <c r="G35" s="55"/>
      <c r="H35" s="34"/>
      <c r="I35" s="35" t="str">
        <f t="shared" si="5"/>
        <v/>
      </c>
      <c r="J35" s="7" t="str">
        <f t="shared" si="6"/>
        <v/>
      </c>
      <c r="K35" s="7" t="str">
        <f t="shared" si="7"/>
        <v xml:space="preserve">ME </v>
      </c>
      <c r="L35" s="7"/>
      <c r="M35" s="7" t="str">
        <f t="shared" si="8"/>
        <v xml:space="preserve">ME </v>
      </c>
      <c r="N35" s="5">
        <f t="shared" si="9"/>
        <v>10</v>
      </c>
    </row>
    <row r="36" spans="1:14" ht="12.75" customHeight="1" x14ac:dyDescent="0.3">
      <c r="A36" s="30" t="str">
        <f t="shared" si="0"/>
        <v/>
      </c>
      <c r="B36" s="30"/>
      <c r="C36" s="36"/>
      <c r="D36" s="31"/>
      <c r="E36" s="32" t="s">
        <v>145</v>
      </c>
      <c r="F36" s="30"/>
      <c r="G36" s="55"/>
      <c r="H36" s="34"/>
      <c r="I36" s="35" t="str">
        <f t="shared" si="5"/>
        <v/>
      </c>
      <c r="J36" s="7" t="str">
        <f t="shared" si="6"/>
        <v/>
      </c>
      <c r="K36" s="7" t="str">
        <f t="shared" si="7"/>
        <v/>
      </c>
      <c r="L36" s="7"/>
      <c r="M36" s="7" t="str">
        <f t="shared" si="8"/>
        <v/>
      </c>
      <c r="N36" s="5" t="str">
        <f t="shared" si="9"/>
        <v/>
      </c>
    </row>
    <row r="37" spans="1:14" ht="12.75" customHeight="1" x14ac:dyDescent="0.3">
      <c r="A37" s="30" t="str">
        <f t="shared" si="0"/>
        <v/>
      </c>
      <c r="B37" s="30"/>
      <c r="C37" s="36"/>
      <c r="D37" s="31"/>
      <c r="E37" s="32"/>
      <c r="F37" s="30"/>
      <c r="G37" s="55"/>
      <c r="H37" s="34"/>
      <c r="I37" s="35" t="str">
        <f t="shared" si="5"/>
        <v/>
      </c>
      <c r="J37" s="7" t="str">
        <f t="shared" si="6"/>
        <v/>
      </c>
      <c r="K37" s="7" t="str">
        <f t="shared" si="7"/>
        <v/>
      </c>
      <c r="L37" s="7"/>
      <c r="M37" s="7" t="str">
        <f t="shared" si="8"/>
        <v/>
      </c>
      <c r="N37" s="5" t="str">
        <f t="shared" si="9"/>
        <v/>
      </c>
    </row>
    <row r="38" spans="1:14" ht="12.75" customHeight="1" x14ac:dyDescent="0.3">
      <c r="A38" s="30" t="str">
        <f t="shared" si="0"/>
        <v>ME 11</v>
      </c>
      <c r="B38" s="30" t="s">
        <v>1229</v>
      </c>
      <c r="C38" s="23" t="s">
        <v>147</v>
      </c>
      <c r="D38" s="31"/>
      <c r="E38" s="32"/>
      <c r="F38" s="30"/>
      <c r="G38" s="55"/>
      <c r="H38" s="34"/>
      <c r="I38" s="35" t="str">
        <f t="shared" si="5"/>
        <v/>
      </c>
      <c r="J38" s="7" t="str">
        <f t="shared" si="6"/>
        <v xml:space="preserve">ME </v>
      </c>
      <c r="K38" s="7" t="str">
        <f t="shared" si="7"/>
        <v/>
      </c>
      <c r="L38" s="7"/>
      <c r="M38" s="7" t="str">
        <f t="shared" si="8"/>
        <v xml:space="preserve">ME </v>
      </c>
      <c r="N38" s="5">
        <f t="shared" si="9"/>
        <v>11</v>
      </c>
    </row>
    <row r="39" spans="1:14" ht="12.75" customHeight="1" x14ac:dyDescent="0.3">
      <c r="A39" s="30" t="str">
        <f t="shared" si="0"/>
        <v/>
      </c>
      <c r="B39" s="30"/>
      <c r="C39" s="36"/>
      <c r="D39" s="31"/>
      <c r="E39" s="32"/>
      <c r="F39" s="30"/>
      <c r="G39" s="55"/>
      <c r="H39" s="34"/>
      <c r="I39" s="35" t="str">
        <f t="shared" si="5"/>
        <v/>
      </c>
      <c r="J39" s="7" t="str">
        <f t="shared" si="6"/>
        <v/>
      </c>
      <c r="K39" s="7" t="str">
        <f t="shared" si="7"/>
        <v/>
      </c>
      <c r="L39" s="7"/>
      <c r="M39" s="7" t="str">
        <f t="shared" si="8"/>
        <v/>
      </c>
      <c r="N39" s="5" t="str">
        <f t="shared" si="9"/>
        <v/>
      </c>
    </row>
    <row r="40" spans="1:14" ht="12.75" customHeight="1" x14ac:dyDescent="0.3">
      <c r="A40" s="30" t="str">
        <f t="shared" si="0"/>
        <v>ME 12</v>
      </c>
      <c r="B40" s="30"/>
      <c r="C40" s="36" t="s">
        <v>320</v>
      </c>
      <c r="D40" s="31" t="s">
        <v>148</v>
      </c>
      <c r="E40" s="32"/>
      <c r="F40" s="30" t="s">
        <v>106</v>
      </c>
      <c r="G40" s="55"/>
      <c r="H40" s="34"/>
      <c r="I40" s="35" t="str">
        <f t="shared" si="5"/>
        <v/>
      </c>
      <c r="J40" s="7" t="str">
        <f t="shared" si="6"/>
        <v/>
      </c>
      <c r="K40" s="7" t="str">
        <f t="shared" si="7"/>
        <v xml:space="preserve">ME </v>
      </c>
      <c r="L40" s="7"/>
      <c r="M40" s="7" t="str">
        <f t="shared" si="8"/>
        <v xml:space="preserve">ME </v>
      </c>
      <c r="N40" s="5">
        <f t="shared" si="9"/>
        <v>12</v>
      </c>
    </row>
    <row r="41" spans="1:14" ht="12.75" customHeight="1" x14ac:dyDescent="0.3">
      <c r="A41" s="30" t="str">
        <f t="shared" si="0"/>
        <v/>
      </c>
      <c r="B41" s="30"/>
      <c r="C41" s="36"/>
      <c r="D41" s="31"/>
      <c r="E41" s="32"/>
      <c r="F41" s="30"/>
      <c r="G41" s="55"/>
      <c r="H41" s="34"/>
      <c r="I41" s="35" t="str">
        <f t="shared" si="5"/>
        <v/>
      </c>
      <c r="J41" s="7" t="str">
        <f t="shared" si="6"/>
        <v/>
      </c>
      <c r="K41" s="7" t="str">
        <f t="shared" si="7"/>
        <v/>
      </c>
      <c r="L41" s="7"/>
      <c r="M41" s="7" t="str">
        <f t="shared" si="8"/>
        <v/>
      </c>
      <c r="N41" s="5" t="str">
        <f t="shared" si="9"/>
        <v/>
      </c>
    </row>
    <row r="42" spans="1:14" ht="12.75" customHeight="1" x14ac:dyDescent="0.3">
      <c r="A42" s="30" t="str">
        <f t="shared" si="0"/>
        <v>ME 13</v>
      </c>
      <c r="B42" s="30"/>
      <c r="C42" s="36" t="s">
        <v>8</v>
      </c>
      <c r="D42" s="31" t="s">
        <v>149</v>
      </c>
      <c r="E42" s="32"/>
      <c r="F42" s="30" t="s">
        <v>106</v>
      </c>
      <c r="G42" s="55"/>
      <c r="H42" s="34"/>
      <c r="I42" s="35" t="str">
        <f t="shared" si="5"/>
        <v/>
      </c>
      <c r="J42" s="7" t="str">
        <f t="shared" si="6"/>
        <v/>
      </c>
      <c r="K42" s="7" t="str">
        <f t="shared" si="7"/>
        <v xml:space="preserve">ME </v>
      </c>
      <c r="L42" s="7"/>
      <c r="M42" s="7" t="str">
        <f t="shared" si="8"/>
        <v xml:space="preserve">ME </v>
      </c>
      <c r="N42" s="5">
        <f t="shared" si="9"/>
        <v>13</v>
      </c>
    </row>
    <row r="43" spans="1:14" ht="12.75" customHeight="1" x14ac:dyDescent="0.3">
      <c r="A43" s="30" t="str">
        <f t="shared" si="0"/>
        <v/>
      </c>
      <c r="B43" s="30"/>
      <c r="C43" s="36"/>
      <c r="D43" s="31"/>
      <c r="E43" s="32"/>
      <c r="F43" s="30"/>
      <c r="G43" s="55"/>
      <c r="H43" s="34"/>
      <c r="I43" s="35" t="str">
        <f t="shared" si="5"/>
        <v/>
      </c>
      <c r="J43" s="7" t="str">
        <f t="shared" ref="J43:J72" si="10">IF(ISBLANK(B43),"","ME ")</f>
        <v/>
      </c>
      <c r="K43" s="7" t="str">
        <f t="shared" ref="K43:K72" si="11">IF(ISBLANK(F43),"","ME ")</f>
        <v/>
      </c>
      <c r="L43" s="7"/>
      <c r="M43" s="7" t="str">
        <f t="shared" ref="M43:M72" si="12">IF(J43="ME ","ME ",IF(K43="ME ","ME ",""))</f>
        <v/>
      </c>
      <c r="N43" s="5" t="str">
        <f t="shared" ref="N43:N72" si="13">IF(AND(M43="ME ",ISNUMBER(MAX(N35:N42))),MAX(N35:N42)+1,"")</f>
        <v/>
      </c>
    </row>
    <row r="44" spans="1:14" ht="12.75" customHeight="1" x14ac:dyDescent="0.3">
      <c r="A44" s="30" t="str">
        <f t="shared" si="0"/>
        <v/>
      </c>
      <c r="B44" s="30"/>
      <c r="C44" s="36"/>
      <c r="D44" s="31"/>
      <c r="E44" s="32"/>
      <c r="F44" s="30"/>
      <c r="G44" s="55"/>
      <c r="H44" s="34"/>
      <c r="I44" s="35"/>
      <c r="J44" s="7" t="str">
        <f t="shared" si="10"/>
        <v/>
      </c>
      <c r="K44" s="7" t="str">
        <f t="shared" si="11"/>
        <v/>
      </c>
      <c r="L44" s="7"/>
      <c r="M44" s="7" t="str">
        <f t="shared" si="12"/>
        <v/>
      </c>
      <c r="N44" s="5" t="str">
        <f t="shared" si="13"/>
        <v/>
      </c>
    </row>
    <row r="45" spans="1:14" ht="12.75" customHeight="1" x14ac:dyDescent="0.3">
      <c r="A45" s="30" t="str">
        <f t="shared" si="0"/>
        <v/>
      </c>
      <c r="B45" s="30"/>
      <c r="C45" s="36"/>
      <c r="D45" s="31"/>
      <c r="E45" s="32"/>
      <c r="F45" s="30"/>
      <c r="G45" s="33"/>
      <c r="H45" s="34"/>
      <c r="I45" s="35"/>
      <c r="J45" s="7" t="str">
        <f t="shared" si="10"/>
        <v/>
      </c>
      <c r="K45" s="7" t="str">
        <f t="shared" si="11"/>
        <v/>
      </c>
      <c r="L45" s="7"/>
      <c r="M45" s="7" t="str">
        <f t="shared" si="12"/>
        <v/>
      </c>
      <c r="N45" s="5" t="str">
        <f t="shared" si="13"/>
        <v/>
      </c>
    </row>
    <row r="46" spans="1:14" ht="12.75" customHeight="1" x14ac:dyDescent="0.3">
      <c r="A46" s="30" t="str">
        <f t="shared" si="0"/>
        <v/>
      </c>
      <c r="B46" s="30"/>
      <c r="C46" s="36"/>
      <c r="D46" s="31"/>
      <c r="E46" s="32"/>
      <c r="F46" s="30"/>
      <c r="G46" s="33"/>
      <c r="H46" s="34"/>
      <c r="I46" s="35"/>
      <c r="J46" s="7" t="str">
        <f t="shared" si="10"/>
        <v/>
      </c>
      <c r="K46" s="7" t="str">
        <f t="shared" si="11"/>
        <v/>
      </c>
      <c r="L46" s="7"/>
      <c r="M46" s="7" t="str">
        <f t="shared" si="12"/>
        <v/>
      </c>
      <c r="N46" s="5" t="str">
        <f t="shared" si="13"/>
        <v/>
      </c>
    </row>
    <row r="47" spans="1:14" ht="12.75" customHeight="1" x14ac:dyDescent="0.3">
      <c r="A47" s="30" t="str">
        <f t="shared" si="0"/>
        <v/>
      </c>
      <c r="B47" s="30"/>
      <c r="C47" s="36"/>
      <c r="D47" s="31"/>
      <c r="E47" s="32"/>
      <c r="F47" s="30"/>
      <c r="G47" s="33"/>
      <c r="H47" s="34"/>
      <c r="I47" s="35"/>
      <c r="J47" s="7" t="str">
        <f t="shared" si="10"/>
        <v/>
      </c>
      <c r="K47" s="7" t="str">
        <f t="shared" si="11"/>
        <v/>
      </c>
      <c r="L47" s="7"/>
      <c r="M47" s="7" t="str">
        <f t="shared" si="12"/>
        <v/>
      </c>
      <c r="N47" s="5" t="str">
        <f t="shared" si="13"/>
        <v/>
      </c>
    </row>
    <row r="48" spans="1:14" ht="12.75" customHeight="1" x14ac:dyDescent="0.3">
      <c r="A48" s="30" t="str">
        <f t="shared" si="0"/>
        <v/>
      </c>
      <c r="B48" s="30"/>
      <c r="C48" s="36"/>
      <c r="D48" s="31"/>
      <c r="E48" s="32"/>
      <c r="F48" s="30"/>
      <c r="G48" s="33"/>
      <c r="H48" s="34"/>
      <c r="I48" s="35"/>
      <c r="J48" s="7" t="str">
        <f t="shared" si="10"/>
        <v/>
      </c>
      <c r="K48" s="7" t="str">
        <f t="shared" si="11"/>
        <v/>
      </c>
      <c r="L48" s="7"/>
      <c r="M48" s="7" t="str">
        <f t="shared" si="12"/>
        <v/>
      </c>
      <c r="N48" s="5" t="str">
        <f t="shared" si="13"/>
        <v/>
      </c>
    </row>
    <row r="49" spans="1:14" ht="12.75" customHeight="1" x14ac:dyDescent="0.3">
      <c r="A49" s="30" t="str">
        <f t="shared" si="0"/>
        <v/>
      </c>
      <c r="B49" s="30"/>
      <c r="C49" s="36"/>
      <c r="D49" s="31"/>
      <c r="E49" s="32"/>
      <c r="F49" s="30"/>
      <c r="G49" s="33"/>
      <c r="H49" s="34"/>
      <c r="I49" s="35"/>
      <c r="J49" s="7" t="str">
        <f t="shared" si="10"/>
        <v/>
      </c>
      <c r="K49" s="7" t="str">
        <f t="shared" si="11"/>
        <v/>
      </c>
      <c r="L49" s="7"/>
      <c r="M49" s="7" t="str">
        <f t="shared" si="12"/>
        <v/>
      </c>
      <c r="N49" s="5" t="str">
        <f t="shared" si="13"/>
        <v/>
      </c>
    </row>
    <row r="50" spans="1:14" ht="12.75" customHeight="1" x14ac:dyDescent="0.3">
      <c r="A50" s="30" t="str">
        <f t="shared" si="0"/>
        <v/>
      </c>
      <c r="B50" s="30"/>
      <c r="C50" s="36"/>
      <c r="D50" s="31"/>
      <c r="E50" s="32"/>
      <c r="F50" s="30"/>
      <c r="G50" s="33"/>
      <c r="H50" s="34"/>
      <c r="I50" s="35"/>
      <c r="J50" s="7" t="str">
        <f t="shared" si="10"/>
        <v/>
      </c>
      <c r="K50" s="7" t="str">
        <f t="shared" si="11"/>
        <v/>
      </c>
      <c r="L50" s="7"/>
      <c r="M50" s="7" t="str">
        <f t="shared" si="12"/>
        <v/>
      </c>
      <c r="N50" s="5" t="str">
        <f t="shared" si="13"/>
        <v/>
      </c>
    </row>
    <row r="51" spans="1:14" ht="12.75" customHeight="1" x14ac:dyDescent="0.3">
      <c r="A51" s="30" t="str">
        <f t="shared" si="0"/>
        <v/>
      </c>
      <c r="B51" s="30"/>
      <c r="C51" s="36"/>
      <c r="D51" s="31"/>
      <c r="E51" s="32"/>
      <c r="F51" s="30"/>
      <c r="G51" s="33"/>
      <c r="H51" s="34"/>
      <c r="I51" s="35"/>
      <c r="J51" s="7" t="str">
        <f t="shared" si="10"/>
        <v/>
      </c>
      <c r="K51" s="7" t="str">
        <f t="shared" si="11"/>
        <v/>
      </c>
      <c r="L51" s="7"/>
      <c r="M51" s="7" t="str">
        <f t="shared" si="12"/>
        <v/>
      </c>
      <c r="N51" s="5" t="str">
        <f t="shared" si="13"/>
        <v/>
      </c>
    </row>
    <row r="52" spans="1:14" ht="12.75" customHeight="1" x14ac:dyDescent="0.3">
      <c r="A52" s="30" t="str">
        <f t="shared" si="0"/>
        <v/>
      </c>
      <c r="B52" s="30"/>
      <c r="C52" s="36"/>
      <c r="D52" s="31"/>
      <c r="E52" s="32"/>
      <c r="F52" s="30"/>
      <c r="G52" s="33"/>
      <c r="H52" s="34"/>
      <c r="I52" s="35"/>
      <c r="J52" s="7" t="str">
        <f t="shared" si="10"/>
        <v/>
      </c>
      <c r="K52" s="7" t="str">
        <f t="shared" si="11"/>
        <v/>
      </c>
      <c r="L52" s="7"/>
      <c r="M52" s="7" t="str">
        <f t="shared" si="12"/>
        <v/>
      </c>
      <c r="N52" s="5" t="str">
        <f t="shared" si="13"/>
        <v/>
      </c>
    </row>
    <row r="53" spans="1:14" ht="12.75" customHeight="1" x14ac:dyDescent="0.3">
      <c r="A53" s="30" t="str">
        <f t="shared" si="0"/>
        <v/>
      </c>
      <c r="B53" s="30"/>
      <c r="C53" s="36"/>
      <c r="D53" s="31"/>
      <c r="E53" s="32"/>
      <c r="F53" s="30"/>
      <c r="G53" s="33"/>
      <c r="H53" s="34"/>
      <c r="I53" s="35"/>
      <c r="J53" s="7" t="str">
        <f t="shared" si="10"/>
        <v/>
      </c>
      <c r="K53" s="7" t="str">
        <f t="shared" si="11"/>
        <v/>
      </c>
      <c r="L53" s="7"/>
      <c r="M53" s="7" t="str">
        <f t="shared" si="12"/>
        <v/>
      </c>
      <c r="N53" s="5" t="str">
        <f t="shared" si="13"/>
        <v/>
      </c>
    </row>
    <row r="54" spans="1:14" ht="12.75" customHeight="1" x14ac:dyDescent="0.3">
      <c r="A54" s="30" t="str">
        <f t="shared" si="0"/>
        <v/>
      </c>
      <c r="B54" s="30"/>
      <c r="C54" s="36"/>
      <c r="D54" s="31"/>
      <c r="E54" s="32"/>
      <c r="F54" s="30"/>
      <c r="G54" s="33"/>
      <c r="H54" s="34"/>
      <c r="I54" s="35"/>
      <c r="J54" s="7" t="str">
        <f t="shared" si="10"/>
        <v/>
      </c>
      <c r="K54" s="7" t="str">
        <f t="shared" si="11"/>
        <v/>
      </c>
      <c r="L54" s="7"/>
      <c r="M54" s="7" t="str">
        <f t="shared" si="12"/>
        <v/>
      </c>
      <c r="N54" s="5" t="str">
        <f t="shared" si="13"/>
        <v/>
      </c>
    </row>
    <row r="55" spans="1:14" ht="12.75" customHeight="1" x14ac:dyDescent="0.3">
      <c r="A55" s="30" t="str">
        <f t="shared" si="0"/>
        <v/>
      </c>
      <c r="B55" s="30"/>
      <c r="C55" s="36"/>
      <c r="D55" s="31"/>
      <c r="E55" s="32"/>
      <c r="F55" s="30"/>
      <c r="G55" s="33"/>
      <c r="H55" s="34"/>
      <c r="I55" s="35"/>
      <c r="J55" s="7" t="str">
        <f t="shared" si="10"/>
        <v/>
      </c>
      <c r="K55" s="7" t="str">
        <f t="shared" si="11"/>
        <v/>
      </c>
      <c r="L55" s="7"/>
      <c r="M55" s="7" t="str">
        <f t="shared" si="12"/>
        <v/>
      </c>
      <c r="N55" s="5" t="str">
        <f t="shared" si="13"/>
        <v/>
      </c>
    </row>
    <row r="56" spans="1:14" ht="12.75" customHeight="1" x14ac:dyDescent="0.3">
      <c r="A56" s="30" t="str">
        <f t="shared" si="0"/>
        <v/>
      </c>
      <c r="B56" s="30"/>
      <c r="C56" s="36"/>
      <c r="D56" s="31"/>
      <c r="E56" s="32"/>
      <c r="F56" s="30"/>
      <c r="G56" s="33"/>
      <c r="H56" s="34"/>
      <c r="I56" s="35"/>
      <c r="J56" s="7" t="str">
        <f t="shared" si="10"/>
        <v/>
      </c>
      <c r="K56" s="7" t="str">
        <f t="shared" si="11"/>
        <v/>
      </c>
      <c r="L56" s="7"/>
      <c r="M56" s="7" t="str">
        <f t="shared" si="12"/>
        <v/>
      </c>
      <c r="N56" s="5" t="str">
        <f t="shared" si="13"/>
        <v/>
      </c>
    </row>
    <row r="57" spans="1:14" ht="12.75" customHeight="1" x14ac:dyDescent="0.3">
      <c r="A57" s="30" t="str">
        <f t="shared" si="0"/>
        <v/>
      </c>
      <c r="B57" s="30"/>
      <c r="C57" s="36"/>
      <c r="D57" s="31"/>
      <c r="E57" s="32"/>
      <c r="F57" s="30"/>
      <c r="G57" s="33"/>
      <c r="H57" s="34"/>
      <c r="I57" s="35"/>
      <c r="J57" s="7" t="str">
        <f t="shared" si="10"/>
        <v/>
      </c>
      <c r="K57" s="7" t="str">
        <f t="shared" si="11"/>
        <v/>
      </c>
      <c r="L57" s="7"/>
      <c r="M57" s="7" t="str">
        <f t="shared" si="12"/>
        <v/>
      </c>
      <c r="N57" s="5" t="str">
        <f t="shared" si="13"/>
        <v/>
      </c>
    </row>
    <row r="58" spans="1:14" ht="12.75" customHeight="1" x14ac:dyDescent="0.3">
      <c r="A58" s="30" t="str">
        <f t="shared" si="0"/>
        <v/>
      </c>
      <c r="B58" s="30"/>
      <c r="C58" s="36"/>
      <c r="D58" s="31"/>
      <c r="E58" s="32"/>
      <c r="F58" s="30"/>
      <c r="G58" s="33"/>
      <c r="H58" s="34"/>
      <c r="I58" s="35"/>
      <c r="J58" s="7" t="str">
        <f t="shared" si="10"/>
        <v/>
      </c>
      <c r="K58" s="7" t="str">
        <f t="shared" si="11"/>
        <v/>
      </c>
      <c r="L58" s="7"/>
      <c r="M58" s="7" t="str">
        <f t="shared" si="12"/>
        <v/>
      </c>
      <c r="N58" s="5" t="str">
        <f t="shared" si="13"/>
        <v/>
      </c>
    </row>
    <row r="59" spans="1:14" ht="12.75" customHeight="1" x14ac:dyDescent="0.3">
      <c r="A59" s="30" t="str">
        <f t="shared" si="0"/>
        <v/>
      </c>
      <c r="B59" s="30"/>
      <c r="C59" s="36"/>
      <c r="D59" s="31"/>
      <c r="E59" s="32"/>
      <c r="F59" s="30"/>
      <c r="G59" s="33"/>
      <c r="H59" s="34"/>
      <c r="I59" s="35"/>
      <c r="J59" s="7" t="str">
        <f t="shared" si="10"/>
        <v/>
      </c>
      <c r="K59" s="7" t="str">
        <f t="shared" si="11"/>
        <v/>
      </c>
      <c r="L59" s="7"/>
      <c r="M59" s="7" t="str">
        <f t="shared" si="12"/>
        <v/>
      </c>
      <c r="N59" s="5" t="str">
        <f t="shared" si="13"/>
        <v/>
      </c>
    </row>
    <row r="60" spans="1:14" ht="12.75" customHeight="1" x14ac:dyDescent="0.3">
      <c r="A60" s="30" t="str">
        <f t="shared" si="0"/>
        <v/>
      </c>
      <c r="B60" s="30"/>
      <c r="C60" s="36"/>
      <c r="D60" s="31"/>
      <c r="E60" s="32"/>
      <c r="F60" s="30"/>
      <c r="G60" s="33"/>
      <c r="H60" s="34"/>
      <c r="I60" s="35"/>
      <c r="J60" s="7" t="str">
        <f t="shared" si="10"/>
        <v/>
      </c>
      <c r="K60" s="7" t="str">
        <f t="shared" si="11"/>
        <v/>
      </c>
      <c r="L60" s="7"/>
      <c r="M60" s="7" t="str">
        <f t="shared" si="12"/>
        <v/>
      </c>
      <c r="N60" s="5" t="str">
        <f t="shared" si="13"/>
        <v/>
      </c>
    </row>
    <row r="61" spans="1:14" ht="12.75" customHeight="1" x14ac:dyDescent="0.3">
      <c r="A61" s="30" t="str">
        <f t="shared" si="0"/>
        <v/>
      </c>
      <c r="B61" s="30"/>
      <c r="C61" s="36"/>
      <c r="D61" s="31"/>
      <c r="E61" s="32"/>
      <c r="F61" s="30"/>
      <c r="G61" s="33"/>
      <c r="H61" s="34"/>
      <c r="I61" s="35" t="str">
        <f t="shared" si="5"/>
        <v/>
      </c>
      <c r="J61" s="7" t="str">
        <f t="shared" si="10"/>
        <v/>
      </c>
      <c r="K61" s="7" t="str">
        <f t="shared" si="11"/>
        <v/>
      </c>
      <c r="L61" s="7"/>
      <c r="M61" s="7" t="str">
        <f t="shared" si="12"/>
        <v/>
      </c>
      <c r="N61" s="5" t="str">
        <f t="shared" si="13"/>
        <v/>
      </c>
    </row>
    <row r="62" spans="1:14" ht="12.75" customHeight="1" x14ac:dyDescent="0.3">
      <c r="A62" s="30" t="str">
        <f t="shared" si="0"/>
        <v/>
      </c>
      <c r="B62" s="30"/>
      <c r="C62" s="36"/>
      <c r="D62" s="31"/>
      <c r="E62" s="32"/>
      <c r="F62" s="30"/>
      <c r="G62" s="33"/>
      <c r="H62" s="34"/>
      <c r="I62" s="35" t="str">
        <f t="shared" si="5"/>
        <v/>
      </c>
      <c r="J62" s="7" t="str">
        <f t="shared" si="10"/>
        <v/>
      </c>
      <c r="K62" s="7" t="str">
        <f t="shared" si="11"/>
        <v/>
      </c>
      <c r="L62" s="7"/>
      <c r="M62" s="7" t="str">
        <f t="shared" si="12"/>
        <v/>
      </c>
      <c r="N62" s="5" t="str">
        <f t="shared" si="13"/>
        <v/>
      </c>
    </row>
    <row r="63" spans="1:14" ht="12.75" customHeight="1" x14ac:dyDescent="0.3">
      <c r="A63" s="30" t="str">
        <f t="shared" si="0"/>
        <v/>
      </c>
      <c r="B63" s="30"/>
      <c r="C63" s="36"/>
      <c r="D63" s="31"/>
      <c r="E63" s="32"/>
      <c r="F63" s="30"/>
      <c r="G63" s="33"/>
      <c r="H63" s="34"/>
      <c r="I63" s="35" t="str">
        <f t="shared" si="5"/>
        <v/>
      </c>
      <c r="J63" s="7" t="str">
        <f t="shared" si="10"/>
        <v/>
      </c>
      <c r="K63" s="7" t="str">
        <f t="shared" si="11"/>
        <v/>
      </c>
      <c r="L63" s="7"/>
      <c r="M63" s="7" t="str">
        <f t="shared" si="12"/>
        <v/>
      </c>
      <c r="N63" s="5" t="str">
        <f t="shared" si="13"/>
        <v/>
      </c>
    </row>
    <row r="64" spans="1:14" ht="12.75" customHeight="1" x14ac:dyDescent="0.3">
      <c r="A64" s="30" t="str">
        <f t="shared" si="0"/>
        <v/>
      </c>
      <c r="B64" s="30"/>
      <c r="C64" s="36"/>
      <c r="D64" s="31"/>
      <c r="E64" s="32"/>
      <c r="F64" s="30"/>
      <c r="G64" s="33"/>
      <c r="H64" s="34"/>
      <c r="I64" s="35"/>
      <c r="J64" s="7" t="str">
        <f t="shared" si="10"/>
        <v/>
      </c>
      <c r="K64" s="7" t="str">
        <f t="shared" si="11"/>
        <v/>
      </c>
      <c r="L64" s="7"/>
      <c r="M64" s="7" t="str">
        <f t="shared" si="12"/>
        <v/>
      </c>
      <c r="N64" s="5" t="str">
        <f t="shared" si="13"/>
        <v/>
      </c>
    </row>
    <row r="65" spans="1:14" ht="12.75" customHeight="1" x14ac:dyDescent="0.3">
      <c r="A65" s="30" t="str">
        <f t="shared" si="0"/>
        <v/>
      </c>
      <c r="B65" s="30"/>
      <c r="C65" s="36"/>
      <c r="D65" s="31"/>
      <c r="E65" s="32"/>
      <c r="F65" s="30"/>
      <c r="G65" s="33"/>
      <c r="H65" s="34"/>
      <c r="I65" s="35" t="str">
        <f t="shared" si="5"/>
        <v/>
      </c>
      <c r="J65" s="7" t="str">
        <f t="shared" si="10"/>
        <v/>
      </c>
      <c r="K65" s="7" t="str">
        <f t="shared" si="11"/>
        <v/>
      </c>
      <c r="L65" s="7"/>
      <c r="M65" s="7" t="str">
        <f t="shared" si="12"/>
        <v/>
      </c>
      <c r="N65" s="5" t="str">
        <f t="shared" si="13"/>
        <v/>
      </c>
    </row>
    <row r="66" spans="1:14" ht="12.75" customHeight="1" x14ac:dyDescent="0.3">
      <c r="A66" s="30" t="str">
        <f t="shared" si="0"/>
        <v/>
      </c>
      <c r="B66" s="30"/>
      <c r="C66" s="36"/>
      <c r="D66" s="31"/>
      <c r="E66" s="32"/>
      <c r="F66" s="30"/>
      <c r="G66" s="33"/>
      <c r="H66" s="34"/>
      <c r="I66" s="35" t="str">
        <f t="shared" si="5"/>
        <v/>
      </c>
      <c r="J66" s="7" t="str">
        <f t="shared" si="10"/>
        <v/>
      </c>
      <c r="K66" s="7" t="str">
        <f t="shared" si="11"/>
        <v/>
      </c>
      <c r="L66" s="7"/>
      <c r="M66" s="7" t="str">
        <f t="shared" si="12"/>
        <v/>
      </c>
      <c r="N66" s="5" t="str">
        <f t="shared" si="13"/>
        <v/>
      </c>
    </row>
    <row r="67" spans="1:14" ht="12.75" customHeight="1" x14ac:dyDescent="0.3">
      <c r="A67" s="30" t="str">
        <f t="shared" si="0"/>
        <v/>
      </c>
      <c r="B67" s="30"/>
      <c r="C67" s="36"/>
      <c r="D67" s="31"/>
      <c r="E67" s="32"/>
      <c r="F67" s="30"/>
      <c r="G67" s="33"/>
      <c r="H67" s="34"/>
      <c r="I67" s="35"/>
      <c r="J67" s="7" t="str">
        <f t="shared" si="10"/>
        <v/>
      </c>
      <c r="K67" s="7" t="str">
        <f t="shared" si="11"/>
        <v/>
      </c>
      <c r="L67" s="7"/>
      <c r="M67" s="7" t="str">
        <f t="shared" si="12"/>
        <v/>
      </c>
      <c r="N67" s="5" t="str">
        <f t="shared" si="13"/>
        <v/>
      </c>
    </row>
    <row r="68" spans="1:14" ht="12.75" customHeight="1" x14ac:dyDescent="0.3">
      <c r="A68" s="30" t="str">
        <f t="shared" si="0"/>
        <v/>
      </c>
      <c r="B68" s="30"/>
      <c r="C68" s="36"/>
      <c r="D68" s="31"/>
      <c r="E68" s="32"/>
      <c r="F68" s="30"/>
      <c r="G68" s="33"/>
      <c r="H68" s="34"/>
      <c r="I68" s="35"/>
      <c r="J68" s="7" t="str">
        <f t="shared" si="10"/>
        <v/>
      </c>
      <c r="K68" s="7" t="str">
        <f t="shared" si="11"/>
        <v/>
      </c>
      <c r="L68" s="7"/>
      <c r="M68" s="7" t="str">
        <f t="shared" si="12"/>
        <v/>
      </c>
      <c r="N68" s="5" t="str">
        <f t="shared" si="13"/>
        <v/>
      </c>
    </row>
    <row r="69" spans="1:14" ht="12.75" customHeight="1" x14ac:dyDescent="0.3">
      <c r="A69" s="30" t="str">
        <f t="shared" si="0"/>
        <v/>
      </c>
      <c r="B69" s="30"/>
      <c r="C69" s="36"/>
      <c r="D69" s="31"/>
      <c r="E69" s="32"/>
      <c r="F69" s="30"/>
      <c r="G69" s="33"/>
      <c r="H69" s="34"/>
      <c r="I69" s="35" t="str">
        <f t="shared" si="5"/>
        <v/>
      </c>
      <c r="J69" s="7" t="str">
        <f t="shared" si="10"/>
        <v/>
      </c>
      <c r="K69" s="7" t="str">
        <f t="shared" si="11"/>
        <v/>
      </c>
      <c r="L69" s="7"/>
      <c r="M69" s="7" t="str">
        <f t="shared" si="12"/>
        <v/>
      </c>
      <c r="N69" s="5" t="str">
        <f t="shared" si="13"/>
        <v/>
      </c>
    </row>
    <row r="70" spans="1:14" ht="12.75" customHeight="1" x14ac:dyDescent="0.3">
      <c r="A70" s="30" t="str">
        <f t="shared" si="0"/>
        <v/>
      </c>
      <c r="B70" s="30"/>
      <c r="C70" s="36"/>
      <c r="D70" s="31"/>
      <c r="E70" s="32"/>
      <c r="F70" s="30"/>
      <c r="G70" s="33"/>
      <c r="H70" s="34"/>
      <c r="I70" s="35" t="str">
        <f t="shared" si="5"/>
        <v/>
      </c>
      <c r="J70" s="7" t="str">
        <f t="shared" si="10"/>
        <v/>
      </c>
      <c r="K70" s="7" t="str">
        <f t="shared" si="11"/>
        <v/>
      </c>
      <c r="L70" s="7"/>
      <c r="M70" s="7" t="str">
        <f t="shared" si="12"/>
        <v/>
      </c>
      <c r="N70" s="5" t="str">
        <f t="shared" si="13"/>
        <v/>
      </c>
    </row>
    <row r="71" spans="1:14" ht="12.75" customHeight="1" x14ac:dyDescent="0.3">
      <c r="A71" s="30" t="str">
        <f t="shared" ref="A71:A72" si="14">CONCATENATE(M71,N71)</f>
        <v/>
      </c>
      <c r="B71" s="30"/>
      <c r="C71" s="36"/>
      <c r="D71" s="31"/>
      <c r="E71" s="32"/>
      <c r="F71" s="30"/>
      <c r="G71" s="33"/>
      <c r="H71" s="34"/>
      <c r="I71" s="35" t="str">
        <f t="shared" si="5"/>
        <v/>
      </c>
      <c r="J71" s="7" t="str">
        <f t="shared" si="10"/>
        <v/>
      </c>
      <c r="K71" s="7" t="str">
        <f t="shared" si="11"/>
        <v/>
      </c>
      <c r="L71" s="7"/>
      <c r="M71" s="7" t="str">
        <f t="shared" si="12"/>
        <v/>
      </c>
      <c r="N71" s="5" t="str">
        <f t="shared" si="13"/>
        <v/>
      </c>
    </row>
    <row r="72" spans="1:14" ht="12.75" customHeight="1" x14ac:dyDescent="0.3">
      <c r="A72" s="30" t="str">
        <f t="shared" si="14"/>
        <v/>
      </c>
      <c r="B72" s="30"/>
      <c r="C72" s="36"/>
      <c r="D72" s="31"/>
      <c r="E72" s="32"/>
      <c r="F72" s="30"/>
      <c r="G72" s="33"/>
      <c r="H72" s="34"/>
      <c r="I72" s="35" t="str">
        <f t="shared" si="5"/>
        <v/>
      </c>
      <c r="J72" s="7" t="str">
        <f t="shared" si="10"/>
        <v/>
      </c>
      <c r="K72" s="7" t="str">
        <f t="shared" si="11"/>
        <v/>
      </c>
      <c r="L72" s="7"/>
      <c r="M72" s="7" t="str">
        <f t="shared" si="12"/>
        <v/>
      </c>
      <c r="N72" s="5" t="str">
        <f t="shared" si="13"/>
        <v/>
      </c>
    </row>
    <row r="73" spans="1:14" ht="20.100000000000001" customHeight="1" x14ac:dyDescent="0.3">
      <c r="A73" s="208" t="s">
        <v>141</v>
      </c>
      <c r="B73" s="177"/>
      <c r="C73" s="178" t="s">
        <v>21</v>
      </c>
      <c r="D73" s="178"/>
      <c r="E73" s="179"/>
      <c r="F73" s="180"/>
      <c r="G73" s="180"/>
      <c r="H73" s="180"/>
      <c r="I73" s="181" t="str">
        <f>IF(MAX(I12:I72)&gt;0,SUM(I12:I72),"")</f>
        <v/>
      </c>
      <c r="J73" s="7"/>
      <c r="K73" s="7"/>
      <c r="L73" s="7"/>
      <c r="M73" s="7"/>
      <c r="N73" s="5"/>
    </row>
    <row r="74" spans="1:14" ht="12.75" customHeight="1" x14ac:dyDescent="0.3">
      <c r="J74" s="7"/>
      <c r="K74" s="7"/>
      <c r="L74" s="7"/>
      <c r="M74" s="7"/>
      <c r="N74" s="5"/>
    </row>
    <row r="75" spans="1:14" ht="12.75" customHeight="1" x14ac:dyDescent="0.3">
      <c r="J75" s="7"/>
      <c r="K75" s="7"/>
      <c r="L75" s="7"/>
      <c r="M75" s="7"/>
      <c r="N75" s="5"/>
    </row>
    <row r="76" spans="1:14" ht="12.75" customHeight="1" x14ac:dyDescent="0.3">
      <c r="J76" s="7"/>
      <c r="K76" s="7"/>
      <c r="L76" s="7"/>
      <c r="M76" s="7"/>
      <c r="N76" s="5"/>
    </row>
    <row r="77" spans="1:14" ht="12.75" customHeight="1" x14ac:dyDescent="0.3">
      <c r="J77" s="7"/>
      <c r="K77" s="7"/>
      <c r="L77" s="7"/>
      <c r="M77" s="7"/>
      <c r="N77" s="5"/>
    </row>
    <row r="78" spans="1:14" ht="12.75" customHeight="1" x14ac:dyDescent="0.3">
      <c r="J78" s="7"/>
      <c r="K78" s="7"/>
      <c r="L78" s="7"/>
      <c r="M78" s="7"/>
      <c r="N78" s="5"/>
    </row>
    <row r="79" spans="1:14" ht="20.100000000000001" customHeight="1" x14ac:dyDescent="0.3">
      <c r="J79" s="7"/>
      <c r="K79" s="7"/>
      <c r="L79" s="7"/>
      <c r="M79" s="7"/>
      <c r="N79" s="5"/>
    </row>
    <row r="80" spans="1:14" ht="12.75" customHeight="1" x14ac:dyDescent="0.3">
      <c r="J80" s="7"/>
      <c r="K80" s="7"/>
      <c r="L80" s="7"/>
      <c r="M80" s="7"/>
      <c r="N80" s="5"/>
    </row>
    <row r="81" spans="10:14" ht="12.75" customHeight="1" x14ac:dyDescent="0.3">
      <c r="J81" s="7"/>
      <c r="K81" s="7"/>
      <c r="L81" s="7"/>
      <c r="M81" s="7"/>
      <c r="N81" s="5"/>
    </row>
    <row r="82" spans="10:14" ht="12.75" customHeight="1" x14ac:dyDescent="0.3">
      <c r="J82" s="7"/>
      <c r="K82" s="7"/>
      <c r="L82" s="7"/>
      <c r="M82" s="7"/>
      <c r="N82" s="5"/>
    </row>
    <row r="83" spans="10:14" ht="12.75" customHeight="1" x14ac:dyDescent="0.3">
      <c r="J83" s="7"/>
      <c r="K83" s="7"/>
      <c r="L83" s="7"/>
      <c r="M83" s="7"/>
      <c r="N83" s="5"/>
    </row>
    <row r="84" spans="10:14" ht="12.75" customHeight="1" x14ac:dyDescent="0.3">
      <c r="J84" s="7"/>
      <c r="K84" s="7"/>
      <c r="L84" s="7"/>
      <c r="M84" s="7"/>
      <c r="N84" s="5"/>
    </row>
    <row r="85" spans="10:14" ht="12.75" customHeight="1" x14ac:dyDescent="0.3">
      <c r="J85" s="7"/>
      <c r="K85" s="7"/>
      <c r="L85" s="7"/>
      <c r="M85" s="7"/>
      <c r="N85" s="5"/>
    </row>
    <row r="86" spans="10:14" ht="12.75" customHeight="1" x14ac:dyDescent="0.3">
      <c r="J86" s="7"/>
      <c r="K86" s="7"/>
      <c r="L86" s="7"/>
      <c r="M86" s="7"/>
      <c r="N86" s="5"/>
    </row>
    <row r="87" spans="10:14" ht="12.75" customHeight="1" x14ac:dyDescent="0.3">
      <c r="J87" s="7"/>
      <c r="K87" s="7"/>
      <c r="L87" s="7"/>
      <c r="M87" s="7"/>
      <c r="N87" s="5"/>
    </row>
    <row r="88" spans="10:14" ht="12.75" customHeight="1" x14ac:dyDescent="0.3">
      <c r="J88" s="7"/>
      <c r="K88" s="7"/>
      <c r="L88" s="7"/>
      <c r="M88" s="7"/>
      <c r="N88" s="5"/>
    </row>
    <row r="89" spans="10:14" ht="12.75" customHeight="1" x14ac:dyDescent="0.3">
      <c r="J89" s="7"/>
      <c r="K89" s="7"/>
      <c r="L89" s="7"/>
      <c r="M89" s="7"/>
      <c r="N89" s="5"/>
    </row>
    <row r="90" spans="10:14" ht="12.75" customHeight="1" x14ac:dyDescent="0.3">
      <c r="J90" s="7"/>
      <c r="K90" s="7"/>
      <c r="L90" s="7"/>
      <c r="M90" s="7"/>
      <c r="N90" s="5"/>
    </row>
    <row r="91" spans="10:14" ht="12.75" customHeight="1" x14ac:dyDescent="0.3">
      <c r="J91" s="7"/>
      <c r="K91" s="7"/>
      <c r="L91" s="7"/>
      <c r="M91" s="7"/>
      <c r="N91" s="5"/>
    </row>
    <row r="92" spans="10:14" ht="12.75" customHeight="1" x14ac:dyDescent="0.3">
      <c r="J92" s="7"/>
      <c r="K92" s="7"/>
      <c r="L92" s="7"/>
      <c r="M92" s="7"/>
      <c r="N92" s="5"/>
    </row>
    <row r="93" spans="10:14" ht="12.75" customHeight="1" x14ac:dyDescent="0.3">
      <c r="J93" s="7"/>
      <c r="K93" s="7"/>
      <c r="L93" s="7"/>
      <c r="M93" s="7"/>
      <c r="N93" s="5"/>
    </row>
    <row r="94" spans="10:14" ht="12.75" customHeight="1" x14ac:dyDescent="0.3">
      <c r="J94" s="7"/>
      <c r="K94" s="7"/>
      <c r="L94" s="7"/>
      <c r="M94" s="7"/>
      <c r="N94" s="5"/>
    </row>
    <row r="95" spans="10:14" ht="12.75" customHeight="1" x14ac:dyDescent="0.3">
      <c r="J95" s="7"/>
      <c r="K95" s="7"/>
      <c r="L95" s="7"/>
      <c r="M95" s="7"/>
      <c r="N95" s="5"/>
    </row>
    <row r="96" spans="10:14" ht="12.75" customHeight="1" x14ac:dyDescent="0.3">
      <c r="J96" s="7"/>
      <c r="K96" s="7"/>
      <c r="L96" s="7"/>
      <c r="M96" s="7"/>
      <c r="N96" s="5"/>
    </row>
    <row r="97" spans="10:14" ht="12.75" customHeight="1" x14ac:dyDescent="0.3">
      <c r="J97" s="7"/>
      <c r="K97" s="7"/>
      <c r="L97" s="7"/>
      <c r="M97" s="7"/>
      <c r="N97" s="5"/>
    </row>
    <row r="98" spans="10:14" ht="12.75" customHeight="1" x14ac:dyDescent="0.3">
      <c r="J98" s="7"/>
      <c r="K98" s="7"/>
      <c r="L98" s="7"/>
      <c r="M98" s="7"/>
      <c r="N98" s="5"/>
    </row>
    <row r="99" spans="10:14" ht="12.75" customHeight="1" x14ac:dyDescent="0.3">
      <c r="J99" s="7"/>
      <c r="K99" s="7"/>
      <c r="L99" s="7"/>
      <c r="M99" s="7"/>
      <c r="N99" s="5"/>
    </row>
    <row r="100" spans="10:14" ht="12.75" customHeight="1" x14ac:dyDescent="0.3">
      <c r="J100" s="7"/>
      <c r="K100" s="7"/>
      <c r="L100" s="7"/>
      <c r="M100" s="7"/>
      <c r="N100" s="5"/>
    </row>
    <row r="101" spans="10:14" ht="12.75" customHeight="1" x14ac:dyDescent="0.3">
      <c r="J101" s="7"/>
      <c r="K101" s="7"/>
      <c r="L101" s="7"/>
      <c r="M101" s="7"/>
      <c r="N101" s="5"/>
    </row>
    <row r="102" spans="10:14" ht="12.75" customHeight="1" x14ac:dyDescent="0.3">
      <c r="J102" s="7"/>
      <c r="K102" s="7"/>
      <c r="L102" s="7"/>
      <c r="M102" s="7"/>
      <c r="N102" s="5"/>
    </row>
    <row r="103" spans="10:14" ht="12.75" customHeight="1" x14ac:dyDescent="0.3">
      <c r="J103" s="7"/>
      <c r="K103" s="7"/>
      <c r="L103" s="7"/>
      <c r="M103" s="7"/>
      <c r="N103" s="5"/>
    </row>
    <row r="104" spans="10:14" ht="12.75" customHeight="1" x14ac:dyDescent="0.3">
      <c r="J104" s="7"/>
      <c r="K104" s="7"/>
      <c r="L104" s="7"/>
      <c r="M104" s="7"/>
      <c r="N104" s="5"/>
    </row>
    <row r="105" spans="10:14" ht="12.75" customHeight="1" x14ac:dyDescent="0.3">
      <c r="J105" s="7"/>
      <c r="K105" s="7"/>
      <c r="L105" s="7"/>
      <c r="M105" s="7"/>
      <c r="N105" s="5"/>
    </row>
    <row r="106" spans="10:14" ht="12.75" customHeight="1" x14ac:dyDescent="0.3">
      <c r="J106" s="7"/>
      <c r="K106" s="7"/>
      <c r="L106" s="7"/>
      <c r="M106" s="7"/>
      <c r="N106" s="5"/>
    </row>
    <row r="107" spans="10:14" ht="12.75" customHeight="1" x14ac:dyDescent="0.3">
      <c r="J107" s="7"/>
      <c r="K107" s="7"/>
      <c r="L107" s="7"/>
      <c r="M107" s="7"/>
      <c r="N107" s="5"/>
    </row>
    <row r="108" spans="10:14" ht="12.75" customHeight="1" x14ac:dyDescent="0.3">
      <c r="J108" s="7"/>
      <c r="K108" s="7"/>
      <c r="L108" s="7"/>
      <c r="M108" s="7"/>
      <c r="N108" s="5"/>
    </row>
    <row r="109" spans="10:14" ht="12.75" customHeight="1" x14ac:dyDescent="0.3">
      <c r="J109" s="7"/>
      <c r="K109" s="7"/>
      <c r="L109" s="7"/>
      <c r="M109" s="7"/>
      <c r="N109" s="5"/>
    </row>
    <row r="110" spans="10:14" ht="12.75" customHeight="1" x14ac:dyDescent="0.3">
      <c r="J110" s="7"/>
      <c r="K110" s="7"/>
      <c r="L110" s="7"/>
      <c r="M110" s="7"/>
      <c r="N110" s="5"/>
    </row>
    <row r="111" spans="10:14" ht="12.75" customHeight="1" x14ac:dyDescent="0.3">
      <c r="J111" s="7"/>
      <c r="K111" s="7"/>
      <c r="L111" s="7"/>
      <c r="M111" s="7"/>
      <c r="N111" s="5"/>
    </row>
    <row r="112" spans="10:14" ht="12.75" customHeight="1" x14ac:dyDescent="0.3">
      <c r="J112" s="7"/>
      <c r="K112" s="7"/>
      <c r="L112" s="7"/>
      <c r="M112" s="7"/>
      <c r="N112" s="5"/>
    </row>
    <row r="113" spans="10:14" ht="12.75" customHeight="1" x14ac:dyDescent="0.3">
      <c r="J113" s="7"/>
      <c r="K113" s="7"/>
      <c r="L113" s="7"/>
      <c r="M113" s="7"/>
      <c r="N113" s="5"/>
    </row>
    <row r="114" spans="10:14" ht="12.75" customHeight="1" x14ac:dyDescent="0.3">
      <c r="J114" s="7"/>
      <c r="K114" s="7"/>
      <c r="L114" s="7"/>
      <c r="M114" s="7"/>
      <c r="N114" s="5"/>
    </row>
    <row r="115" spans="10:14" ht="12.75" customHeight="1" x14ac:dyDescent="0.3">
      <c r="J115" s="7"/>
      <c r="K115" s="7"/>
      <c r="L115" s="7"/>
      <c r="M115" s="7"/>
      <c r="N115" s="5"/>
    </row>
    <row r="116" spans="10:14" ht="12.75" customHeight="1" x14ac:dyDescent="0.3">
      <c r="J116" s="7"/>
      <c r="K116" s="7"/>
      <c r="L116" s="7"/>
      <c r="M116" s="7"/>
      <c r="N116" s="5"/>
    </row>
    <row r="117" spans="10:14" ht="12.75" customHeight="1" x14ac:dyDescent="0.3">
      <c r="J117" s="7"/>
      <c r="K117" s="7"/>
      <c r="L117" s="7"/>
      <c r="M117" s="7"/>
      <c r="N117" s="5"/>
    </row>
    <row r="118" spans="10:14" ht="12.75" customHeight="1" x14ac:dyDescent="0.3">
      <c r="J118" s="7"/>
      <c r="K118" s="7"/>
      <c r="L118" s="7"/>
      <c r="M118" s="7"/>
      <c r="N118" s="5"/>
    </row>
    <row r="119" spans="10:14" ht="12.75" customHeight="1" x14ac:dyDescent="0.3">
      <c r="J119" s="7"/>
      <c r="K119" s="7"/>
      <c r="L119" s="7"/>
      <c r="M119" s="7"/>
      <c r="N119" s="5"/>
    </row>
    <row r="120" spans="10:14" ht="12.75" customHeight="1" x14ac:dyDescent="0.3">
      <c r="J120" s="7"/>
      <c r="K120" s="7"/>
      <c r="L120" s="7"/>
      <c r="M120" s="7"/>
      <c r="N120" s="5"/>
    </row>
    <row r="121" spans="10:14" ht="12.75" customHeight="1" x14ac:dyDescent="0.3">
      <c r="J121" s="7"/>
      <c r="K121" s="7"/>
      <c r="L121" s="7"/>
      <c r="M121" s="7"/>
      <c r="N121" s="5"/>
    </row>
    <row r="122" spans="10:14" ht="12.75" customHeight="1" x14ac:dyDescent="0.3">
      <c r="J122" s="7"/>
      <c r="K122" s="7"/>
      <c r="L122" s="7"/>
      <c r="M122" s="7"/>
      <c r="N122" s="5"/>
    </row>
    <row r="123" spans="10:14" ht="12.75" customHeight="1" x14ac:dyDescent="0.3">
      <c r="J123" s="7"/>
      <c r="K123" s="7"/>
      <c r="L123" s="7"/>
      <c r="M123" s="7"/>
      <c r="N123" s="5"/>
    </row>
    <row r="124" spans="10:14" ht="12.75" customHeight="1" x14ac:dyDescent="0.3">
      <c r="J124" s="7"/>
      <c r="K124" s="7"/>
      <c r="L124" s="7"/>
      <c r="M124" s="7"/>
      <c r="N124" s="5"/>
    </row>
    <row r="125" spans="10:14" ht="12.75" customHeight="1" x14ac:dyDescent="0.3">
      <c r="J125" s="7"/>
      <c r="K125" s="7"/>
      <c r="L125" s="7"/>
      <c r="M125" s="7"/>
      <c r="N125" s="5"/>
    </row>
    <row r="126" spans="10:14" ht="12.75" customHeight="1" x14ac:dyDescent="0.3">
      <c r="J126" s="7"/>
      <c r="K126" s="7"/>
      <c r="L126" s="7"/>
      <c r="M126" s="7"/>
      <c r="N126" s="5"/>
    </row>
    <row r="127" spans="10:14" ht="12.75" customHeight="1" x14ac:dyDescent="0.3">
      <c r="J127" s="7"/>
      <c r="K127" s="7"/>
      <c r="L127" s="7"/>
      <c r="M127" s="7"/>
      <c r="N127" s="5"/>
    </row>
    <row r="128" spans="10:14" ht="12.75" customHeight="1" x14ac:dyDescent="0.3">
      <c r="J128" s="7"/>
      <c r="K128" s="7"/>
      <c r="L128" s="7"/>
      <c r="M128" s="7"/>
      <c r="N128" s="5"/>
    </row>
    <row r="129" spans="10:14" ht="12.75" customHeight="1" x14ac:dyDescent="0.3">
      <c r="J129" s="7"/>
      <c r="K129" s="7"/>
      <c r="L129" s="7"/>
      <c r="M129" s="7"/>
      <c r="N129" s="5"/>
    </row>
    <row r="130" spans="10:14" ht="12.75" customHeight="1" x14ac:dyDescent="0.3">
      <c r="J130" s="7"/>
      <c r="K130" s="7"/>
      <c r="L130" s="7"/>
      <c r="M130" s="7"/>
      <c r="N130" s="5"/>
    </row>
    <row r="131" spans="10:14" ht="12.75" customHeight="1" x14ac:dyDescent="0.3">
      <c r="J131" s="7"/>
      <c r="K131" s="7"/>
      <c r="L131" s="7"/>
      <c r="M131" s="7"/>
      <c r="N131" s="5"/>
    </row>
    <row r="132" spans="10:14" ht="12.75" customHeight="1" x14ac:dyDescent="0.3">
      <c r="J132" s="7"/>
      <c r="K132" s="7"/>
      <c r="L132" s="7"/>
      <c r="M132" s="7"/>
      <c r="N132" s="5"/>
    </row>
    <row r="133" spans="10:14" ht="12.75" customHeight="1" x14ac:dyDescent="0.3">
      <c r="J133" s="7"/>
      <c r="K133" s="7"/>
      <c r="L133" s="7"/>
      <c r="M133" s="7"/>
      <c r="N133" s="5"/>
    </row>
    <row r="134" spans="10:14" ht="12.75" customHeight="1" x14ac:dyDescent="0.3">
      <c r="J134" s="7"/>
      <c r="K134" s="7"/>
      <c r="L134" s="7"/>
      <c r="M134" s="7"/>
      <c r="N134" s="5"/>
    </row>
    <row r="135" spans="10:14" ht="12.75" customHeight="1" x14ac:dyDescent="0.3">
      <c r="J135" s="7"/>
      <c r="K135" s="7"/>
      <c r="L135" s="7"/>
      <c r="M135" s="7"/>
      <c r="N135" s="5"/>
    </row>
    <row r="136" spans="10:14" ht="12.75" customHeight="1" x14ac:dyDescent="0.3">
      <c r="J136" s="7"/>
      <c r="K136" s="7"/>
      <c r="L136" s="7"/>
      <c r="M136" s="7"/>
      <c r="N136" s="5"/>
    </row>
    <row r="137" spans="10:14" ht="12.75" customHeight="1" x14ac:dyDescent="0.3">
      <c r="J137" s="7"/>
      <c r="K137" s="7"/>
      <c r="L137" s="7"/>
      <c r="M137" s="7"/>
      <c r="N137" s="5"/>
    </row>
    <row r="138" spans="10:14" ht="12.75" customHeight="1" x14ac:dyDescent="0.3">
      <c r="J138" s="7"/>
      <c r="K138" s="7"/>
      <c r="L138" s="7"/>
      <c r="M138" s="7"/>
      <c r="N138" s="5"/>
    </row>
    <row r="139" spans="10:14" ht="12.75" customHeight="1" x14ac:dyDescent="0.3">
      <c r="J139" s="7"/>
      <c r="K139" s="7"/>
      <c r="L139" s="7"/>
      <c r="M139" s="7"/>
      <c r="N139" s="5"/>
    </row>
    <row r="140" spans="10:14" ht="12.75" customHeight="1" x14ac:dyDescent="0.3">
      <c r="J140" s="7"/>
      <c r="K140" s="7"/>
      <c r="L140" s="7"/>
      <c r="M140" s="7"/>
      <c r="N140" s="5"/>
    </row>
    <row r="141" spans="10:14" ht="12.75" customHeight="1" x14ac:dyDescent="0.3">
      <c r="J141" s="7"/>
      <c r="K141" s="7"/>
      <c r="L141" s="7"/>
      <c r="M141" s="7"/>
      <c r="N141" s="5"/>
    </row>
    <row r="142" spans="10:14" ht="12.75" customHeight="1" x14ac:dyDescent="0.3">
      <c r="J142" s="7"/>
      <c r="K142" s="7"/>
      <c r="L142" s="7"/>
      <c r="M142" s="7"/>
      <c r="N142" s="5"/>
    </row>
    <row r="143" spans="10:14" ht="12.75" customHeight="1" x14ac:dyDescent="0.3">
      <c r="J143" s="7"/>
      <c r="K143" s="7"/>
      <c r="L143" s="7"/>
      <c r="M143" s="7"/>
      <c r="N143" s="5"/>
    </row>
    <row r="144" spans="10:14" ht="12.75" customHeight="1" x14ac:dyDescent="0.3">
      <c r="J144" s="7"/>
      <c r="K144" s="7"/>
      <c r="L144" s="7"/>
      <c r="M144" s="7"/>
      <c r="N144" s="5"/>
    </row>
    <row r="145" spans="10:14" ht="12.75" customHeight="1" x14ac:dyDescent="0.3">
      <c r="J145" s="7"/>
      <c r="K145" s="7"/>
      <c r="L145" s="7"/>
      <c r="M145" s="7"/>
      <c r="N145" s="5"/>
    </row>
    <row r="146" spans="10:14" ht="12.75" customHeight="1" x14ac:dyDescent="0.3">
      <c r="J146" s="7"/>
      <c r="K146" s="7"/>
      <c r="L146" s="7"/>
      <c r="M146" s="7"/>
      <c r="N146" s="5"/>
    </row>
    <row r="147" spans="10:14" ht="12.75" customHeight="1" x14ac:dyDescent="0.3">
      <c r="J147" s="7"/>
      <c r="K147" s="7"/>
      <c r="L147" s="7"/>
      <c r="M147" s="7"/>
      <c r="N147" s="5"/>
    </row>
    <row r="148" spans="10:14" ht="12.75" customHeight="1" x14ac:dyDescent="0.3">
      <c r="J148" s="7"/>
      <c r="K148" s="7"/>
      <c r="L148" s="7"/>
      <c r="M148" s="7"/>
      <c r="N148" s="5"/>
    </row>
    <row r="149" spans="10:14" ht="12.75" customHeight="1" x14ac:dyDescent="0.3">
      <c r="J149" s="7"/>
      <c r="K149" s="7"/>
      <c r="L149" s="7"/>
      <c r="M149" s="7"/>
      <c r="N149" s="5"/>
    </row>
    <row r="150" spans="10:14" ht="12.75" customHeight="1" x14ac:dyDescent="0.3">
      <c r="J150" s="7"/>
      <c r="K150" s="7"/>
      <c r="L150" s="7"/>
      <c r="M150" s="7"/>
      <c r="N150" s="5"/>
    </row>
    <row r="151" spans="10:14" ht="12.75" customHeight="1" x14ac:dyDescent="0.3">
      <c r="J151" s="7"/>
      <c r="K151" s="7"/>
      <c r="L151" s="7"/>
      <c r="M151" s="7"/>
      <c r="N151" s="5"/>
    </row>
    <row r="152" spans="10:14" ht="12.75" customHeight="1" x14ac:dyDescent="0.3">
      <c r="J152" s="7"/>
      <c r="K152" s="7"/>
      <c r="L152" s="7"/>
      <c r="M152" s="7"/>
      <c r="N152" s="5"/>
    </row>
    <row r="153" spans="10:14" ht="12.75" customHeight="1" x14ac:dyDescent="0.3">
      <c r="J153" s="7"/>
      <c r="K153" s="7"/>
      <c r="L153" s="7"/>
      <c r="M153" s="7"/>
      <c r="N153" s="5"/>
    </row>
    <row r="154" spans="10:14" ht="12.75" customHeight="1" x14ac:dyDescent="0.3">
      <c r="J154" s="7"/>
      <c r="K154" s="7"/>
      <c r="L154" s="7"/>
      <c r="M154" s="7"/>
      <c r="N154" s="5"/>
    </row>
    <row r="155" spans="10:14" ht="12.75" customHeight="1" x14ac:dyDescent="0.3">
      <c r="J155" s="7"/>
      <c r="K155" s="7"/>
      <c r="L155" s="7"/>
      <c r="M155" s="7"/>
      <c r="N155" s="5"/>
    </row>
    <row r="156" spans="10:14" ht="12.75" customHeight="1" x14ac:dyDescent="0.3">
      <c r="J156" s="7"/>
      <c r="K156" s="7"/>
      <c r="L156" s="7"/>
      <c r="M156" s="7"/>
      <c r="N156" s="5"/>
    </row>
    <row r="157" spans="10:14" ht="12.75" customHeight="1" x14ac:dyDescent="0.3">
      <c r="J157" s="7"/>
      <c r="K157" s="7"/>
      <c r="L157" s="7"/>
      <c r="M157" s="7"/>
      <c r="N157" s="5"/>
    </row>
    <row r="158" spans="10:14" ht="12.75" customHeight="1" x14ac:dyDescent="0.3">
      <c r="J158" s="7"/>
      <c r="K158" s="7"/>
      <c r="L158" s="7"/>
      <c r="M158" s="7"/>
      <c r="N158" s="5"/>
    </row>
    <row r="159" spans="10:14" ht="12.75" customHeight="1" x14ac:dyDescent="0.3">
      <c r="J159" s="7"/>
      <c r="K159" s="7"/>
      <c r="L159" s="7"/>
      <c r="M159" s="7"/>
      <c r="N159" s="5"/>
    </row>
    <row r="160" spans="10:14" ht="12.75" customHeight="1" x14ac:dyDescent="0.3">
      <c r="J160" s="7"/>
      <c r="K160" s="7"/>
      <c r="L160" s="7"/>
      <c r="M160" s="7"/>
      <c r="N160" s="5"/>
    </row>
    <row r="161" spans="10:14" ht="12.75" customHeight="1" x14ac:dyDescent="0.3">
      <c r="J161" s="7"/>
      <c r="K161" s="7"/>
      <c r="L161" s="7"/>
      <c r="M161" s="7"/>
      <c r="N161" s="5"/>
    </row>
    <row r="162" spans="10:14" ht="12.75" customHeight="1" x14ac:dyDescent="0.3">
      <c r="J162" s="7"/>
      <c r="K162" s="7"/>
      <c r="L162" s="7"/>
      <c r="M162" s="7"/>
      <c r="N162" s="5"/>
    </row>
    <row r="163" spans="10:14" ht="12.75" customHeight="1" x14ac:dyDescent="0.3">
      <c r="J163" s="7"/>
      <c r="K163" s="7"/>
      <c r="L163" s="7"/>
      <c r="M163" s="7"/>
      <c r="N163" s="5"/>
    </row>
    <row r="164" spans="10:14" ht="12.75" customHeight="1" x14ac:dyDescent="0.3">
      <c r="J164" s="7"/>
      <c r="K164" s="7"/>
      <c r="L164" s="7"/>
      <c r="M164" s="7"/>
      <c r="N164" s="5"/>
    </row>
    <row r="165" spans="10:14" ht="12.75" customHeight="1" x14ac:dyDescent="0.3">
      <c r="J165" s="7"/>
      <c r="K165" s="7"/>
      <c r="L165" s="7"/>
      <c r="M165" s="7"/>
      <c r="N165" s="5"/>
    </row>
    <row r="166" spans="10:14" ht="12.75" customHeight="1" x14ac:dyDescent="0.3">
      <c r="J166" s="7"/>
      <c r="K166" s="7"/>
      <c r="L166" s="7"/>
      <c r="M166" s="7"/>
      <c r="N166" s="5"/>
    </row>
    <row r="167" spans="10:14" ht="12.75" customHeight="1" x14ac:dyDescent="0.3">
      <c r="J167" s="7"/>
      <c r="K167" s="7"/>
      <c r="L167" s="7"/>
      <c r="M167" s="7"/>
      <c r="N167" s="5"/>
    </row>
    <row r="168" spans="10:14" ht="12.75" customHeight="1" x14ac:dyDescent="0.3">
      <c r="J168" s="7"/>
      <c r="K168" s="7"/>
      <c r="L168" s="7"/>
      <c r="M168" s="7"/>
      <c r="N168" s="5"/>
    </row>
    <row r="169" spans="10:14" ht="12.75" customHeight="1" x14ac:dyDescent="0.3">
      <c r="J169" s="7"/>
      <c r="K169" s="7"/>
      <c r="L169" s="7"/>
      <c r="M169" s="7"/>
      <c r="N169" s="5"/>
    </row>
    <row r="170" spans="10:14" ht="12.75" customHeight="1" x14ac:dyDescent="0.3">
      <c r="J170" s="7"/>
      <c r="K170" s="7"/>
      <c r="L170" s="7"/>
      <c r="M170" s="7"/>
      <c r="N170" s="5"/>
    </row>
    <row r="171" spans="10:14" ht="12.75" customHeight="1" x14ac:dyDescent="0.3">
      <c r="J171" s="7"/>
      <c r="K171" s="7"/>
      <c r="L171" s="7"/>
      <c r="M171" s="7"/>
      <c r="N171" s="5"/>
    </row>
    <row r="172" spans="10:14" ht="12.75" customHeight="1" x14ac:dyDescent="0.3">
      <c r="J172" s="7"/>
      <c r="K172" s="7"/>
      <c r="L172" s="7"/>
      <c r="M172" s="7"/>
      <c r="N172" s="5"/>
    </row>
    <row r="173" spans="10:14" ht="12.75" customHeight="1" x14ac:dyDescent="0.3">
      <c r="J173" s="7"/>
      <c r="K173" s="7"/>
      <c r="L173" s="7"/>
      <c r="M173" s="7"/>
      <c r="N173" s="5"/>
    </row>
    <row r="174" spans="10:14" ht="12.75" customHeight="1" x14ac:dyDescent="0.3">
      <c r="J174" s="7"/>
      <c r="K174" s="7"/>
      <c r="L174" s="7"/>
      <c r="M174" s="7"/>
      <c r="N174" s="5"/>
    </row>
    <row r="175" spans="10:14" ht="12.75" customHeight="1" x14ac:dyDescent="0.3">
      <c r="J175" s="7"/>
      <c r="K175" s="7"/>
      <c r="L175" s="7"/>
      <c r="M175" s="7"/>
      <c r="N175" s="5"/>
    </row>
    <row r="176" spans="10:14" ht="12.75" customHeight="1" x14ac:dyDescent="0.3">
      <c r="J176" s="7"/>
      <c r="K176" s="7"/>
      <c r="L176" s="7"/>
      <c r="M176" s="7"/>
      <c r="N176" s="5"/>
    </row>
    <row r="177" spans="10:14" ht="12.75" customHeight="1" x14ac:dyDescent="0.3">
      <c r="J177" s="7"/>
      <c r="K177" s="7"/>
      <c r="L177" s="7"/>
      <c r="M177" s="7"/>
      <c r="N177" s="5"/>
    </row>
    <row r="178" spans="10:14" ht="12.75" customHeight="1" x14ac:dyDescent="0.3">
      <c r="J178" s="7"/>
      <c r="K178" s="7"/>
      <c r="L178" s="7"/>
      <c r="M178" s="7"/>
      <c r="N178" s="5"/>
    </row>
    <row r="179" spans="10:14" ht="12.75" customHeight="1" x14ac:dyDescent="0.3">
      <c r="J179" s="7"/>
      <c r="K179" s="7"/>
      <c r="L179" s="7"/>
      <c r="M179" s="7"/>
      <c r="N179" s="5"/>
    </row>
    <row r="180" spans="10:14" ht="12.75" customHeight="1" x14ac:dyDescent="0.3">
      <c r="J180" s="7"/>
      <c r="K180" s="7"/>
      <c r="L180" s="7"/>
      <c r="M180" s="7"/>
      <c r="N180" s="5"/>
    </row>
    <row r="181" spans="10:14" ht="12.75" customHeight="1" x14ac:dyDescent="0.3">
      <c r="J181" s="7"/>
      <c r="K181" s="7"/>
      <c r="L181" s="7"/>
      <c r="M181" s="7"/>
      <c r="N181" s="5"/>
    </row>
    <row r="182" spans="10:14" ht="12.75" customHeight="1" x14ac:dyDescent="0.3">
      <c r="J182" s="7"/>
      <c r="K182" s="7"/>
      <c r="L182" s="7"/>
      <c r="M182" s="7"/>
      <c r="N182" s="5"/>
    </row>
    <row r="183" spans="10:14" ht="12.75" customHeight="1" x14ac:dyDescent="0.3">
      <c r="J183" s="7"/>
      <c r="K183" s="7"/>
      <c r="L183" s="7"/>
      <c r="M183" s="7"/>
      <c r="N183" s="5"/>
    </row>
    <row r="184" spans="10:14" ht="12.75" customHeight="1" x14ac:dyDescent="0.3">
      <c r="J184" s="7"/>
      <c r="K184" s="7"/>
      <c r="L184" s="7"/>
      <c r="M184" s="7"/>
      <c r="N184" s="5"/>
    </row>
    <row r="185" spans="10:14" ht="12.75" customHeight="1" x14ac:dyDescent="0.25"/>
    <row r="186" spans="10:14" ht="12.75" customHeight="1" x14ac:dyDescent="0.25"/>
    <row r="187" spans="10:14" ht="12.75" customHeight="1" x14ac:dyDescent="0.25"/>
    <row r="188" spans="10:14" ht="12.75" customHeight="1" x14ac:dyDescent="0.25"/>
    <row r="189" spans="10:14" ht="12.75" customHeight="1" x14ac:dyDescent="0.25"/>
    <row r="190" spans="10:14" ht="12.75" customHeight="1" x14ac:dyDescent="0.25"/>
    <row r="191" spans="10:14" ht="12.75" customHeight="1" x14ac:dyDescent="0.25"/>
    <row r="192" spans="10:14"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sheetData>
  <mergeCells count="12">
    <mergeCell ref="A5:I5"/>
    <mergeCell ref="C6:E6"/>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 1200ME : SUBBASE
Page No:&amp;P</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pageSetUpPr fitToPage="1"/>
  </sheetPr>
  <dimension ref="A1:N637"/>
  <sheetViews>
    <sheetView view="pageBreakPreview" zoomScaleNormal="100" zoomScaleSheetLayoutView="100" workbookViewId="0">
      <selection activeCell="C1" sqref="C1:E4"/>
    </sheetView>
  </sheetViews>
  <sheetFormatPr defaultColWidth="9.140625" defaultRowHeight="8.1" customHeight="1" x14ac:dyDescent="0.25"/>
  <cols>
    <col min="1" max="1" width="7.7109375" style="11" customWidth="1"/>
    <col min="2" max="2" width="15.140625" style="11" customWidth="1"/>
    <col min="3" max="4" width="3.7109375" style="11" customWidth="1"/>
    <col min="5" max="5" width="49.140625" style="11" customWidth="1"/>
    <col min="6" max="6" width="7.7109375" style="49" customWidth="1"/>
    <col min="7" max="8" width="12.7109375" style="49" customWidth="1"/>
    <col min="9" max="9" width="17.7109375" style="49" customWidth="1"/>
    <col min="10" max="14" width="0" style="11" hidden="1" customWidth="1"/>
    <col min="15" max="16384" width="9.140625" style="11"/>
  </cols>
  <sheetData>
    <row r="1" spans="1:14" ht="12.75" customHeight="1" x14ac:dyDescent="0.2">
      <c r="A1" s="237"/>
      <c r="B1" s="238"/>
      <c r="C1" s="237" t="str">
        <f>'P&amp;G REV01'!C1</f>
        <v>Central East Cluster
Civil Works  Detailed Design Package
Bill of Quantities</v>
      </c>
      <c r="D1" s="238"/>
      <c r="E1" s="243"/>
      <c r="F1" s="246" t="s">
        <v>561</v>
      </c>
      <c r="G1" s="247"/>
      <c r="H1" s="248"/>
      <c r="I1" s="250"/>
    </row>
    <row r="2" spans="1:14" ht="12.75" customHeight="1" x14ac:dyDescent="0.2">
      <c r="A2" s="239"/>
      <c r="B2" s="240"/>
      <c r="C2" s="239"/>
      <c r="D2" s="240"/>
      <c r="E2" s="244"/>
      <c r="F2" s="246" t="s">
        <v>562</v>
      </c>
      <c r="G2" s="247"/>
      <c r="H2" s="248"/>
      <c r="I2" s="250"/>
    </row>
    <row r="3" spans="1:14" ht="12.75" customHeight="1" x14ac:dyDescent="0.2">
      <c r="A3" s="239"/>
      <c r="B3" s="240"/>
      <c r="C3" s="239"/>
      <c r="D3" s="240"/>
      <c r="E3" s="244"/>
      <c r="F3" s="246" t="s">
        <v>563</v>
      </c>
      <c r="G3" s="247"/>
      <c r="H3" s="248"/>
      <c r="I3" s="250"/>
    </row>
    <row r="4" spans="1:14" ht="12.75" customHeight="1" x14ac:dyDescent="0.2">
      <c r="A4" s="241"/>
      <c r="B4" s="242"/>
      <c r="C4" s="241"/>
      <c r="D4" s="242"/>
      <c r="E4" s="245"/>
      <c r="F4" s="246" t="s">
        <v>564</v>
      </c>
      <c r="G4" s="247"/>
      <c r="H4" s="248"/>
      <c r="I4" s="250"/>
    </row>
    <row r="5" spans="1:14" ht="12.75" x14ac:dyDescent="0.25">
      <c r="A5" s="231" t="str">
        <f>'P&amp;G REV01'!A5:J5</f>
        <v>Project  Name: SASOL CHEM 88/11 kV SUBSTATION BREAKER ROOM - NEW CABLE TRENCH AND RELATED WORKS:
Civil works - Bill of Quantities</v>
      </c>
      <c r="B5" s="232"/>
      <c r="C5" s="232"/>
      <c r="D5" s="232"/>
      <c r="E5" s="232"/>
      <c r="F5" s="232"/>
      <c r="G5" s="232"/>
      <c r="H5" s="232"/>
      <c r="I5" s="233"/>
    </row>
    <row r="6" spans="1:14" ht="25.5" x14ac:dyDescent="0.25">
      <c r="A6" s="109" t="s">
        <v>565</v>
      </c>
      <c r="B6" s="109" t="s">
        <v>566</v>
      </c>
      <c r="C6" s="231" t="s">
        <v>0</v>
      </c>
      <c r="D6" s="232"/>
      <c r="E6" s="233"/>
      <c r="F6" s="109" t="s">
        <v>1</v>
      </c>
      <c r="G6" s="109" t="s">
        <v>2</v>
      </c>
      <c r="H6" s="109" t="s">
        <v>3</v>
      </c>
      <c r="I6" s="198" t="s">
        <v>4</v>
      </c>
    </row>
    <row r="7" spans="1:14" ht="12.75" customHeight="1" x14ac:dyDescent="0.25">
      <c r="A7" s="30" t="str">
        <f t="shared" ref="A7:A34" si="0">CONCATENATE(M7,N7)</f>
        <v/>
      </c>
      <c r="B7" s="14"/>
      <c r="C7" s="29"/>
      <c r="D7" s="24"/>
      <c r="E7" s="25"/>
      <c r="F7" s="22"/>
      <c r="G7" s="26"/>
      <c r="H7" s="27"/>
      <c r="I7" s="35" t="str">
        <f t="shared" ref="I7:I8" si="1">IF(G7&gt;0,ROUND((G7*H7),0),"")</f>
        <v/>
      </c>
    </row>
    <row r="8" spans="1:14" ht="12.75" customHeight="1" x14ac:dyDescent="0.25">
      <c r="A8" s="30" t="str">
        <f t="shared" si="0"/>
        <v/>
      </c>
      <c r="B8" s="14"/>
      <c r="C8" s="29"/>
      <c r="D8" s="24"/>
      <c r="E8" s="25"/>
      <c r="F8" s="22"/>
      <c r="G8" s="26"/>
      <c r="H8" s="27"/>
      <c r="I8" s="35" t="str">
        <f t="shared" si="1"/>
        <v/>
      </c>
    </row>
    <row r="9" spans="1:14" ht="12.75" customHeight="1" x14ac:dyDescent="0.25">
      <c r="A9" s="30" t="str">
        <f t="shared" si="0"/>
        <v/>
      </c>
      <c r="B9" s="14" t="s">
        <v>181</v>
      </c>
      <c r="C9" s="29" t="s">
        <v>114</v>
      </c>
      <c r="D9" s="24"/>
      <c r="E9" s="25"/>
      <c r="F9" s="22"/>
      <c r="G9" s="26"/>
      <c r="H9" s="27"/>
      <c r="I9" s="35" t="str">
        <f t="shared" ref="I9:I30" si="2">IF(G9&gt;0,ROUND((G9*H9),0),"")</f>
        <v/>
      </c>
    </row>
    <row r="10" spans="1:14" ht="12.75" customHeight="1" x14ac:dyDescent="0.3">
      <c r="A10" s="30" t="str">
        <f t="shared" si="0"/>
        <v/>
      </c>
      <c r="B10" s="22"/>
      <c r="C10" s="36"/>
      <c r="D10" s="31"/>
      <c r="E10" s="32"/>
      <c r="F10" s="30"/>
      <c r="G10" s="33"/>
      <c r="H10" s="34"/>
      <c r="I10" s="35" t="str">
        <f t="shared" si="2"/>
        <v/>
      </c>
      <c r="J10" s="7" t="str">
        <f>IF(ISBLANK(B10),"","MJ ")</f>
        <v/>
      </c>
      <c r="K10" s="7" t="str">
        <f>IF(ISBLANK(F10),"","MJ ")</f>
        <v/>
      </c>
      <c r="L10" s="7"/>
      <c r="M10" s="7" t="str">
        <f>IF(J10="MJ ","MJ ",IF(K10="MJ ","MJ ",""))</f>
        <v/>
      </c>
      <c r="N10" s="5" t="str">
        <f>IF(M10="MJ ",1,"")</f>
        <v/>
      </c>
    </row>
    <row r="11" spans="1:14" ht="12.75" customHeight="1" x14ac:dyDescent="0.3">
      <c r="A11" s="30" t="str">
        <f t="shared" si="0"/>
        <v/>
      </c>
      <c r="B11" s="30"/>
      <c r="C11" s="36"/>
      <c r="D11" s="31"/>
      <c r="E11" s="32"/>
      <c r="F11" s="30"/>
      <c r="G11" s="33"/>
      <c r="H11" s="34"/>
      <c r="I11" s="35" t="str">
        <f t="shared" si="2"/>
        <v/>
      </c>
      <c r="J11" s="7" t="str">
        <f>IF(ISBLANK(B11),"","MJ ")</f>
        <v/>
      </c>
      <c r="K11" s="7" t="str">
        <f>IF(ISBLANK(F11),"","MJ ")</f>
        <v/>
      </c>
      <c r="L11" s="7"/>
      <c r="M11" s="7" t="str">
        <f>IF(J11="MJ ","MJ ",IF(K11="MJ ","MJ ",""))</f>
        <v/>
      </c>
      <c r="N11" s="5" t="str">
        <f>IF(AND(M11="MJ ",ISNUMBER(MAX(N3:N10))),MAX(N3:N10)+1,"")</f>
        <v/>
      </c>
    </row>
    <row r="12" spans="1:14" ht="12.75" customHeight="1" x14ac:dyDescent="0.3">
      <c r="A12" s="30" t="str">
        <f t="shared" si="0"/>
        <v>MJ 1</v>
      </c>
      <c r="B12" s="30" t="s">
        <v>1230</v>
      </c>
      <c r="C12" s="23" t="s">
        <v>115</v>
      </c>
      <c r="D12" s="31"/>
      <c r="E12" s="32"/>
      <c r="F12" s="30"/>
      <c r="G12" s="33"/>
      <c r="H12" s="34"/>
      <c r="I12" s="35" t="str">
        <f t="shared" si="2"/>
        <v/>
      </c>
      <c r="J12" s="7" t="str">
        <f>IF(ISBLANK(B12),"","MJ ")</f>
        <v xml:space="preserve">MJ </v>
      </c>
      <c r="K12" s="7" t="str">
        <f>IF(ISBLANK(F12),"","MJ ")</f>
        <v/>
      </c>
      <c r="L12" s="7"/>
      <c r="M12" s="7" t="str">
        <f>IF(J12="MJ ","MJ ",IF(K12="MJ ","MJ ",""))</f>
        <v xml:space="preserve">MJ </v>
      </c>
      <c r="N12" s="5">
        <f>IF(AND(M12="MJ ",ISNUMBER(MAX(N4:N11))),MAX(N4:N11)+1,"")</f>
        <v>1</v>
      </c>
    </row>
    <row r="13" spans="1:14" ht="12.75" customHeight="1" x14ac:dyDescent="0.3">
      <c r="A13" s="30" t="str">
        <f t="shared" si="0"/>
        <v/>
      </c>
      <c r="B13" s="30"/>
      <c r="C13" s="36"/>
      <c r="D13" s="31"/>
      <c r="E13" s="32"/>
      <c r="F13" s="30"/>
      <c r="G13" s="33"/>
      <c r="H13" s="34"/>
      <c r="I13" s="35" t="str">
        <f t="shared" si="2"/>
        <v/>
      </c>
      <c r="J13" s="7" t="str">
        <f t="shared" ref="J13:J34" si="3">IF(ISBLANK(B13),"","MJ ")</f>
        <v/>
      </c>
      <c r="K13" s="7" t="str">
        <f t="shared" ref="K13:K34" si="4">IF(ISBLANK(F13),"","MJ ")</f>
        <v/>
      </c>
      <c r="L13" s="7"/>
      <c r="M13" s="7" t="str">
        <f t="shared" ref="M13:M34" si="5">IF(J13="MJ ","MJ ",IF(K13="MJ ","MJ ",""))</f>
        <v/>
      </c>
      <c r="N13" s="5" t="str">
        <f t="shared" ref="N13:N34" si="6">IF(AND(M13="MJ ",ISNUMBER(MAX(N5:N12))),MAX(N5:N12)+1,"")</f>
        <v/>
      </c>
    </row>
    <row r="14" spans="1:14" ht="12.75" customHeight="1" x14ac:dyDescent="0.3">
      <c r="A14" s="30" t="str">
        <f t="shared" si="0"/>
        <v>MJ 2</v>
      </c>
      <c r="B14" s="30"/>
      <c r="C14" s="36" t="s">
        <v>320</v>
      </c>
      <c r="D14" s="31" t="s">
        <v>116</v>
      </c>
      <c r="E14" s="32"/>
      <c r="F14" s="30" t="s">
        <v>12</v>
      </c>
      <c r="G14" s="33"/>
      <c r="H14" s="34"/>
      <c r="I14" s="35" t="str">
        <f t="shared" si="2"/>
        <v/>
      </c>
      <c r="J14" s="7" t="str">
        <f t="shared" si="3"/>
        <v/>
      </c>
      <c r="K14" s="7" t="str">
        <f t="shared" si="4"/>
        <v xml:space="preserve">MJ </v>
      </c>
      <c r="L14" s="7"/>
      <c r="M14" s="7" t="str">
        <f t="shared" si="5"/>
        <v xml:space="preserve">MJ </v>
      </c>
      <c r="N14" s="5">
        <f t="shared" si="6"/>
        <v>2</v>
      </c>
    </row>
    <row r="15" spans="1:14" ht="12.75" customHeight="1" x14ac:dyDescent="0.3">
      <c r="A15" s="30" t="str">
        <f t="shared" si="0"/>
        <v/>
      </c>
      <c r="B15" s="30"/>
      <c r="C15" s="23"/>
      <c r="D15" s="31"/>
      <c r="E15" s="32"/>
      <c r="F15" s="30"/>
      <c r="G15" s="33"/>
      <c r="H15" s="34"/>
      <c r="I15" s="35" t="str">
        <f t="shared" si="2"/>
        <v/>
      </c>
      <c r="J15" s="7" t="str">
        <f t="shared" si="3"/>
        <v/>
      </c>
      <c r="K15" s="7" t="str">
        <f t="shared" si="4"/>
        <v/>
      </c>
      <c r="L15" s="7"/>
      <c r="M15" s="7" t="str">
        <f t="shared" si="5"/>
        <v/>
      </c>
      <c r="N15" s="5" t="str">
        <f t="shared" si="6"/>
        <v/>
      </c>
    </row>
    <row r="16" spans="1:14" ht="12.75" customHeight="1" x14ac:dyDescent="0.3">
      <c r="A16" s="30" t="str">
        <f t="shared" si="0"/>
        <v>MJ 3</v>
      </c>
      <c r="B16" s="30"/>
      <c r="C16" s="36" t="s">
        <v>8</v>
      </c>
      <c r="D16" s="31" t="s">
        <v>117</v>
      </c>
      <c r="E16" s="32"/>
      <c r="F16" s="30" t="s">
        <v>12</v>
      </c>
      <c r="G16" s="33"/>
      <c r="H16" s="34"/>
      <c r="I16" s="35" t="str">
        <f t="shared" si="2"/>
        <v/>
      </c>
      <c r="J16" s="7" t="str">
        <f t="shared" si="3"/>
        <v/>
      </c>
      <c r="K16" s="7" t="str">
        <f t="shared" si="4"/>
        <v xml:space="preserve">MJ </v>
      </c>
      <c r="L16" s="7"/>
      <c r="M16" s="7" t="str">
        <f t="shared" si="5"/>
        <v xml:space="preserve">MJ </v>
      </c>
      <c r="N16" s="5">
        <f t="shared" si="6"/>
        <v>3</v>
      </c>
    </row>
    <row r="17" spans="1:14" ht="12.75" customHeight="1" x14ac:dyDescent="0.3">
      <c r="A17" s="30" t="str">
        <f t="shared" si="0"/>
        <v/>
      </c>
      <c r="B17" s="30"/>
      <c r="C17" s="2"/>
      <c r="D17" s="31"/>
      <c r="E17" s="32"/>
      <c r="F17" s="30"/>
      <c r="G17" s="33"/>
      <c r="H17" s="34"/>
      <c r="I17" s="35" t="str">
        <f t="shared" si="2"/>
        <v/>
      </c>
      <c r="J17" s="7" t="str">
        <f t="shared" si="3"/>
        <v/>
      </c>
      <c r="K17" s="7" t="str">
        <f t="shared" si="4"/>
        <v/>
      </c>
      <c r="L17" s="7"/>
      <c r="M17" s="7" t="str">
        <f t="shared" si="5"/>
        <v/>
      </c>
      <c r="N17" s="5" t="str">
        <f t="shared" si="6"/>
        <v/>
      </c>
    </row>
    <row r="18" spans="1:14" ht="12.75" customHeight="1" x14ac:dyDescent="0.3">
      <c r="A18" s="30" t="str">
        <f t="shared" si="0"/>
        <v>MJ 4</v>
      </c>
      <c r="B18" s="30" t="s">
        <v>1231</v>
      </c>
      <c r="C18" s="23" t="s">
        <v>118</v>
      </c>
      <c r="D18" s="31"/>
      <c r="E18" s="32"/>
      <c r="F18" s="30"/>
      <c r="G18" s="33"/>
      <c r="H18" s="34"/>
      <c r="I18" s="35" t="str">
        <f t="shared" si="2"/>
        <v/>
      </c>
      <c r="J18" s="7" t="str">
        <f t="shared" si="3"/>
        <v xml:space="preserve">MJ </v>
      </c>
      <c r="K18" s="7" t="str">
        <f t="shared" si="4"/>
        <v/>
      </c>
      <c r="L18" s="7"/>
      <c r="M18" s="7" t="str">
        <f t="shared" si="5"/>
        <v xml:space="preserve">MJ </v>
      </c>
      <c r="N18" s="5">
        <f t="shared" si="6"/>
        <v>4</v>
      </c>
    </row>
    <row r="19" spans="1:14" ht="12.75" customHeight="1" x14ac:dyDescent="0.3">
      <c r="A19" s="30" t="str">
        <f t="shared" si="0"/>
        <v/>
      </c>
      <c r="B19" s="30"/>
      <c r="C19" s="36"/>
      <c r="D19" s="31"/>
      <c r="E19" s="32"/>
      <c r="F19" s="30"/>
      <c r="G19" s="33"/>
      <c r="H19" s="34"/>
      <c r="I19" s="35" t="str">
        <f t="shared" si="2"/>
        <v/>
      </c>
      <c r="J19" s="7" t="str">
        <f t="shared" si="3"/>
        <v/>
      </c>
      <c r="K19" s="7" t="str">
        <f t="shared" si="4"/>
        <v/>
      </c>
      <c r="L19" s="7"/>
      <c r="M19" s="7" t="str">
        <f t="shared" si="5"/>
        <v/>
      </c>
      <c r="N19" s="5" t="str">
        <f t="shared" si="6"/>
        <v/>
      </c>
    </row>
    <row r="20" spans="1:14" ht="12.75" customHeight="1" x14ac:dyDescent="0.3">
      <c r="A20" s="30" t="str">
        <f t="shared" si="0"/>
        <v>MJ 5</v>
      </c>
      <c r="B20" s="30"/>
      <c r="C20" s="36" t="s">
        <v>320</v>
      </c>
      <c r="D20" s="31" t="s">
        <v>1234</v>
      </c>
      <c r="E20" s="32"/>
      <c r="F20" s="30" t="s">
        <v>47</v>
      </c>
      <c r="G20" s="33"/>
      <c r="H20" s="34"/>
      <c r="I20" s="35" t="str">
        <f t="shared" si="2"/>
        <v/>
      </c>
      <c r="J20" s="7" t="str">
        <f t="shared" si="3"/>
        <v/>
      </c>
      <c r="K20" s="7" t="str">
        <f t="shared" si="4"/>
        <v xml:space="preserve">MJ </v>
      </c>
      <c r="L20" s="7"/>
      <c r="M20" s="7" t="str">
        <f t="shared" si="5"/>
        <v xml:space="preserve">MJ </v>
      </c>
      <c r="N20" s="5">
        <f t="shared" si="6"/>
        <v>5</v>
      </c>
    </row>
    <row r="21" spans="1:14" ht="12.75" customHeight="1" x14ac:dyDescent="0.3">
      <c r="A21" s="30" t="str">
        <f t="shared" si="0"/>
        <v/>
      </c>
      <c r="B21" s="30"/>
      <c r="C21" s="36"/>
      <c r="D21" s="31" t="s">
        <v>119</v>
      </c>
      <c r="E21" s="32"/>
      <c r="F21" s="30"/>
      <c r="G21" s="33"/>
      <c r="H21" s="34"/>
      <c r="I21" s="35" t="str">
        <f t="shared" si="2"/>
        <v/>
      </c>
      <c r="J21" s="7" t="str">
        <f t="shared" si="3"/>
        <v/>
      </c>
      <c r="K21" s="7" t="str">
        <f t="shared" si="4"/>
        <v/>
      </c>
      <c r="L21" s="7"/>
      <c r="M21" s="7" t="str">
        <f t="shared" si="5"/>
        <v/>
      </c>
      <c r="N21" s="5" t="str">
        <f t="shared" si="6"/>
        <v/>
      </c>
    </row>
    <row r="22" spans="1:14" ht="12.75" customHeight="1" x14ac:dyDescent="0.3">
      <c r="A22" s="30" t="str">
        <f t="shared" si="0"/>
        <v/>
      </c>
      <c r="B22" s="30"/>
      <c r="C22" s="36"/>
      <c r="D22" s="31"/>
      <c r="E22" s="32"/>
      <c r="F22" s="30"/>
      <c r="G22" s="33"/>
      <c r="H22" s="34"/>
      <c r="I22" s="35" t="str">
        <f t="shared" si="2"/>
        <v/>
      </c>
      <c r="J22" s="7" t="str">
        <f t="shared" si="3"/>
        <v/>
      </c>
      <c r="K22" s="7" t="str">
        <f t="shared" si="4"/>
        <v/>
      </c>
      <c r="L22" s="7"/>
      <c r="M22" s="7" t="str">
        <f t="shared" si="5"/>
        <v/>
      </c>
      <c r="N22" s="5" t="str">
        <f t="shared" si="6"/>
        <v/>
      </c>
    </row>
    <row r="23" spans="1:14" ht="12.75" customHeight="1" x14ac:dyDescent="0.3">
      <c r="A23" s="30" t="str">
        <f t="shared" si="0"/>
        <v>MJ 6</v>
      </c>
      <c r="B23" s="30" t="s">
        <v>1232</v>
      </c>
      <c r="C23" s="23" t="s">
        <v>120</v>
      </c>
      <c r="D23" s="31"/>
      <c r="E23" s="32"/>
      <c r="F23" s="30"/>
      <c r="G23" s="33"/>
      <c r="H23" s="34"/>
      <c r="I23" s="35" t="str">
        <f t="shared" si="2"/>
        <v/>
      </c>
      <c r="J23" s="7" t="str">
        <f t="shared" si="3"/>
        <v xml:space="preserve">MJ </v>
      </c>
      <c r="K23" s="7" t="str">
        <f t="shared" si="4"/>
        <v/>
      </c>
      <c r="L23" s="7"/>
      <c r="M23" s="7" t="str">
        <f t="shared" si="5"/>
        <v xml:space="preserve">MJ </v>
      </c>
      <c r="N23" s="5">
        <f t="shared" si="6"/>
        <v>6</v>
      </c>
    </row>
    <row r="24" spans="1:14" ht="12.75" customHeight="1" x14ac:dyDescent="0.3">
      <c r="A24" s="30" t="str">
        <f t="shared" si="0"/>
        <v/>
      </c>
      <c r="B24" s="30"/>
      <c r="C24" s="23"/>
      <c r="D24" s="31"/>
      <c r="E24" s="32"/>
      <c r="F24" s="30"/>
      <c r="G24" s="33"/>
      <c r="H24" s="34"/>
      <c r="I24" s="35" t="str">
        <f t="shared" si="2"/>
        <v/>
      </c>
      <c r="J24" s="7" t="str">
        <f t="shared" si="3"/>
        <v/>
      </c>
      <c r="K24" s="7" t="str">
        <f t="shared" si="4"/>
        <v/>
      </c>
      <c r="L24" s="7"/>
      <c r="M24" s="7" t="str">
        <f t="shared" si="5"/>
        <v/>
      </c>
      <c r="N24" s="5" t="str">
        <f t="shared" si="6"/>
        <v/>
      </c>
    </row>
    <row r="25" spans="1:14" ht="12.75" customHeight="1" x14ac:dyDescent="0.3">
      <c r="A25" s="30" t="str">
        <f t="shared" si="0"/>
        <v>MJ 7</v>
      </c>
      <c r="B25" s="30"/>
      <c r="C25" s="36" t="s">
        <v>320</v>
      </c>
      <c r="D25" s="31" t="s">
        <v>121</v>
      </c>
      <c r="E25" s="32"/>
      <c r="F25" s="30" t="s">
        <v>12</v>
      </c>
      <c r="G25" s="33"/>
      <c r="H25" s="34"/>
      <c r="I25" s="35" t="str">
        <f t="shared" si="2"/>
        <v/>
      </c>
      <c r="J25" s="7" t="str">
        <f t="shared" si="3"/>
        <v/>
      </c>
      <c r="K25" s="7" t="str">
        <f t="shared" si="4"/>
        <v xml:space="preserve">MJ </v>
      </c>
      <c r="L25" s="7"/>
      <c r="M25" s="7" t="str">
        <f t="shared" si="5"/>
        <v xml:space="preserve">MJ </v>
      </c>
      <c r="N25" s="5">
        <f t="shared" si="6"/>
        <v>7</v>
      </c>
    </row>
    <row r="26" spans="1:14" ht="12.75" customHeight="1" x14ac:dyDescent="0.3">
      <c r="A26" s="30" t="str">
        <f t="shared" si="0"/>
        <v/>
      </c>
      <c r="B26" s="30"/>
      <c r="C26" s="36"/>
      <c r="D26" s="31"/>
      <c r="E26" s="32"/>
      <c r="F26" s="30"/>
      <c r="G26" s="33"/>
      <c r="H26" s="34"/>
      <c r="I26" s="35" t="str">
        <f t="shared" si="2"/>
        <v/>
      </c>
      <c r="J26" s="7" t="str">
        <f t="shared" si="3"/>
        <v/>
      </c>
      <c r="K26" s="7" t="str">
        <f t="shared" si="4"/>
        <v/>
      </c>
      <c r="L26" s="7"/>
      <c r="M26" s="7" t="str">
        <f t="shared" si="5"/>
        <v/>
      </c>
      <c r="N26" s="5" t="str">
        <f t="shared" si="6"/>
        <v/>
      </c>
    </row>
    <row r="27" spans="1:14" ht="12.75" customHeight="1" x14ac:dyDescent="0.3">
      <c r="A27" s="30" t="str">
        <f t="shared" si="0"/>
        <v>MJ 8</v>
      </c>
      <c r="B27" s="30"/>
      <c r="C27" s="36" t="s">
        <v>8</v>
      </c>
      <c r="D27" s="31" t="s">
        <v>122</v>
      </c>
      <c r="E27" s="32"/>
      <c r="F27" s="30" t="s">
        <v>12</v>
      </c>
      <c r="G27" s="33"/>
      <c r="H27" s="34"/>
      <c r="I27" s="35" t="str">
        <f t="shared" si="2"/>
        <v/>
      </c>
      <c r="J27" s="7" t="str">
        <f t="shared" si="3"/>
        <v/>
      </c>
      <c r="K27" s="7" t="str">
        <f t="shared" si="4"/>
        <v xml:space="preserve">MJ </v>
      </c>
      <c r="L27" s="7"/>
      <c r="M27" s="7" t="str">
        <f t="shared" si="5"/>
        <v xml:space="preserve">MJ </v>
      </c>
      <c r="N27" s="5">
        <f t="shared" si="6"/>
        <v>8</v>
      </c>
    </row>
    <row r="28" spans="1:14" ht="12.75" customHeight="1" x14ac:dyDescent="0.3">
      <c r="A28" s="30" t="str">
        <f t="shared" si="0"/>
        <v/>
      </c>
      <c r="B28" s="30"/>
      <c r="C28" s="36"/>
      <c r="D28" s="31"/>
      <c r="E28" s="32"/>
      <c r="F28" s="30"/>
      <c r="G28" s="33"/>
      <c r="H28" s="34"/>
      <c r="I28" s="35" t="str">
        <f t="shared" si="2"/>
        <v/>
      </c>
      <c r="J28" s="7" t="str">
        <f t="shared" si="3"/>
        <v/>
      </c>
      <c r="K28" s="7" t="str">
        <f t="shared" si="4"/>
        <v/>
      </c>
      <c r="L28" s="7"/>
      <c r="M28" s="7" t="str">
        <f t="shared" si="5"/>
        <v/>
      </c>
      <c r="N28" s="5" t="str">
        <f t="shared" si="6"/>
        <v/>
      </c>
    </row>
    <row r="29" spans="1:14" ht="12.75" customHeight="1" x14ac:dyDescent="0.3">
      <c r="A29" s="30" t="str">
        <f t="shared" si="0"/>
        <v>MJ 9</v>
      </c>
      <c r="B29" s="30" t="s">
        <v>1233</v>
      </c>
      <c r="C29" s="23" t="s">
        <v>1235</v>
      </c>
      <c r="D29" s="31"/>
      <c r="E29" s="32"/>
      <c r="F29" s="30" t="s">
        <v>47</v>
      </c>
      <c r="G29" s="33"/>
      <c r="H29" s="34"/>
      <c r="I29" s="35" t="str">
        <f t="shared" si="2"/>
        <v/>
      </c>
      <c r="J29" s="7" t="str">
        <f t="shared" si="3"/>
        <v xml:space="preserve">MJ </v>
      </c>
      <c r="K29" s="7" t="str">
        <f t="shared" si="4"/>
        <v xml:space="preserve">MJ </v>
      </c>
      <c r="L29" s="7"/>
      <c r="M29" s="7" t="str">
        <f t="shared" si="5"/>
        <v xml:space="preserve">MJ </v>
      </c>
      <c r="N29" s="5">
        <f t="shared" si="6"/>
        <v>9</v>
      </c>
    </row>
    <row r="30" spans="1:14" ht="12.75" customHeight="1" x14ac:dyDescent="0.3">
      <c r="A30" s="30" t="str">
        <f t="shared" si="0"/>
        <v/>
      </c>
      <c r="B30" s="30"/>
      <c r="C30" s="23"/>
      <c r="D30" s="31"/>
      <c r="E30" s="32"/>
      <c r="F30" s="30"/>
      <c r="G30" s="33"/>
      <c r="H30" s="34"/>
      <c r="I30" s="35" t="str">
        <f t="shared" si="2"/>
        <v/>
      </c>
      <c r="J30" s="7" t="str">
        <f t="shared" si="3"/>
        <v/>
      </c>
      <c r="K30" s="7" t="str">
        <f t="shared" si="4"/>
        <v/>
      </c>
      <c r="L30" s="7"/>
      <c r="M30" s="7" t="str">
        <f t="shared" si="5"/>
        <v/>
      </c>
      <c r="N30" s="5" t="str">
        <f t="shared" si="6"/>
        <v/>
      </c>
    </row>
    <row r="31" spans="1:14" ht="12.75" customHeight="1" x14ac:dyDescent="0.3">
      <c r="A31" s="30" t="str">
        <f t="shared" si="0"/>
        <v/>
      </c>
      <c r="B31" s="30"/>
      <c r="C31" s="23"/>
      <c r="D31" s="31"/>
      <c r="E31" s="32"/>
      <c r="F31" s="30"/>
      <c r="G31" s="33"/>
      <c r="H31" s="34"/>
      <c r="I31" s="35"/>
      <c r="J31" s="7" t="str">
        <f t="shared" si="3"/>
        <v/>
      </c>
      <c r="K31" s="7" t="str">
        <f t="shared" si="4"/>
        <v/>
      </c>
      <c r="L31" s="7"/>
      <c r="M31" s="7" t="str">
        <f t="shared" si="5"/>
        <v/>
      </c>
      <c r="N31" s="5" t="str">
        <f t="shared" si="6"/>
        <v/>
      </c>
    </row>
    <row r="32" spans="1:14" ht="12.75" customHeight="1" x14ac:dyDescent="0.3">
      <c r="A32" s="30" t="str">
        <f t="shared" si="0"/>
        <v/>
      </c>
      <c r="B32" s="30"/>
      <c r="C32" s="36"/>
      <c r="D32" s="31"/>
      <c r="E32" s="32"/>
      <c r="F32" s="30"/>
      <c r="G32" s="33"/>
      <c r="H32" s="34"/>
      <c r="I32" s="35"/>
      <c r="J32" s="7" t="str">
        <f t="shared" si="3"/>
        <v/>
      </c>
      <c r="K32" s="7" t="str">
        <f t="shared" si="4"/>
        <v/>
      </c>
      <c r="L32" s="7"/>
      <c r="M32" s="7" t="str">
        <f t="shared" si="5"/>
        <v/>
      </c>
      <c r="N32" s="5" t="str">
        <f t="shared" si="6"/>
        <v/>
      </c>
    </row>
    <row r="33" spans="1:14" ht="12.75" customHeight="1" x14ac:dyDescent="0.3">
      <c r="A33" s="30" t="str">
        <f t="shared" si="0"/>
        <v/>
      </c>
      <c r="B33" s="30"/>
      <c r="C33" s="36"/>
      <c r="D33" s="31"/>
      <c r="E33" s="32"/>
      <c r="F33" s="30"/>
      <c r="G33" s="33"/>
      <c r="H33" s="34"/>
      <c r="I33" s="35"/>
      <c r="J33" s="7" t="str">
        <f t="shared" si="3"/>
        <v/>
      </c>
      <c r="K33" s="7" t="str">
        <f t="shared" si="4"/>
        <v/>
      </c>
      <c r="L33" s="7"/>
      <c r="M33" s="7" t="str">
        <f t="shared" si="5"/>
        <v/>
      </c>
      <c r="N33" s="5" t="str">
        <f t="shared" si="6"/>
        <v/>
      </c>
    </row>
    <row r="34" spans="1:14" ht="12.75" customHeight="1" x14ac:dyDescent="0.3">
      <c r="A34" s="30" t="str">
        <f t="shared" si="0"/>
        <v/>
      </c>
      <c r="B34" s="30"/>
      <c r="C34" s="36"/>
      <c r="D34" s="31"/>
      <c r="E34" s="32"/>
      <c r="F34" s="30"/>
      <c r="G34" s="33"/>
      <c r="H34" s="34"/>
      <c r="I34" s="35"/>
      <c r="J34" s="7" t="str">
        <f t="shared" si="3"/>
        <v/>
      </c>
      <c r="K34" s="7" t="str">
        <f t="shared" si="4"/>
        <v/>
      </c>
      <c r="L34" s="7"/>
      <c r="M34" s="7" t="str">
        <f t="shared" si="5"/>
        <v/>
      </c>
      <c r="N34" s="5" t="str">
        <f t="shared" si="6"/>
        <v/>
      </c>
    </row>
    <row r="35" spans="1:14" ht="20.100000000000001" customHeight="1" x14ac:dyDescent="0.25">
      <c r="A35" s="208" t="s">
        <v>113</v>
      </c>
      <c r="B35" s="177"/>
      <c r="C35" s="178" t="s">
        <v>21</v>
      </c>
      <c r="D35" s="178"/>
      <c r="E35" s="179"/>
      <c r="F35" s="180"/>
      <c r="G35" s="180"/>
      <c r="H35" s="180"/>
      <c r="I35" s="181" t="str">
        <f>IF(MAX(I7:I34)&gt;0,SUM(I7:I34),"")</f>
        <v/>
      </c>
    </row>
    <row r="36" spans="1:14" ht="12.75" customHeight="1" x14ac:dyDescent="0.25"/>
    <row r="37" spans="1:14" ht="12.75" customHeight="1" x14ac:dyDescent="0.25"/>
    <row r="38" spans="1:14" ht="12.75" customHeight="1" x14ac:dyDescent="0.25"/>
    <row r="39" spans="1:14" ht="12.75" customHeight="1" x14ac:dyDescent="0.25"/>
    <row r="40" spans="1:14" ht="12.75" customHeight="1" x14ac:dyDescent="0.25"/>
    <row r="41" spans="1:14" ht="12.75" customHeight="1" x14ac:dyDescent="0.25"/>
    <row r="42" spans="1:14" ht="12.75" customHeight="1" x14ac:dyDescent="0.25"/>
    <row r="43" spans="1:14" ht="12.75" customHeight="1" x14ac:dyDescent="0.25"/>
    <row r="44" spans="1:14" ht="12.75" customHeight="1" x14ac:dyDescent="0.25"/>
    <row r="45" spans="1:14" ht="12.75" customHeight="1" x14ac:dyDescent="0.25"/>
    <row r="46" spans="1:14" ht="12.75" customHeight="1" x14ac:dyDescent="0.25"/>
    <row r="47" spans="1:14" ht="12.75" customHeight="1" x14ac:dyDescent="0.25"/>
    <row r="48" spans="1:14"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sheetData>
  <mergeCells count="12">
    <mergeCell ref="A5:I5"/>
    <mergeCell ref="C6:E6"/>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 1200MJ : SEGMENTED PAVING
Page No:&amp;P</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N194"/>
  <sheetViews>
    <sheetView view="pageBreakPreview" zoomScale="85" zoomScaleNormal="70" zoomScaleSheetLayoutView="85" zoomScalePageLayoutView="85" workbookViewId="0">
      <selection activeCell="C1" sqref="C1:E4"/>
    </sheetView>
  </sheetViews>
  <sheetFormatPr defaultColWidth="9.140625" defaultRowHeight="12.75" x14ac:dyDescent="0.25"/>
  <cols>
    <col min="1" max="1" width="7.7109375" style="108" customWidth="1"/>
    <col min="2" max="2" width="15.140625" style="108" customWidth="1"/>
    <col min="3" max="4" width="3.7109375" style="108" customWidth="1"/>
    <col min="5" max="5" width="49.140625" style="108" customWidth="1"/>
    <col min="6" max="6" width="7.7109375" style="107" customWidth="1"/>
    <col min="7" max="8" width="12.7109375" style="107" customWidth="1"/>
    <col min="9" max="9" width="17.7109375" style="107" customWidth="1"/>
    <col min="10" max="15" width="0" style="108" hidden="1" customWidth="1"/>
    <col min="16" max="16384" width="9.140625" style="108"/>
  </cols>
  <sheetData>
    <row r="1" spans="1:14" ht="12.75" customHeight="1" x14ac:dyDescent="0.2">
      <c r="A1" s="237"/>
      <c r="B1" s="238"/>
      <c r="C1" s="237" t="str">
        <f>'P&amp;G REV01'!C1</f>
        <v>Central East Cluster
Civil Works  Detailed Design Package
Bill of Quantities</v>
      </c>
      <c r="D1" s="238"/>
      <c r="E1" s="243"/>
      <c r="F1" s="246" t="s">
        <v>561</v>
      </c>
      <c r="G1" s="247"/>
      <c r="H1" s="248"/>
      <c r="I1" s="250"/>
    </row>
    <row r="2" spans="1:14" ht="12.75" customHeight="1" x14ac:dyDescent="0.2">
      <c r="A2" s="239"/>
      <c r="B2" s="240"/>
      <c r="C2" s="239"/>
      <c r="D2" s="240"/>
      <c r="E2" s="244"/>
      <c r="F2" s="246" t="s">
        <v>562</v>
      </c>
      <c r="G2" s="247"/>
      <c r="H2" s="248"/>
      <c r="I2" s="250"/>
    </row>
    <row r="3" spans="1:14" ht="12.75" customHeight="1" x14ac:dyDescent="0.2">
      <c r="A3" s="239"/>
      <c r="B3" s="240"/>
      <c r="C3" s="239"/>
      <c r="D3" s="240"/>
      <c r="E3" s="244"/>
      <c r="F3" s="246" t="s">
        <v>563</v>
      </c>
      <c r="G3" s="247"/>
      <c r="H3" s="248"/>
      <c r="I3" s="250"/>
    </row>
    <row r="4" spans="1:14" ht="12.75" customHeight="1" x14ac:dyDescent="0.2">
      <c r="A4" s="241"/>
      <c r="B4" s="242"/>
      <c r="C4" s="241"/>
      <c r="D4" s="242"/>
      <c r="E4" s="245"/>
      <c r="F4" s="246" t="s">
        <v>564</v>
      </c>
      <c r="G4" s="247"/>
      <c r="H4" s="248"/>
      <c r="I4" s="250"/>
    </row>
    <row r="5" spans="1:14" ht="13.5" customHeight="1" x14ac:dyDescent="0.25">
      <c r="A5" s="234" t="str">
        <f>'COVER SHEET'!B2</f>
        <v>Project  Name: SASOL CHEM 88/11 kV SUBSTATION BREAKER ROOM - NEW CABLE TRENCH AND RELATED WORKS:
Civil works - Bill of Quantities</v>
      </c>
      <c r="B5" s="235"/>
      <c r="C5" s="235"/>
      <c r="D5" s="235"/>
      <c r="E5" s="235"/>
      <c r="F5" s="235"/>
      <c r="G5" s="235"/>
      <c r="H5" s="235"/>
      <c r="I5" s="236"/>
    </row>
    <row r="6" spans="1:14" ht="25.5" customHeight="1" x14ac:dyDescent="0.25">
      <c r="A6" s="109" t="s">
        <v>565</v>
      </c>
      <c r="B6" s="109" t="s">
        <v>566</v>
      </c>
      <c r="C6" s="144"/>
      <c r="D6" s="145"/>
      <c r="E6" s="110" t="s">
        <v>0</v>
      </c>
      <c r="F6" s="109" t="s">
        <v>1</v>
      </c>
      <c r="G6" s="109" t="s">
        <v>2</v>
      </c>
      <c r="H6" s="109" t="s">
        <v>3</v>
      </c>
      <c r="I6" s="146" t="s">
        <v>4</v>
      </c>
    </row>
    <row r="7" spans="1:14" ht="12.75" customHeight="1" x14ac:dyDescent="0.25">
      <c r="A7" s="133" t="str">
        <f t="shared" ref="A7:A70" si="0">CONCATENATE(M7,N7)</f>
        <v/>
      </c>
      <c r="B7" s="133"/>
      <c r="C7" s="111"/>
      <c r="D7" s="112"/>
      <c r="E7" s="113"/>
      <c r="F7" s="133"/>
      <c r="G7" s="105"/>
      <c r="H7" s="134"/>
      <c r="I7" s="135" t="str">
        <f t="shared" ref="I7:I70" si="1">IF(AND(OR(G7=0,H7=0)),"",G7*H7)</f>
        <v/>
      </c>
    </row>
    <row r="8" spans="1:14" ht="12.75" customHeight="1" x14ac:dyDescent="0.25">
      <c r="A8" s="136" t="str">
        <f t="shared" si="0"/>
        <v/>
      </c>
      <c r="B8" s="136"/>
      <c r="C8" s="66"/>
      <c r="D8" s="78"/>
      <c r="E8" s="117"/>
      <c r="F8" s="136"/>
      <c r="G8" s="103"/>
      <c r="H8" s="137"/>
      <c r="I8" s="138" t="str">
        <f t="shared" si="1"/>
        <v/>
      </c>
    </row>
    <row r="9" spans="1:14" ht="12.75" customHeight="1" x14ac:dyDescent="0.25">
      <c r="A9" s="136" t="str">
        <f t="shared" si="0"/>
        <v/>
      </c>
      <c r="B9" s="79" t="s">
        <v>5</v>
      </c>
      <c r="C9" s="119" t="s">
        <v>123</v>
      </c>
      <c r="D9" s="78"/>
      <c r="E9" s="117"/>
      <c r="F9" s="136"/>
      <c r="G9" s="103"/>
      <c r="H9" s="137"/>
      <c r="I9" s="138" t="str">
        <f t="shared" si="1"/>
        <v/>
      </c>
    </row>
    <row r="10" spans="1:14" ht="12.75" customHeight="1" x14ac:dyDescent="0.25">
      <c r="A10" s="65" t="str">
        <f t="shared" si="0"/>
        <v/>
      </c>
      <c r="B10" s="136" t="s">
        <v>125</v>
      </c>
      <c r="C10" s="119" t="s">
        <v>124</v>
      </c>
      <c r="D10" s="63"/>
      <c r="E10" s="64"/>
      <c r="F10" s="65"/>
      <c r="G10" s="55"/>
      <c r="H10" s="76"/>
      <c r="I10" s="77" t="str">
        <f t="shared" si="1"/>
        <v/>
      </c>
    </row>
    <row r="11" spans="1:14" ht="12.75" customHeight="1" x14ac:dyDescent="0.25">
      <c r="A11" s="65" t="str">
        <f t="shared" si="0"/>
        <v/>
      </c>
      <c r="B11" s="65"/>
      <c r="C11" s="62"/>
      <c r="D11" s="63"/>
      <c r="E11" s="64"/>
      <c r="F11" s="65"/>
      <c r="G11" s="55"/>
      <c r="H11" s="76"/>
      <c r="I11" s="77" t="str">
        <f t="shared" si="1"/>
        <v/>
      </c>
    </row>
    <row r="12" spans="1:14" ht="12.75" customHeight="1" x14ac:dyDescent="0.25">
      <c r="A12" s="65" t="str">
        <f t="shared" si="0"/>
        <v/>
      </c>
      <c r="B12" s="65"/>
      <c r="C12" s="62"/>
      <c r="D12" s="63"/>
      <c r="E12" s="64"/>
      <c r="F12" s="65"/>
      <c r="G12" s="55"/>
      <c r="H12" s="76"/>
      <c r="I12" s="77" t="str">
        <f t="shared" si="1"/>
        <v/>
      </c>
    </row>
    <row r="13" spans="1:14" ht="12.75" customHeight="1" x14ac:dyDescent="0.3">
      <c r="A13" s="65" t="str">
        <f t="shared" si="0"/>
        <v>MK 1</v>
      </c>
      <c r="B13" s="65" t="s">
        <v>837</v>
      </c>
      <c r="C13" s="66" t="s">
        <v>126</v>
      </c>
      <c r="D13" s="63"/>
      <c r="E13" s="64"/>
      <c r="F13" s="65"/>
      <c r="G13" s="55"/>
      <c r="H13" s="76"/>
      <c r="I13" s="77" t="str">
        <f t="shared" si="1"/>
        <v/>
      </c>
      <c r="J13" s="7" t="str">
        <f>IF(ISBLANK(B13),"","MK ")</f>
        <v xml:space="preserve">MK </v>
      </c>
      <c r="K13" s="7" t="str">
        <f>IF(ISBLANK(F13),"","MK ")</f>
        <v/>
      </c>
      <c r="L13" s="7"/>
      <c r="M13" s="7" t="str">
        <f>IF(J13="MK ","MK ",IF(K13="MK ","MK ",""))</f>
        <v xml:space="preserve">MK </v>
      </c>
      <c r="N13" s="5">
        <f>IF(M13="MK ",1,"")</f>
        <v>1</v>
      </c>
    </row>
    <row r="14" spans="1:14" ht="12.75" customHeight="1" x14ac:dyDescent="0.3">
      <c r="A14" s="65" t="str">
        <f t="shared" si="0"/>
        <v/>
      </c>
      <c r="B14" s="65"/>
      <c r="C14" s="62"/>
      <c r="D14" s="63"/>
      <c r="E14" s="64"/>
      <c r="F14" s="65"/>
      <c r="G14" s="55"/>
      <c r="H14" s="76"/>
      <c r="I14" s="77" t="str">
        <f t="shared" si="1"/>
        <v/>
      </c>
      <c r="J14" s="7" t="str">
        <f>IF(ISBLANK(B14),"","MK ")</f>
        <v/>
      </c>
      <c r="K14" s="7" t="str">
        <f>IF(ISBLANK(F14),"","MK ")</f>
        <v/>
      </c>
      <c r="L14" s="7"/>
      <c r="M14" s="7" t="str">
        <f>IF(J14="MK ","MK ",IF(K14="MK ","MK ",""))</f>
        <v/>
      </c>
      <c r="N14" s="5" t="str">
        <f>IF(AND(M14="MK ",ISNUMBER(MAX(N6:N13))),MAX(N6:N13)+1,"")</f>
        <v/>
      </c>
    </row>
    <row r="15" spans="1:14" ht="12.75" customHeight="1" x14ac:dyDescent="0.3">
      <c r="A15" s="65" t="str">
        <f t="shared" si="0"/>
        <v>MK 2</v>
      </c>
      <c r="B15" s="65" t="s">
        <v>837</v>
      </c>
      <c r="C15" s="62" t="s">
        <v>320</v>
      </c>
      <c r="D15" s="63" t="s">
        <v>127</v>
      </c>
      <c r="E15" s="64"/>
      <c r="F15" s="65"/>
      <c r="G15" s="55"/>
      <c r="H15" s="76"/>
      <c r="I15" s="77" t="str">
        <f t="shared" si="1"/>
        <v/>
      </c>
      <c r="J15" s="7" t="str">
        <f t="shared" ref="J15:J78" si="2">IF(ISBLANK(B15),"","MK ")</f>
        <v xml:space="preserve">MK </v>
      </c>
      <c r="K15" s="7" t="str">
        <f t="shared" ref="K15:K78" si="3">IF(ISBLANK(F15),"","MK ")</f>
        <v/>
      </c>
      <c r="L15" s="7"/>
      <c r="M15" s="7" t="str">
        <f t="shared" ref="M15:M78" si="4">IF(J15="MK ","MK ",IF(K15="MK ","MK ",""))</f>
        <v xml:space="preserve">MK </v>
      </c>
      <c r="N15" s="5">
        <f t="shared" ref="N15:N78" si="5">IF(AND(M15="MK ",ISNUMBER(MAX(N7:N14))),MAX(N7:N14)+1,"")</f>
        <v>2</v>
      </c>
    </row>
    <row r="16" spans="1:14" ht="12.75" customHeight="1" x14ac:dyDescent="0.3">
      <c r="A16" s="65" t="str">
        <f t="shared" si="0"/>
        <v/>
      </c>
      <c r="B16" s="65"/>
      <c r="C16" s="66"/>
      <c r="D16" s="63"/>
      <c r="E16" s="64"/>
      <c r="F16" s="65"/>
      <c r="G16" s="55"/>
      <c r="H16" s="76"/>
      <c r="I16" s="77" t="str">
        <f t="shared" si="1"/>
        <v/>
      </c>
      <c r="J16" s="7" t="str">
        <f t="shared" si="2"/>
        <v/>
      </c>
      <c r="K16" s="7" t="str">
        <f t="shared" si="3"/>
        <v/>
      </c>
      <c r="L16" s="7"/>
      <c r="M16" s="7" t="str">
        <f t="shared" si="4"/>
        <v/>
      </c>
      <c r="N16" s="5" t="str">
        <f t="shared" si="5"/>
        <v/>
      </c>
    </row>
    <row r="17" spans="1:14" ht="12.75" customHeight="1" x14ac:dyDescent="0.3">
      <c r="A17" s="65" t="str">
        <f t="shared" si="0"/>
        <v>MK 3</v>
      </c>
      <c r="B17" s="65"/>
      <c r="C17" s="62"/>
      <c r="D17" s="63" t="s">
        <v>32</v>
      </c>
      <c r="E17" s="64" t="s">
        <v>128</v>
      </c>
      <c r="F17" s="65" t="s">
        <v>12</v>
      </c>
      <c r="G17" s="55">
        <f>ROUNDUP(((1.7*4)*1.025),-1)</f>
        <v>10</v>
      </c>
      <c r="H17" s="76"/>
      <c r="I17" s="77" t="str">
        <f t="shared" si="1"/>
        <v/>
      </c>
      <c r="J17" s="7" t="str">
        <f t="shared" si="2"/>
        <v/>
      </c>
      <c r="K17" s="7" t="str">
        <f t="shared" si="3"/>
        <v xml:space="preserve">MK </v>
      </c>
      <c r="L17" s="7"/>
      <c r="M17" s="7" t="str">
        <f t="shared" si="4"/>
        <v xml:space="preserve">MK </v>
      </c>
      <c r="N17" s="5">
        <f t="shared" si="5"/>
        <v>3</v>
      </c>
    </row>
    <row r="18" spans="1:14" ht="12.75" customHeight="1" x14ac:dyDescent="0.3">
      <c r="A18" s="65" t="str">
        <f t="shared" si="0"/>
        <v/>
      </c>
      <c r="B18" s="65"/>
      <c r="C18" s="171"/>
      <c r="D18" s="63"/>
      <c r="E18" s="64"/>
      <c r="F18" s="65"/>
      <c r="G18" s="55"/>
      <c r="H18" s="76"/>
      <c r="I18" s="77" t="str">
        <f t="shared" si="1"/>
        <v/>
      </c>
      <c r="J18" s="7" t="str">
        <f t="shared" si="2"/>
        <v/>
      </c>
      <c r="K18" s="7" t="str">
        <f t="shared" si="3"/>
        <v/>
      </c>
      <c r="L18" s="7"/>
      <c r="M18" s="7" t="str">
        <f t="shared" si="4"/>
        <v/>
      </c>
      <c r="N18" s="5" t="str">
        <f t="shared" si="5"/>
        <v/>
      </c>
    </row>
    <row r="19" spans="1:14" ht="12.75" customHeight="1" x14ac:dyDescent="0.3">
      <c r="A19" s="65" t="str">
        <f t="shared" si="0"/>
        <v>MK 4</v>
      </c>
      <c r="B19" s="65"/>
      <c r="C19" s="62"/>
      <c r="D19" s="63" t="s">
        <v>33</v>
      </c>
      <c r="E19" s="64" t="s">
        <v>129</v>
      </c>
      <c r="F19" s="65" t="s">
        <v>12</v>
      </c>
      <c r="G19" s="55">
        <f>ROUNDUP((108.4*1.025),-1)</f>
        <v>120</v>
      </c>
      <c r="H19" s="76"/>
      <c r="I19" s="77" t="str">
        <f t="shared" si="1"/>
        <v/>
      </c>
      <c r="J19" s="7" t="str">
        <f t="shared" si="2"/>
        <v/>
      </c>
      <c r="K19" s="7" t="str">
        <f t="shared" si="3"/>
        <v xml:space="preserve">MK </v>
      </c>
      <c r="L19" s="7"/>
      <c r="M19" s="7" t="str">
        <f t="shared" si="4"/>
        <v xml:space="preserve">MK </v>
      </c>
      <c r="N19" s="5">
        <f t="shared" si="5"/>
        <v>4</v>
      </c>
    </row>
    <row r="20" spans="1:14" ht="12.75" customHeight="1" x14ac:dyDescent="0.3">
      <c r="A20" s="65" t="str">
        <f t="shared" si="0"/>
        <v/>
      </c>
      <c r="B20" s="65"/>
      <c r="C20" s="62"/>
      <c r="D20" s="63"/>
      <c r="E20" s="64"/>
      <c r="F20" s="65"/>
      <c r="G20" s="55"/>
      <c r="H20" s="76"/>
      <c r="I20" s="77" t="str">
        <f t="shared" si="1"/>
        <v/>
      </c>
      <c r="J20" s="7" t="str">
        <f t="shared" si="2"/>
        <v/>
      </c>
      <c r="K20" s="7" t="str">
        <f t="shared" si="3"/>
        <v/>
      </c>
      <c r="L20" s="7"/>
      <c r="M20" s="7" t="str">
        <f t="shared" si="4"/>
        <v/>
      </c>
      <c r="N20" s="5" t="str">
        <f t="shared" si="5"/>
        <v/>
      </c>
    </row>
    <row r="21" spans="1:14" ht="12.75" customHeight="1" x14ac:dyDescent="0.3">
      <c r="A21" s="65" t="str">
        <f t="shared" si="0"/>
        <v>MK 5</v>
      </c>
      <c r="B21" s="65" t="s">
        <v>838</v>
      </c>
      <c r="C21" s="66" t="s">
        <v>130</v>
      </c>
      <c r="D21" s="63"/>
      <c r="E21" s="64"/>
      <c r="F21" s="65"/>
      <c r="G21" s="55"/>
      <c r="H21" s="76"/>
      <c r="I21" s="77" t="str">
        <f t="shared" si="1"/>
        <v/>
      </c>
      <c r="J21" s="7" t="str">
        <f t="shared" si="2"/>
        <v xml:space="preserve">MK </v>
      </c>
      <c r="K21" s="7" t="str">
        <f t="shared" si="3"/>
        <v/>
      </c>
      <c r="L21" s="7"/>
      <c r="M21" s="7" t="str">
        <f t="shared" si="4"/>
        <v xml:space="preserve">MK </v>
      </c>
      <c r="N21" s="5">
        <f t="shared" si="5"/>
        <v>5</v>
      </c>
    </row>
    <row r="22" spans="1:14" ht="12.75" customHeight="1" x14ac:dyDescent="0.3">
      <c r="A22" s="65" t="str">
        <f t="shared" si="0"/>
        <v/>
      </c>
      <c r="B22" s="65"/>
      <c r="C22" s="66" t="s">
        <v>131</v>
      </c>
      <c r="D22" s="63"/>
      <c r="E22" s="64"/>
      <c r="F22" s="65"/>
      <c r="G22" s="55"/>
      <c r="H22" s="76"/>
      <c r="I22" s="77" t="str">
        <f t="shared" si="1"/>
        <v/>
      </c>
      <c r="J22" s="7" t="str">
        <f t="shared" si="2"/>
        <v/>
      </c>
      <c r="K22" s="7" t="str">
        <f t="shared" si="3"/>
        <v/>
      </c>
      <c r="L22" s="7"/>
      <c r="M22" s="7" t="str">
        <f t="shared" si="4"/>
        <v/>
      </c>
      <c r="N22" s="5" t="str">
        <f t="shared" si="5"/>
        <v/>
      </c>
    </row>
    <row r="23" spans="1:14" ht="12.75" customHeight="1" x14ac:dyDescent="0.3">
      <c r="A23" s="65" t="str">
        <f t="shared" si="0"/>
        <v/>
      </c>
      <c r="B23" s="65"/>
      <c r="C23" s="62"/>
      <c r="D23" s="63"/>
      <c r="E23" s="64"/>
      <c r="F23" s="65"/>
      <c r="G23" s="55"/>
      <c r="H23" s="76"/>
      <c r="I23" s="77" t="str">
        <f t="shared" si="1"/>
        <v/>
      </c>
      <c r="J23" s="7" t="str">
        <f t="shared" si="2"/>
        <v/>
      </c>
      <c r="K23" s="7" t="str">
        <f t="shared" si="3"/>
        <v/>
      </c>
      <c r="L23" s="7"/>
      <c r="M23" s="7" t="str">
        <f t="shared" si="4"/>
        <v/>
      </c>
      <c r="N23" s="5" t="str">
        <f t="shared" si="5"/>
        <v/>
      </c>
    </row>
    <row r="24" spans="1:14" ht="12.75" customHeight="1" x14ac:dyDescent="0.3">
      <c r="A24" s="65" t="str">
        <f t="shared" si="0"/>
        <v>MK 6</v>
      </c>
      <c r="B24" s="65" t="s">
        <v>838</v>
      </c>
      <c r="C24" s="62" t="s">
        <v>320</v>
      </c>
      <c r="D24" s="63" t="s">
        <v>132</v>
      </c>
      <c r="E24" s="64"/>
      <c r="F24" s="65"/>
      <c r="G24" s="55"/>
      <c r="H24" s="76"/>
      <c r="I24" s="77" t="str">
        <f t="shared" si="1"/>
        <v/>
      </c>
      <c r="J24" s="7" t="str">
        <f t="shared" si="2"/>
        <v xml:space="preserve">MK </v>
      </c>
      <c r="K24" s="7" t="str">
        <f t="shared" si="3"/>
        <v/>
      </c>
      <c r="L24" s="7"/>
      <c r="M24" s="7" t="str">
        <f t="shared" si="4"/>
        <v xml:space="preserve">MK </v>
      </c>
      <c r="N24" s="5">
        <f t="shared" si="5"/>
        <v>6</v>
      </c>
    </row>
    <row r="25" spans="1:14" ht="12.75" customHeight="1" x14ac:dyDescent="0.3">
      <c r="A25" s="65" t="str">
        <f t="shared" si="0"/>
        <v/>
      </c>
      <c r="B25" s="65"/>
      <c r="C25" s="66"/>
      <c r="D25" s="63" t="s">
        <v>133</v>
      </c>
      <c r="E25" s="64"/>
      <c r="F25" s="65"/>
      <c r="G25" s="55"/>
      <c r="H25" s="76"/>
      <c r="I25" s="77" t="str">
        <f t="shared" si="1"/>
        <v/>
      </c>
      <c r="J25" s="7" t="str">
        <f t="shared" si="2"/>
        <v/>
      </c>
      <c r="K25" s="7" t="str">
        <f t="shared" si="3"/>
        <v/>
      </c>
      <c r="L25" s="7"/>
      <c r="M25" s="7" t="str">
        <f t="shared" si="4"/>
        <v/>
      </c>
      <c r="N25" s="5" t="str">
        <f t="shared" si="5"/>
        <v/>
      </c>
    </row>
    <row r="26" spans="1:14" ht="12.75" customHeight="1" x14ac:dyDescent="0.3">
      <c r="A26" s="65" t="str">
        <f t="shared" si="0"/>
        <v/>
      </c>
      <c r="B26" s="65"/>
      <c r="C26" s="62"/>
      <c r="D26" s="63"/>
      <c r="E26" s="64"/>
      <c r="F26" s="65"/>
      <c r="G26" s="55"/>
      <c r="H26" s="76"/>
      <c r="I26" s="77" t="str">
        <f t="shared" si="1"/>
        <v/>
      </c>
      <c r="J26" s="7" t="str">
        <f t="shared" si="2"/>
        <v/>
      </c>
      <c r="K26" s="7" t="str">
        <f t="shared" si="3"/>
        <v/>
      </c>
      <c r="L26" s="7"/>
      <c r="M26" s="7" t="str">
        <f t="shared" si="4"/>
        <v/>
      </c>
      <c r="N26" s="5" t="str">
        <f t="shared" si="5"/>
        <v/>
      </c>
    </row>
    <row r="27" spans="1:14" ht="12.75" customHeight="1" x14ac:dyDescent="0.3">
      <c r="A27" s="65" t="str">
        <f t="shared" si="0"/>
        <v>MK 7</v>
      </c>
      <c r="B27" s="65"/>
      <c r="C27" s="62"/>
      <c r="D27" s="63" t="s">
        <v>32</v>
      </c>
      <c r="E27" s="64" t="s">
        <v>128</v>
      </c>
      <c r="F27" s="65" t="s">
        <v>12</v>
      </c>
      <c r="G27" s="55"/>
      <c r="H27" s="76"/>
      <c r="I27" s="77" t="str">
        <f t="shared" si="1"/>
        <v/>
      </c>
      <c r="J27" s="7" t="str">
        <f t="shared" si="2"/>
        <v/>
      </c>
      <c r="K27" s="7" t="str">
        <f t="shared" si="3"/>
        <v xml:space="preserve">MK </v>
      </c>
      <c r="L27" s="7"/>
      <c r="M27" s="7" t="str">
        <f t="shared" si="4"/>
        <v xml:space="preserve">MK </v>
      </c>
      <c r="N27" s="5">
        <f t="shared" si="5"/>
        <v>7</v>
      </c>
    </row>
    <row r="28" spans="1:14" ht="12.75" customHeight="1" x14ac:dyDescent="0.3">
      <c r="A28" s="65" t="str">
        <f t="shared" si="0"/>
        <v/>
      </c>
      <c r="B28" s="65"/>
      <c r="C28" s="62"/>
      <c r="D28" s="63"/>
      <c r="E28" s="64"/>
      <c r="F28" s="65"/>
      <c r="G28" s="55"/>
      <c r="H28" s="76"/>
      <c r="I28" s="77" t="str">
        <f t="shared" si="1"/>
        <v/>
      </c>
      <c r="J28" s="7" t="str">
        <f t="shared" si="2"/>
        <v/>
      </c>
      <c r="K28" s="7" t="str">
        <f t="shared" si="3"/>
        <v/>
      </c>
      <c r="L28" s="7"/>
      <c r="M28" s="7" t="str">
        <f t="shared" si="4"/>
        <v/>
      </c>
      <c r="N28" s="5" t="str">
        <f t="shared" si="5"/>
        <v/>
      </c>
    </row>
    <row r="29" spans="1:14" ht="12.75" customHeight="1" x14ac:dyDescent="0.3">
      <c r="A29" s="65" t="str">
        <f t="shared" si="0"/>
        <v>MK 8</v>
      </c>
      <c r="B29" s="65"/>
      <c r="C29" s="62"/>
      <c r="D29" s="63" t="s">
        <v>33</v>
      </c>
      <c r="E29" s="64" t="s">
        <v>129</v>
      </c>
      <c r="F29" s="65" t="s">
        <v>12</v>
      </c>
      <c r="G29" s="55"/>
      <c r="H29" s="76"/>
      <c r="I29" s="77" t="str">
        <f t="shared" si="1"/>
        <v/>
      </c>
      <c r="J29" s="7" t="str">
        <f t="shared" si="2"/>
        <v/>
      </c>
      <c r="K29" s="7" t="str">
        <f t="shared" si="3"/>
        <v xml:space="preserve">MK </v>
      </c>
      <c r="L29" s="7"/>
      <c r="M29" s="7" t="str">
        <f t="shared" si="4"/>
        <v xml:space="preserve">MK </v>
      </c>
      <c r="N29" s="5">
        <f t="shared" si="5"/>
        <v>8</v>
      </c>
    </row>
    <row r="30" spans="1:14" ht="12.75" customHeight="1" x14ac:dyDescent="0.3">
      <c r="A30" s="65" t="str">
        <f t="shared" si="0"/>
        <v/>
      </c>
      <c r="B30" s="65"/>
      <c r="C30" s="62"/>
      <c r="D30" s="63"/>
      <c r="E30" s="64"/>
      <c r="F30" s="65"/>
      <c r="G30" s="55"/>
      <c r="H30" s="76"/>
      <c r="I30" s="77" t="str">
        <f t="shared" si="1"/>
        <v/>
      </c>
      <c r="J30" s="7" t="str">
        <f t="shared" si="2"/>
        <v/>
      </c>
      <c r="K30" s="7" t="str">
        <f t="shared" si="3"/>
        <v/>
      </c>
      <c r="L30" s="7"/>
      <c r="M30" s="7" t="str">
        <f t="shared" si="4"/>
        <v/>
      </c>
      <c r="N30" s="5" t="str">
        <f t="shared" si="5"/>
        <v/>
      </c>
    </row>
    <row r="31" spans="1:14" ht="12.75" customHeight="1" x14ac:dyDescent="0.3">
      <c r="A31" s="65" t="str">
        <f t="shared" si="0"/>
        <v>MK 9</v>
      </c>
      <c r="B31" s="65" t="s">
        <v>839</v>
      </c>
      <c r="C31" s="66" t="s">
        <v>169</v>
      </c>
      <c r="D31" s="63"/>
      <c r="E31" s="64"/>
      <c r="F31" s="65"/>
      <c r="G31" s="55"/>
      <c r="H31" s="76"/>
      <c r="I31" s="77" t="str">
        <f t="shared" si="1"/>
        <v/>
      </c>
      <c r="J31" s="7" t="str">
        <f t="shared" si="2"/>
        <v xml:space="preserve">MK </v>
      </c>
      <c r="K31" s="7" t="str">
        <f t="shared" si="3"/>
        <v/>
      </c>
      <c r="L31" s="7"/>
      <c r="M31" s="7" t="str">
        <f t="shared" si="4"/>
        <v xml:space="preserve">MK </v>
      </c>
      <c r="N31" s="5">
        <f t="shared" si="5"/>
        <v>9</v>
      </c>
    </row>
    <row r="32" spans="1:14" ht="12.75" customHeight="1" x14ac:dyDescent="0.3">
      <c r="A32" s="65" t="str">
        <f t="shared" si="0"/>
        <v/>
      </c>
      <c r="B32" s="65"/>
      <c r="C32" s="62"/>
      <c r="D32" s="63"/>
      <c r="E32" s="64"/>
      <c r="F32" s="65"/>
      <c r="G32" s="55"/>
      <c r="H32" s="76"/>
      <c r="I32" s="77" t="str">
        <f t="shared" si="1"/>
        <v/>
      </c>
      <c r="J32" s="7" t="str">
        <f t="shared" si="2"/>
        <v/>
      </c>
      <c r="K32" s="7" t="str">
        <f t="shared" si="3"/>
        <v/>
      </c>
      <c r="L32" s="7"/>
      <c r="M32" s="7" t="str">
        <f t="shared" si="4"/>
        <v/>
      </c>
      <c r="N32" s="5" t="str">
        <f t="shared" si="5"/>
        <v/>
      </c>
    </row>
    <row r="33" spans="1:14" ht="12.75" customHeight="1" x14ac:dyDescent="0.3">
      <c r="A33" s="65" t="str">
        <f t="shared" si="0"/>
        <v>MK 10</v>
      </c>
      <c r="B33" s="65"/>
      <c r="C33" s="62" t="s">
        <v>320</v>
      </c>
      <c r="D33" s="63" t="s">
        <v>558</v>
      </c>
      <c r="E33" s="64"/>
      <c r="F33" s="65" t="s">
        <v>12</v>
      </c>
      <c r="G33" s="55"/>
      <c r="H33" s="76"/>
      <c r="I33" s="77" t="str">
        <f t="shared" si="1"/>
        <v/>
      </c>
      <c r="J33" s="7" t="str">
        <f t="shared" si="2"/>
        <v/>
      </c>
      <c r="K33" s="7" t="str">
        <f t="shared" si="3"/>
        <v xml:space="preserve">MK </v>
      </c>
      <c r="L33" s="7"/>
      <c r="M33" s="7" t="str">
        <f t="shared" si="4"/>
        <v xml:space="preserve">MK </v>
      </c>
      <c r="N33" s="5">
        <f t="shared" si="5"/>
        <v>10</v>
      </c>
    </row>
    <row r="34" spans="1:14" ht="12.75" customHeight="1" x14ac:dyDescent="0.3">
      <c r="A34" s="65" t="str">
        <f t="shared" si="0"/>
        <v/>
      </c>
      <c r="B34" s="65"/>
      <c r="C34" s="62"/>
      <c r="D34" s="63" t="s">
        <v>170</v>
      </c>
      <c r="E34" s="64"/>
      <c r="F34" s="65"/>
      <c r="G34" s="55"/>
      <c r="H34" s="76"/>
      <c r="I34" s="77" t="str">
        <f t="shared" si="1"/>
        <v/>
      </c>
      <c r="J34" s="7" t="str">
        <f t="shared" si="2"/>
        <v/>
      </c>
      <c r="K34" s="7" t="str">
        <f t="shared" si="3"/>
        <v/>
      </c>
      <c r="L34" s="7"/>
      <c r="M34" s="7" t="str">
        <f t="shared" si="4"/>
        <v/>
      </c>
      <c r="N34" s="5" t="str">
        <f t="shared" si="5"/>
        <v/>
      </c>
    </row>
    <row r="35" spans="1:14" ht="12.75" customHeight="1" x14ac:dyDescent="0.3">
      <c r="A35" s="65" t="str">
        <f t="shared" si="0"/>
        <v/>
      </c>
      <c r="B35" s="65"/>
      <c r="C35" s="62"/>
      <c r="D35" s="63"/>
      <c r="E35" s="64"/>
      <c r="F35" s="65"/>
      <c r="G35" s="55"/>
      <c r="H35" s="76"/>
      <c r="I35" s="77" t="str">
        <f t="shared" si="1"/>
        <v/>
      </c>
      <c r="J35" s="7" t="str">
        <f t="shared" si="2"/>
        <v/>
      </c>
      <c r="K35" s="7" t="str">
        <f t="shared" si="3"/>
        <v/>
      </c>
      <c r="L35" s="7"/>
      <c r="M35" s="7" t="str">
        <f t="shared" si="4"/>
        <v/>
      </c>
      <c r="N35" s="5" t="str">
        <f t="shared" si="5"/>
        <v/>
      </c>
    </row>
    <row r="36" spans="1:14" ht="12.75" customHeight="1" x14ac:dyDescent="0.3">
      <c r="A36" s="65" t="str">
        <f t="shared" si="0"/>
        <v>MK 11</v>
      </c>
      <c r="B36" s="65" t="s">
        <v>840</v>
      </c>
      <c r="C36" s="66" t="s">
        <v>359</v>
      </c>
      <c r="D36" s="78"/>
      <c r="E36" s="64"/>
      <c r="F36" s="65"/>
      <c r="G36" s="55"/>
      <c r="H36" s="76"/>
      <c r="I36" s="77" t="str">
        <f t="shared" si="1"/>
        <v/>
      </c>
      <c r="J36" s="7" t="str">
        <f t="shared" si="2"/>
        <v xml:space="preserve">MK </v>
      </c>
      <c r="K36" s="7" t="str">
        <f t="shared" si="3"/>
        <v/>
      </c>
      <c r="L36" s="7"/>
      <c r="M36" s="7" t="str">
        <f t="shared" si="4"/>
        <v xml:space="preserve">MK </v>
      </c>
      <c r="N36" s="5">
        <f t="shared" si="5"/>
        <v>11</v>
      </c>
    </row>
    <row r="37" spans="1:14" ht="12.75" customHeight="1" x14ac:dyDescent="0.3">
      <c r="A37" s="65" t="str">
        <f t="shared" si="0"/>
        <v/>
      </c>
      <c r="B37" s="65"/>
      <c r="C37" s="66" t="s">
        <v>197</v>
      </c>
      <c r="D37" s="78"/>
      <c r="E37" s="64"/>
      <c r="F37" s="65"/>
      <c r="G37" s="55"/>
      <c r="H37" s="76"/>
      <c r="I37" s="77" t="str">
        <f t="shared" si="1"/>
        <v/>
      </c>
      <c r="J37" s="7" t="str">
        <f t="shared" si="2"/>
        <v/>
      </c>
      <c r="K37" s="7" t="str">
        <f t="shared" si="3"/>
        <v/>
      </c>
      <c r="L37" s="7"/>
      <c r="M37" s="7" t="str">
        <f t="shared" si="4"/>
        <v/>
      </c>
      <c r="N37" s="5" t="str">
        <f t="shared" si="5"/>
        <v/>
      </c>
    </row>
    <row r="38" spans="1:14" ht="12.75" customHeight="1" x14ac:dyDescent="0.3">
      <c r="A38" s="65" t="str">
        <f t="shared" si="0"/>
        <v/>
      </c>
      <c r="B38" s="65"/>
      <c r="C38" s="62"/>
      <c r="D38" s="63"/>
      <c r="E38" s="64"/>
      <c r="F38" s="65"/>
      <c r="G38" s="55"/>
      <c r="H38" s="76"/>
      <c r="I38" s="77" t="str">
        <f t="shared" si="1"/>
        <v/>
      </c>
      <c r="J38" s="7" t="str">
        <f t="shared" si="2"/>
        <v/>
      </c>
      <c r="K38" s="7" t="str">
        <f t="shared" si="3"/>
        <v/>
      </c>
      <c r="L38" s="7"/>
      <c r="M38" s="7" t="str">
        <f t="shared" si="4"/>
        <v/>
      </c>
      <c r="N38" s="5" t="str">
        <f t="shared" si="5"/>
        <v/>
      </c>
    </row>
    <row r="39" spans="1:14" ht="12.75" customHeight="1" x14ac:dyDescent="0.3">
      <c r="A39" s="65" t="str">
        <f t="shared" si="0"/>
        <v>MK 12</v>
      </c>
      <c r="B39" s="65"/>
      <c r="C39" s="62" t="s">
        <v>320</v>
      </c>
      <c r="D39" s="63" t="s">
        <v>194</v>
      </c>
      <c r="E39" s="64"/>
      <c r="F39" s="65" t="s">
        <v>47</v>
      </c>
      <c r="G39" s="55"/>
      <c r="H39" s="76"/>
      <c r="I39" s="77" t="str">
        <f t="shared" si="1"/>
        <v/>
      </c>
      <c r="J39" s="7" t="str">
        <f t="shared" si="2"/>
        <v/>
      </c>
      <c r="K39" s="7" t="str">
        <f t="shared" si="3"/>
        <v xml:space="preserve">MK </v>
      </c>
      <c r="L39" s="7"/>
      <c r="M39" s="7" t="str">
        <f t="shared" si="4"/>
        <v xml:space="preserve">MK </v>
      </c>
      <c r="N39" s="5">
        <f t="shared" si="5"/>
        <v>12</v>
      </c>
    </row>
    <row r="40" spans="1:14" ht="12.75" customHeight="1" x14ac:dyDescent="0.3">
      <c r="A40" s="65" t="str">
        <f t="shared" si="0"/>
        <v/>
      </c>
      <c r="B40" s="65"/>
      <c r="C40" s="62"/>
      <c r="D40" s="63"/>
      <c r="E40" s="64"/>
      <c r="F40" s="65"/>
      <c r="G40" s="55"/>
      <c r="H40" s="76"/>
      <c r="I40" s="77" t="str">
        <f t="shared" si="1"/>
        <v/>
      </c>
      <c r="J40" s="7" t="str">
        <f t="shared" si="2"/>
        <v/>
      </c>
      <c r="K40" s="7" t="str">
        <f t="shared" si="3"/>
        <v/>
      </c>
      <c r="L40" s="7"/>
      <c r="M40" s="7" t="str">
        <f t="shared" si="4"/>
        <v/>
      </c>
      <c r="N40" s="5" t="str">
        <f t="shared" si="5"/>
        <v/>
      </c>
    </row>
    <row r="41" spans="1:14" ht="12.75" customHeight="1" x14ac:dyDescent="0.3">
      <c r="A41" s="65" t="str">
        <f t="shared" si="0"/>
        <v>MK 13</v>
      </c>
      <c r="B41" s="65"/>
      <c r="C41" s="62" t="s">
        <v>8</v>
      </c>
      <c r="D41" s="63" t="s">
        <v>195</v>
      </c>
      <c r="E41" s="64"/>
      <c r="F41" s="65" t="s">
        <v>47</v>
      </c>
      <c r="G41" s="55"/>
      <c r="H41" s="76"/>
      <c r="I41" s="77" t="str">
        <f t="shared" si="1"/>
        <v/>
      </c>
      <c r="J41" s="7" t="str">
        <f t="shared" si="2"/>
        <v/>
      </c>
      <c r="K41" s="7" t="str">
        <f t="shared" si="3"/>
        <v xml:space="preserve">MK </v>
      </c>
      <c r="L41" s="7"/>
      <c r="M41" s="7" t="str">
        <f t="shared" si="4"/>
        <v xml:space="preserve">MK </v>
      </c>
      <c r="N41" s="5">
        <f t="shared" si="5"/>
        <v>13</v>
      </c>
    </row>
    <row r="42" spans="1:14" ht="12.75" customHeight="1" x14ac:dyDescent="0.3">
      <c r="A42" s="65" t="str">
        <f t="shared" si="0"/>
        <v/>
      </c>
      <c r="B42" s="65"/>
      <c r="C42" s="62"/>
      <c r="D42" s="63"/>
      <c r="E42" s="64"/>
      <c r="F42" s="65"/>
      <c r="G42" s="55"/>
      <c r="H42" s="76"/>
      <c r="I42" s="77" t="str">
        <f t="shared" si="1"/>
        <v/>
      </c>
      <c r="J42" s="7" t="str">
        <f t="shared" si="2"/>
        <v/>
      </c>
      <c r="K42" s="7" t="str">
        <f t="shared" si="3"/>
        <v/>
      </c>
      <c r="L42" s="7"/>
      <c r="M42" s="7" t="str">
        <f t="shared" si="4"/>
        <v/>
      </c>
      <c r="N42" s="5" t="str">
        <f t="shared" si="5"/>
        <v/>
      </c>
    </row>
    <row r="43" spans="1:14" ht="12.75" customHeight="1" x14ac:dyDescent="0.3">
      <c r="A43" s="65" t="str">
        <f t="shared" si="0"/>
        <v>MK 14</v>
      </c>
      <c r="B43" s="65"/>
      <c r="C43" s="62" t="s">
        <v>348</v>
      </c>
      <c r="D43" s="63" t="s">
        <v>196</v>
      </c>
      <c r="E43" s="64"/>
      <c r="F43" s="65" t="s">
        <v>47</v>
      </c>
      <c r="G43" s="55"/>
      <c r="H43" s="76"/>
      <c r="I43" s="77" t="str">
        <f t="shared" si="1"/>
        <v/>
      </c>
      <c r="J43" s="7" t="str">
        <f t="shared" si="2"/>
        <v/>
      </c>
      <c r="K43" s="7" t="str">
        <f t="shared" si="3"/>
        <v xml:space="preserve">MK </v>
      </c>
      <c r="L43" s="7"/>
      <c r="M43" s="7" t="str">
        <f t="shared" si="4"/>
        <v xml:space="preserve">MK </v>
      </c>
      <c r="N43" s="5">
        <f t="shared" si="5"/>
        <v>14</v>
      </c>
    </row>
    <row r="44" spans="1:14" ht="12.75" customHeight="1" x14ac:dyDescent="0.3">
      <c r="A44" s="65" t="str">
        <f t="shared" si="0"/>
        <v/>
      </c>
      <c r="B44" s="65"/>
      <c r="C44" s="62"/>
      <c r="D44" s="63"/>
      <c r="E44" s="64"/>
      <c r="F44" s="65"/>
      <c r="G44" s="55"/>
      <c r="H44" s="76"/>
      <c r="I44" s="77" t="str">
        <f t="shared" si="1"/>
        <v/>
      </c>
      <c r="J44" s="7" t="str">
        <f t="shared" si="2"/>
        <v/>
      </c>
      <c r="K44" s="7" t="str">
        <f t="shared" si="3"/>
        <v/>
      </c>
      <c r="L44" s="7"/>
      <c r="M44" s="7" t="str">
        <f t="shared" si="4"/>
        <v/>
      </c>
      <c r="N44" s="5" t="str">
        <f t="shared" si="5"/>
        <v/>
      </c>
    </row>
    <row r="45" spans="1:14" ht="12.75" customHeight="1" x14ac:dyDescent="0.3">
      <c r="A45" s="65" t="str">
        <f t="shared" si="0"/>
        <v>MK 15</v>
      </c>
      <c r="B45" s="65" t="s">
        <v>841</v>
      </c>
      <c r="C45" s="66" t="s">
        <v>210</v>
      </c>
      <c r="D45" s="63"/>
      <c r="E45" s="64"/>
      <c r="F45" s="65"/>
      <c r="G45" s="55"/>
      <c r="H45" s="76"/>
      <c r="I45" s="77" t="str">
        <f t="shared" si="1"/>
        <v/>
      </c>
      <c r="J45" s="7" t="str">
        <f t="shared" si="2"/>
        <v xml:space="preserve">MK </v>
      </c>
      <c r="K45" s="7" t="str">
        <f t="shared" si="3"/>
        <v/>
      </c>
      <c r="L45" s="7"/>
      <c r="M45" s="7" t="str">
        <f t="shared" si="4"/>
        <v xml:space="preserve">MK </v>
      </c>
      <c r="N45" s="5">
        <f t="shared" si="5"/>
        <v>15</v>
      </c>
    </row>
    <row r="46" spans="1:14" ht="12.75" customHeight="1" x14ac:dyDescent="0.3">
      <c r="A46" s="65" t="str">
        <f t="shared" si="0"/>
        <v/>
      </c>
      <c r="B46" s="65"/>
      <c r="C46" s="66" t="s">
        <v>205</v>
      </c>
      <c r="D46" s="63"/>
      <c r="E46" s="64"/>
      <c r="F46" s="65"/>
      <c r="G46" s="55"/>
      <c r="H46" s="76"/>
      <c r="I46" s="77" t="str">
        <f t="shared" si="1"/>
        <v/>
      </c>
      <c r="J46" s="7" t="str">
        <f t="shared" si="2"/>
        <v/>
      </c>
      <c r="K46" s="7" t="str">
        <f t="shared" si="3"/>
        <v/>
      </c>
      <c r="L46" s="7"/>
      <c r="M46" s="7" t="str">
        <f t="shared" si="4"/>
        <v/>
      </c>
      <c r="N46" s="5" t="str">
        <f t="shared" si="5"/>
        <v/>
      </c>
    </row>
    <row r="47" spans="1:14" ht="12.75" customHeight="1" x14ac:dyDescent="0.3">
      <c r="A47" s="65" t="str">
        <f t="shared" si="0"/>
        <v/>
      </c>
      <c r="B47" s="65"/>
      <c r="C47" s="62"/>
      <c r="D47" s="63"/>
      <c r="E47" s="64"/>
      <c r="F47" s="65"/>
      <c r="G47" s="55"/>
      <c r="H47" s="76"/>
      <c r="I47" s="77" t="str">
        <f t="shared" si="1"/>
        <v/>
      </c>
      <c r="J47" s="7" t="str">
        <f t="shared" si="2"/>
        <v/>
      </c>
      <c r="K47" s="7" t="str">
        <f t="shared" si="3"/>
        <v/>
      </c>
      <c r="L47" s="7"/>
      <c r="M47" s="7" t="str">
        <f t="shared" si="4"/>
        <v/>
      </c>
      <c r="N47" s="5" t="str">
        <f t="shared" si="5"/>
        <v/>
      </c>
    </row>
    <row r="48" spans="1:14" ht="12.75" customHeight="1" x14ac:dyDescent="0.3">
      <c r="A48" s="65" t="str">
        <f t="shared" si="0"/>
        <v>MK 16</v>
      </c>
      <c r="B48" s="65"/>
      <c r="C48" s="62" t="s">
        <v>320</v>
      </c>
      <c r="D48" s="63" t="s">
        <v>160</v>
      </c>
      <c r="E48" s="64"/>
      <c r="F48" s="65" t="s">
        <v>15</v>
      </c>
      <c r="G48" s="55"/>
      <c r="H48" s="76"/>
      <c r="I48" s="77" t="str">
        <f t="shared" si="1"/>
        <v/>
      </c>
      <c r="J48" s="7" t="str">
        <f t="shared" si="2"/>
        <v/>
      </c>
      <c r="K48" s="7" t="str">
        <f t="shared" si="3"/>
        <v xml:space="preserve">MK </v>
      </c>
      <c r="L48" s="7"/>
      <c r="M48" s="7" t="str">
        <f t="shared" si="4"/>
        <v xml:space="preserve">MK </v>
      </c>
      <c r="N48" s="5">
        <f t="shared" si="5"/>
        <v>16</v>
      </c>
    </row>
    <row r="49" spans="1:14" ht="12.75" customHeight="1" x14ac:dyDescent="0.3">
      <c r="A49" s="65" t="str">
        <f t="shared" si="0"/>
        <v/>
      </c>
      <c r="B49" s="65"/>
      <c r="C49" s="66"/>
      <c r="D49" s="63"/>
      <c r="E49" s="64"/>
      <c r="F49" s="65"/>
      <c r="G49" s="55"/>
      <c r="H49" s="76"/>
      <c r="I49" s="77" t="str">
        <f t="shared" si="1"/>
        <v/>
      </c>
      <c r="J49" s="7" t="str">
        <f t="shared" si="2"/>
        <v/>
      </c>
      <c r="K49" s="7" t="str">
        <f t="shared" si="3"/>
        <v/>
      </c>
      <c r="L49" s="7"/>
      <c r="M49" s="7" t="str">
        <f t="shared" si="4"/>
        <v/>
      </c>
      <c r="N49" s="5" t="str">
        <f t="shared" si="5"/>
        <v/>
      </c>
    </row>
    <row r="50" spans="1:14" ht="12.75" customHeight="1" x14ac:dyDescent="0.3">
      <c r="A50" s="65" t="str">
        <f t="shared" si="0"/>
        <v>MK 17</v>
      </c>
      <c r="B50" s="65" t="s">
        <v>842</v>
      </c>
      <c r="C50" s="66" t="s">
        <v>198</v>
      </c>
      <c r="D50" s="63"/>
      <c r="E50" s="64"/>
      <c r="F50" s="65"/>
      <c r="G50" s="55"/>
      <c r="H50" s="76"/>
      <c r="I50" s="77" t="str">
        <f t="shared" si="1"/>
        <v/>
      </c>
      <c r="J50" s="7" t="str">
        <f t="shared" si="2"/>
        <v xml:space="preserve">MK </v>
      </c>
      <c r="K50" s="7" t="str">
        <f t="shared" si="3"/>
        <v/>
      </c>
      <c r="L50" s="7"/>
      <c r="M50" s="7" t="str">
        <f t="shared" si="4"/>
        <v xml:space="preserve">MK </v>
      </c>
      <c r="N50" s="5">
        <f t="shared" si="5"/>
        <v>17</v>
      </c>
    </row>
    <row r="51" spans="1:14" ht="12.75" customHeight="1" x14ac:dyDescent="0.3">
      <c r="A51" s="65" t="str">
        <f t="shared" si="0"/>
        <v/>
      </c>
      <c r="B51" s="65"/>
      <c r="C51" s="66" t="s">
        <v>211</v>
      </c>
      <c r="D51" s="63"/>
      <c r="E51" s="64"/>
      <c r="F51" s="65"/>
      <c r="G51" s="55"/>
      <c r="H51" s="76"/>
      <c r="I51" s="77" t="str">
        <f t="shared" si="1"/>
        <v/>
      </c>
      <c r="J51" s="7" t="str">
        <f t="shared" si="2"/>
        <v/>
      </c>
      <c r="K51" s="7" t="str">
        <f t="shared" si="3"/>
        <v/>
      </c>
      <c r="L51" s="7"/>
      <c r="M51" s="7" t="str">
        <f t="shared" si="4"/>
        <v/>
      </c>
      <c r="N51" s="5" t="str">
        <f t="shared" si="5"/>
        <v/>
      </c>
    </row>
    <row r="52" spans="1:14" ht="12.75" customHeight="1" x14ac:dyDescent="0.3">
      <c r="A52" s="65" t="str">
        <f t="shared" si="0"/>
        <v/>
      </c>
      <c r="B52" s="65"/>
      <c r="C52" s="62"/>
      <c r="D52" s="63"/>
      <c r="E52" s="64"/>
      <c r="F52" s="65"/>
      <c r="G52" s="55"/>
      <c r="H52" s="76"/>
      <c r="I52" s="77" t="str">
        <f t="shared" si="1"/>
        <v/>
      </c>
      <c r="J52" s="7" t="str">
        <f t="shared" si="2"/>
        <v/>
      </c>
      <c r="K52" s="7" t="str">
        <f t="shared" si="3"/>
        <v/>
      </c>
      <c r="L52" s="7"/>
      <c r="M52" s="7" t="str">
        <f t="shared" si="4"/>
        <v/>
      </c>
      <c r="N52" s="5" t="str">
        <f t="shared" si="5"/>
        <v/>
      </c>
    </row>
    <row r="53" spans="1:14" ht="12.75" customHeight="1" x14ac:dyDescent="0.3">
      <c r="A53" s="65" t="str">
        <f t="shared" si="0"/>
        <v>MK 18</v>
      </c>
      <c r="B53" s="65"/>
      <c r="C53" s="62" t="s">
        <v>320</v>
      </c>
      <c r="D53" s="63" t="s">
        <v>199</v>
      </c>
      <c r="E53" s="64"/>
      <c r="F53" s="65" t="s">
        <v>47</v>
      </c>
      <c r="G53" s="55"/>
      <c r="H53" s="76"/>
      <c r="I53" s="77" t="str">
        <f t="shared" si="1"/>
        <v/>
      </c>
      <c r="J53" s="7" t="str">
        <f t="shared" si="2"/>
        <v/>
      </c>
      <c r="K53" s="7" t="str">
        <f t="shared" si="3"/>
        <v xml:space="preserve">MK </v>
      </c>
      <c r="L53" s="7"/>
      <c r="M53" s="7" t="str">
        <f t="shared" si="4"/>
        <v xml:space="preserve">MK </v>
      </c>
      <c r="N53" s="5">
        <f t="shared" si="5"/>
        <v>18</v>
      </c>
    </row>
    <row r="54" spans="1:14" ht="12.75" customHeight="1" x14ac:dyDescent="0.3">
      <c r="A54" s="65" t="str">
        <f t="shared" si="0"/>
        <v/>
      </c>
      <c r="B54" s="65"/>
      <c r="C54" s="62"/>
      <c r="D54" s="63" t="s">
        <v>200</v>
      </c>
      <c r="E54" s="64"/>
      <c r="F54" s="65"/>
      <c r="G54" s="55"/>
      <c r="H54" s="76"/>
      <c r="I54" s="77" t="str">
        <f t="shared" si="1"/>
        <v/>
      </c>
      <c r="J54" s="7" t="str">
        <f t="shared" si="2"/>
        <v/>
      </c>
      <c r="K54" s="7" t="str">
        <f t="shared" si="3"/>
        <v/>
      </c>
      <c r="L54" s="7"/>
      <c r="M54" s="7" t="str">
        <f t="shared" si="4"/>
        <v/>
      </c>
      <c r="N54" s="5" t="str">
        <f t="shared" si="5"/>
        <v/>
      </c>
    </row>
    <row r="55" spans="1:14" ht="12.75" customHeight="1" x14ac:dyDescent="0.3">
      <c r="A55" s="65" t="str">
        <f t="shared" si="0"/>
        <v/>
      </c>
      <c r="B55" s="65"/>
      <c r="C55" s="62"/>
      <c r="D55" s="63"/>
      <c r="E55" s="64"/>
      <c r="F55" s="65"/>
      <c r="G55" s="55"/>
      <c r="H55" s="76"/>
      <c r="I55" s="77" t="str">
        <f t="shared" si="1"/>
        <v/>
      </c>
      <c r="J55" s="7" t="str">
        <f t="shared" si="2"/>
        <v/>
      </c>
      <c r="K55" s="7" t="str">
        <f t="shared" si="3"/>
        <v/>
      </c>
      <c r="L55" s="7"/>
      <c r="M55" s="7" t="str">
        <f t="shared" si="4"/>
        <v/>
      </c>
      <c r="N55" s="5" t="str">
        <f t="shared" si="5"/>
        <v/>
      </c>
    </row>
    <row r="56" spans="1:14" ht="12.75" customHeight="1" x14ac:dyDescent="0.3">
      <c r="A56" s="65" t="str">
        <f t="shared" si="0"/>
        <v>MK 19</v>
      </c>
      <c r="B56" s="136"/>
      <c r="C56" s="62" t="s">
        <v>8</v>
      </c>
      <c r="D56" s="63" t="s">
        <v>201</v>
      </c>
      <c r="E56" s="64"/>
      <c r="F56" s="65" t="s">
        <v>47</v>
      </c>
      <c r="G56" s="55"/>
      <c r="H56" s="76"/>
      <c r="I56" s="77" t="str">
        <f t="shared" si="1"/>
        <v/>
      </c>
      <c r="J56" s="7" t="str">
        <f t="shared" si="2"/>
        <v/>
      </c>
      <c r="K56" s="7" t="str">
        <f t="shared" si="3"/>
        <v xml:space="preserve">MK </v>
      </c>
      <c r="L56" s="7"/>
      <c r="M56" s="7" t="str">
        <f t="shared" si="4"/>
        <v xml:space="preserve">MK </v>
      </c>
      <c r="N56" s="5">
        <f t="shared" si="5"/>
        <v>19</v>
      </c>
    </row>
    <row r="57" spans="1:14" ht="12.75" customHeight="1" x14ac:dyDescent="0.3">
      <c r="A57" s="65" t="str">
        <f t="shared" si="0"/>
        <v/>
      </c>
      <c r="B57" s="79"/>
      <c r="C57" s="62"/>
      <c r="D57" s="63" t="s">
        <v>202</v>
      </c>
      <c r="E57" s="64"/>
      <c r="F57" s="65"/>
      <c r="G57" s="55"/>
      <c r="H57" s="76"/>
      <c r="I57" s="77" t="str">
        <f t="shared" si="1"/>
        <v/>
      </c>
      <c r="J57" s="7" t="str">
        <f t="shared" si="2"/>
        <v/>
      </c>
      <c r="K57" s="7" t="str">
        <f t="shared" si="3"/>
        <v/>
      </c>
      <c r="L57" s="7"/>
      <c r="M57" s="7" t="str">
        <f t="shared" si="4"/>
        <v/>
      </c>
      <c r="N57" s="5" t="str">
        <f t="shared" si="5"/>
        <v/>
      </c>
    </row>
    <row r="58" spans="1:14" ht="12.75" customHeight="1" x14ac:dyDescent="0.3">
      <c r="A58" s="65" t="str">
        <f t="shared" si="0"/>
        <v/>
      </c>
      <c r="B58" s="136"/>
      <c r="C58" s="62"/>
      <c r="D58" s="63" t="s">
        <v>203</v>
      </c>
      <c r="E58" s="64"/>
      <c r="F58" s="65"/>
      <c r="G58" s="55"/>
      <c r="H58" s="76"/>
      <c r="I58" s="77" t="str">
        <f t="shared" si="1"/>
        <v/>
      </c>
      <c r="J58" s="7" t="str">
        <f t="shared" si="2"/>
        <v/>
      </c>
      <c r="K58" s="7" t="str">
        <f t="shared" si="3"/>
        <v/>
      </c>
      <c r="L58" s="7"/>
      <c r="M58" s="7" t="str">
        <f t="shared" si="4"/>
        <v/>
      </c>
      <c r="N58" s="5" t="str">
        <f t="shared" si="5"/>
        <v/>
      </c>
    </row>
    <row r="59" spans="1:14" ht="12.75" customHeight="1" x14ac:dyDescent="0.3">
      <c r="A59" s="65" t="str">
        <f t="shared" si="0"/>
        <v/>
      </c>
      <c r="B59" s="65"/>
      <c r="C59" s="62"/>
      <c r="D59" s="63"/>
      <c r="E59" s="64"/>
      <c r="F59" s="65"/>
      <c r="G59" s="55"/>
      <c r="H59" s="76"/>
      <c r="I59" s="77" t="str">
        <f t="shared" si="1"/>
        <v/>
      </c>
      <c r="J59" s="7" t="str">
        <f t="shared" si="2"/>
        <v/>
      </c>
      <c r="K59" s="7" t="str">
        <f t="shared" si="3"/>
        <v/>
      </c>
      <c r="L59" s="7"/>
      <c r="M59" s="7" t="str">
        <f t="shared" si="4"/>
        <v/>
      </c>
      <c r="N59" s="5" t="str">
        <f t="shared" si="5"/>
        <v/>
      </c>
    </row>
    <row r="60" spans="1:14" ht="12.75" customHeight="1" x14ac:dyDescent="0.3">
      <c r="A60" s="65" t="str">
        <f t="shared" si="0"/>
        <v>MK 20</v>
      </c>
      <c r="B60" s="65"/>
      <c r="C60" s="62" t="s">
        <v>348</v>
      </c>
      <c r="D60" s="63" t="s">
        <v>204</v>
      </c>
      <c r="E60" s="64"/>
      <c r="F60" s="65" t="s">
        <v>47</v>
      </c>
      <c r="G60" s="55"/>
      <c r="H60" s="76"/>
      <c r="I60" s="77" t="str">
        <f t="shared" si="1"/>
        <v/>
      </c>
      <c r="J60" s="7" t="str">
        <f t="shared" si="2"/>
        <v/>
      </c>
      <c r="K60" s="7" t="str">
        <f t="shared" si="3"/>
        <v xml:space="preserve">MK </v>
      </c>
      <c r="L60" s="7"/>
      <c r="M60" s="7" t="str">
        <f t="shared" si="4"/>
        <v xml:space="preserve">MK </v>
      </c>
      <c r="N60" s="5">
        <f t="shared" si="5"/>
        <v>20</v>
      </c>
    </row>
    <row r="61" spans="1:14" ht="12.75" customHeight="1" x14ac:dyDescent="0.3">
      <c r="A61" s="65" t="str">
        <f t="shared" si="0"/>
        <v/>
      </c>
      <c r="B61" s="65"/>
      <c r="C61" s="66"/>
      <c r="D61" s="63"/>
      <c r="E61" s="64"/>
      <c r="F61" s="65"/>
      <c r="G61" s="55"/>
      <c r="H61" s="76"/>
      <c r="I61" s="77" t="str">
        <f t="shared" si="1"/>
        <v/>
      </c>
      <c r="J61" s="7" t="str">
        <f t="shared" si="2"/>
        <v/>
      </c>
      <c r="K61" s="7" t="str">
        <f t="shared" si="3"/>
        <v/>
      </c>
      <c r="L61" s="7"/>
      <c r="M61" s="7" t="str">
        <f t="shared" si="4"/>
        <v/>
      </c>
      <c r="N61" s="5" t="str">
        <f t="shared" si="5"/>
        <v/>
      </c>
    </row>
    <row r="62" spans="1:14" ht="12.75" customHeight="1" x14ac:dyDescent="0.3">
      <c r="A62" s="65" t="str">
        <f t="shared" si="0"/>
        <v>MK 21</v>
      </c>
      <c r="B62" s="65" t="s">
        <v>843</v>
      </c>
      <c r="C62" s="66" t="s">
        <v>208</v>
      </c>
      <c r="D62" s="63"/>
      <c r="E62" s="64"/>
      <c r="F62" s="65"/>
      <c r="G62" s="55"/>
      <c r="H62" s="76"/>
      <c r="I62" s="77" t="str">
        <f t="shared" si="1"/>
        <v/>
      </c>
      <c r="J62" s="7" t="str">
        <f t="shared" si="2"/>
        <v xml:space="preserve">MK </v>
      </c>
      <c r="K62" s="7" t="str">
        <f t="shared" si="3"/>
        <v/>
      </c>
      <c r="L62" s="7"/>
      <c r="M62" s="7" t="str">
        <f t="shared" si="4"/>
        <v xml:space="preserve">MK </v>
      </c>
      <c r="N62" s="5">
        <f t="shared" si="5"/>
        <v>21</v>
      </c>
    </row>
    <row r="63" spans="1:14" ht="12.75" customHeight="1" x14ac:dyDescent="0.3">
      <c r="A63" s="65" t="str">
        <f t="shared" si="0"/>
        <v/>
      </c>
      <c r="B63" s="65"/>
      <c r="C63" s="66" t="s">
        <v>205</v>
      </c>
      <c r="D63" s="63"/>
      <c r="E63" s="64"/>
      <c r="F63" s="65"/>
      <c r="G63" s="55"/>
      <c r="H63" s="76"/>
      <c r="I63" s="77" t="str">
        <f t="shared" si="1"/>
        <v/>
      </c>
      <c r="J63" s="7" t="str">
        <f t="shared" si="2"/>
        <v/>
      </c>
      <c r="K63" s="7" t="str">
        <f t="shared" si="3"/>
        <v/>
      </c>
      <c r="L63" s="7"/>
      <c r="M63" s="7" t="str">
        <f t="shared" si="4"/>
        <v/>
      </c>
      <c r="N63" s="5" t="str">
        <f t="shared" si="5"/>
        <v/>
      </c>
    </row>
    <row r="64" spans="1:14" ht="12.75" customHeight="1" x14ac:dyDescent="0.3">
      <c r="A64" s="65" t="str">
        <f t="shared" si="0"/>
        <v/>
      </c>
      <c r="B64" s="65"/>
      <c r="C64" s="62"/>
      <c r="D64" s="63"/>
      <c r="E64" s="64"/>
      <c r="F64" s="65"/>
      <c r="G64" s="55"/>
      <c r="H64" s="76"/>
      <c r="I64" s="77" t="str">
        <f t="shared" si="1"/>
        <v/>
      </c>
      <c r="J64" s="7" t="str">
        <f t="shared" si="2"/>
        <v/>
      </c>
      <c r="K64" s="7" t="str">
        <f t="shared" si="3"/>
        <v/>
      </c>
      <c r="L64" s="7"/>
      <c r="M64" s="7" t="str">
        <f t="shared" si="4"/>
        <v/>
      </c>
      <c r="N64" s="5" t="str">
        <f t="shared" si="5"/>
        <v/>
      </c>
    </row>
    <row r="65" spans="1:14" ht="12.75" customHeight="1" x14ac:dyDescent="0.3">
      <c r="A65" s="65" t="str">
        <f t="shared" si="0"/>
        <v>MK 22</v>
      </c>
      <c r="B65" s="65"/>
      <c r="C65" s="62" t="s">
        <v>320</v>
      </c>
      <c r="D65" s="63" t="s">
        <v>206</v>
      </c>
      <c r="E65" s="64"/>
      <c r="F65" s="65" t="s">
        <v>12</v>
      </c>
      <c r="G65" s="55"/>
      <c r="H65" s="76"/>
      <c r="I65" s="77" t="str">
        <f t="shared" si="1"/>
        <v/>
      </c>
      <c r="J65" s="7" t="str">
        <f t="shared" si="2"/>
        <v/>
      </c>
      <c r="K65" s="7" t="str">
        <f t="shared" si="3"/>
        <v xml:space="preserve">MK </v>
      </c>
      <c r="L65" s="7"/>
      <c r="M65" s="7" t="str">
        <f t="shared" si="4"/>
        <v xml:space="preserve">MK </v>
      </c>
      <c r="N65" s="5">
        <f t="shared" si="5"/>
        <v>22</v>
      </c>
    </row>
    <row r="66" spans="1:14" ht="12.75" customHeight="1" x14ac:dyDescent="0.3">
      <c r="A66" s="65" t="str">
        <f t="shared" si="0"/>
        <v/>
      </c>
      <c r="B66" s="65"/>
      <c r="C66" s="62"/>
      <c r="D66" s="63"/>
      <c r="E66" s="64"/>
      <c r="F66" s="65"/>
      <c r="G66" s="55"/>
      <c r="H66" s="76"/>
      <c r="I66" s="77" t="str">
        <f t="shared" si="1"/>
        <v/>
      </c>
      <c r="J66" s="7" t="str">
        <f t="shared" si="2"/>
        <v/>
      </c>
      <c r="K66" s="7" t="str">
        <f t="shared" si="3"/>
        <v/>
      </c>
      <c r="L66" s="7"/>
      <c r="M66" s="7" t="str">
        <f t="shared" si="4"/>
        <v/>
      </c>
      <c r="N66" s="5" t="str">
        <f t="shared" si="5"/>
        <v/>
      </c>
    </row>
    <row r="67" spans="1:14" ht="12.75" customHeight="1" x14ac:dyDescent="0.3">
      <c r="A67" s="65" t="str">
        <f t="shared" si="0"/>
        <v>MK 23</v>
      </c>
      <c r="B67" s="65"/>
      <c r="C67" s="62" t="s">
        <v>8</v>
      </c>
      <c r="D67" s="63" t="s">
        <v>207</v>
      </c>
      <c r="E67" s="64"/>
      <c r="F67" s="65" t="s">
        <v>12</v>
      </c>
      <c r="G67" s="55"/>
      <c r="H67" s="76"/>
      <c r="I67" s="77" t="str">
        <f t="shared" si="1"/>
        <v/>
      </c>
      <c r="J67" s="7" t="str">
        <f t="shared" si="2"/>
        <v/>
      </c>
      <c r="K67" s="7" t="str">
        <f t="shared" si="3"/>
        <v xml:space="preserve">MK </v>
      </c>
      <c r="L67" s="7"/>
      <c r="M67" s="7" t="str">
        <f t="shared" si="4"/>
        <v xml:space="preserve">MK </v>
      </c>
      <c r="N67" s="5">
        <f t="shared" si="5"/>
        <v>23</v>
      </c>
    </row>
    <row r="68" spans="1:14" ht="12.75" customHeight="1" x14ac:dyDescent="0.3">
      <c r="A68" s="65" t="str">
        <f t="shared" si="0"/>
        <v/>
      </c>
      <c r="B68" s="65"/>
      <c r="C68" s="62"/>
      <c r="D68" s="63"/>
      <c r="E68" s="64"/>
      <c r="F68" s="65"/>
      <c r="G68" s="55"/>
      <c r="H68" s="76"/>
      <c r="I68" s="77" t="str">
        <f t="shared" si="1"/>
        <v/>
      </c>
      <c r="J68" s="7" t="str">
        <f t="shared" si="2"/>
        <v/>
      </c>
      <c r="K68" s="7" t="str">
        <f t="shared" si="3"/>
        <v/>
      </c>
      <c r="L68" s="7"/>
      <c r="M68" s="7" t="str">
        <f t="shared" si="4"/>
        <v/>
      </c>
      <c r="N68" s="5" t="str">
        <f t="shared" si="5"/>
        <v/>
      </c>
    </row>
    <row r="69" spans="1:14" ht="12.75" customHeight="1" x14ac:dyDescent="0.3">
      <c r="A69" s="65" t="str">
        <f t="shared" si="0"/>
        <v>MK 24</v>
      </c>
      <c r="B69" s="65" t="s">
        <v>844</v>
      </c>
      <c r="C69" s="66" t="s">
        <v>212</v>
      </c>
      <c r="D69" s="63"/>
      <c r="E69" s="64"/>
      <c r="F69" s="65"/>
      <c r="G69" s="55"/>
      <c r="H69" s="76"/>
      <c r="I69" s="77" t="str">
        <f t="shared" si="1"/>
        <v/>
      </c>
      <c r="J69" s="7" t="str">
        <f t="shared" si="2"/>
        <v xml:space="preserve">MK </v>
      </c>
      <c r="K69" s="7" t="str">
        <f t="shared" si="3"/>
        <v/>
      </c>
      <c r="L69" s="7"/>
      <c r="M69" s="7" t="str">
        <f t="shared" si="4"/>
        <v xml:space="preserve">MK </v>
      </c>
      <c r="N69" s="5">
        <f t="shared" si="5"/>
        <v>24</v>
      </c>
    </row>
    <row r="70" spans="1:14" ht="12.75" customHeight="1" x14ac:dyDescent="0.3">
      <c r="A70" s="65" t="str">
        <f t="shared" si="0"/>
        <v/>
      </c>
      <c r="B70" s="65"/>
      <c r="C70" s="62"/>
      <c r="D70" s="63"/>
      <c r="E70" s="64"/>
      <c r="F70" s="65"/>
      <c r="G70" s="55"/>
      <c r="H70" s="76"/>
      <c r="I70" s="77" t="str">
        <f t="shared" si="1"/>
        <v/>
      </c>
      <c r="J70" s="7" t="str">
        <f t="shared" si="2"/>
        <v/>
      </c>
      <c r="K70" s="7" t="str">
        <f t="shared" si="3"/>
        <v/>
      </c>
      <c r="L70" s="7"/>
      <c r="M70" s="7" t="str">
        <f t="shared" si="4"/>
        <v/>
      </c>
      <c r="N70" s="5" t="str">
        <f t="shared" si="5"/>
        <v/>
      </c>
    </row>
    <row r="71" spans="1:14" ht="12.75" customHeight="1" x14ac:dyDescent="0.3">
      <c r="A71" s="65" t="str">
        <f t="shared" ref="A71:A134" si="6">CONCATENATE(M71,N71)</f>
        <v>MK 25</v>
      </c>
      <c r="B71" s="65"/>
      <c r="C71" s="62" t="s">
        <v>320</v>
      </c>
      <c r="D71" s="63" t="s">
        <v>163</v>
      </c>
      <c r="E71" s="64"/>
      <c r="F71" s="65" t="s">
        <v>47</v>
      </c>
      <c r="G71" s="55"/>
      <c r="H71" s="76"/>
      <c r="I71" s="77" t="str">
        <f t="shared" ref="I71:I134" si="7">IF(AND(OR(G71=0,H71=0)),"",G71*H71)</f>
        <v/>
      </c>
      <c r="J71" s="7" t="str">
        <f t="shared" si="2"/>
        <v/>
      </c>
      <c r="K71" s="7" t="str">
        <f t="shared" si="3"/>
        <v xml:space="preserve">MK </v>
      </c>
      <c r="L71" s="7"/>
      <c r="M71" s="7" t="str">
        <f t="shared" si="4"/>
        <v xml:space="preserve">MK </v>
      </c>
      <c r="N71" s="5">
        <f t="shared" si="5"/>
        <v>25</v>
      </c>
    </row>
    <row r="72" spans="1:14" ht="12.75" customHeight="1" x14ac:dyDescent="0.3">
      <c r="A72" s="65" t="str">
        <f t="shared" si="6"/>
        <v/>
      </c>
      <c r="B72" s="79"/>
      <c r="C72" s="62"/>
      <c r="D72" s="63"/>
      <c r="E72" s="64"/>
      <c r="F72" s="65"/>
      <c r="G72" s="103"/>
      <c r="H72" s="137"/>
      <c r="I72" s="138" t="str">
        <f t="shared" si="7"/>
        <v/>
      </c>
      <c r="J72" s="7" t="str">
        <f t="shared" si="2"/>
        <v/>
      </c>
      <c r="K72" s="7" t="str">
        <f t="shared" si="3"/>
        <v/>
      </c>
      <c r="L72" s="7"/>
      <c r="M72" s="7" t="str">
        <f t="shared" si="4"/>
        <v/>
      </c>
      <c r="N72" s="5" t="str">
        <f t="shared" si="5"/>
        <v/>
      </c>
    </row>
    <row r="73" spans="1:14" ht="12.75" customHeight="1" x14ac:dyDescent="0.3">
      <c r="A73" s="65" t="str">
        <f t="shared" si="6"/>
        <v>MK 26</v>
      </c>
      <c r="B73" s="65"/>
      <c r="C73" s="62" t="s">
        <v>8</v>
      </c>
      <c r="D73" s="63" t="s">
        <v>164</v>
      </c>
      <c r="E73" s="64"/>
      <c r="F73" s="65" t="s">
        <v>47</v>
      </c>
      <c r="G73" s="55"/>
      <c r="H73" s="76"/>
      <c r="I73" s="77" t="str">
        <f t="shared" si="7"/>
        <v/>
      </c>
      <c r="J73" s="7" t="str">
        <f t="shared" si="2"/>
        <v/>
      </c>
      <c r="K73" s="7" t="str">
        <f t="shared" si="3"/>
        <v xml:space="preserve">MK </v>
      </c>
      <c r="L73" s="7"/>
      <c r="M73" s="7" t="str">
        <f t="shared" si="4"/>
        <v xml:space="preserve">MK </v>
      </c>
      <c r="N73" s="5">
        <f t="shared" si="5"/>
        <v>26</v>
      </c>
    </row>
    <row r="74" spans="1:14" ht="12.75" customHeight="1" x14ac:dyDescent="0.3">
      <c r="A74" s="65" t="str">
        <f t="shared" si="6"/>
        <v/>
      </c>
      <c r="B74" s="65"/>
      <c r="C74" s="62"/>
      <c r="D74" s="63"/>
      <c r="E74" s="64"/>
      <c r="F74" s="65"/>
      <c r="G74" s="55"/>
      <c r="H74" s="76"/>
      <c r="I74" s="77" t="str">
        <f t="shared" si="7"/>
        <v/>
      </c>
      <c r="J74" s="7" t="str">
        <f t="shared" si="2"/>
        <v/>
      </c>
      <c r="K74" s="7" t="str">
        <f t="shared" si="3"/>
        <v/>
      </c>
      <c r="L74" s="7"/>
      <c r="M74" s="7" t="str">
        <f t="shared" si="4"/>
        <v/>
      </c>
      <c r="N74" s="5" t="str">
        <f t="shared" si="5"/>
        <v/>
      </c>
    </row>
    <row r="75" spans="1:14" ht="12.75" customHeight="1" x14ac:dyDescent="0.3">
      <c r="A75" s="65" t="str">
        <f t="shared" si="6"/>
        <v>MK 27</v>
      </c>
      <c r="B75" s="65" t="s">
        <v>845</v>
      </c>
      <c r="C75" s="66" t="s">
        <v>367</v>
      </c>
      <c r="D75" s="63"/>
      <c r="E75" s="64"/>
      <c r="F75" s="65" t="s">
        <v>47</v>
      </c>
      <c r="G75" s="55"/>
      <c r="H75" s="76"/>
      <c r="I75" s="77" t="str">
        <f t="shared" si="7"/>
        <v/>
      </c>
      <c r="J75" s="7" t="str">
        <f t="shared" si="2"/>
        <v xml:space="preserve">MK </v>
      </c>
      <c r="K75" s="7" t="str">
        <f t="shared" si="3"/>
        <v xml:space="preserve">MK </v>
      </c>
      <c r="L75" s="7"/>
      <c r="M75" s="7" t="str">
        <f t="shared" si="4"/>
        <v xml:space="preserve">MK </v>
      </c>
      <c r="N75" s="5">
        <f t="shared" si="5"/>
        <v>27</v>
      </c>
    </row>
    <row r="76" spans="1:14" ht="12.75" customHeight="1" x14ac:dyDescent="0.3">
      <c r="A76" s="65" t="str">
        <f t="shared" si="6"/>
        <v/>
      </c>
      <c r="B76" s="65"/>
      <c r="C76" s="66" t="s">
        <v>209</v>
      </c>
      <c r="D76" s="63"/>
      <c r="E76" s="64"/>
      <c r="F76" s="65"/>
      <c r="G76" s="55"/>
      <c r="H76" s="76"/>
      <c r="I76" s="77" t="str">
        <f t="shared" si="7"/>
        <v/>
      </c>
      <c r="J76" s="7" t="str">
        <f t="shared" si="2"/>
        <v/>
      </c>
      <c r="K76" s="7" t="str">
        <f t="shared" si="3"/>
        <v/>
      </c>
      <c r="L76" s="7"/>
      <c r="M76" s="7" t="str">
        <f t="shared" si="4"/>
        <v/>
      </c>
      <c r="N76" s="5" t="str">
        <f t="shared" si="5"/>
        <v/>
      </c>
    </row>
    <row r="77" spans="1:14" ht="12.75" customHeight="1" x14ac:dyDescent="0.3">
      <c r="A77" s="65" t="str">
        <f t="shared" si="6"/>
        <v/>
      </c>
      <c r="B77" s="65"/>
      <c r="C77" s="66"/>
      <c r="D77" s="63"/>
      <c r="E77" s="64"/>
      <c r="F77" s="65"/>
      <c r="G77" s="55"/>
      <c r="H77" s="76"/>
      <c r="I77" s="77" t="str">
        <f t="shared" si="7"/>
        <v/>
      </c>
      <c r="J77" s="7" t="str">
        <f t="shared" si="2"/>
        <v/>
      </c>
      <c r="K77" s="7" t="str">
        <f t="shared" si="3"/>
        <v/>
      </c>
      <c r="L77" s="7"/>
      <c r="M77" s="7" t="str">
        <f t="shared" si="4"/>
        <v/>
      </c>
      <c r="N77" s="5" t="str">
        <f t="shared" si="5"/>
        <v/>
      </c>
    </row>
    <row r="78" spans="1:14" ht="12.75" customHeight="1" x14ac:dyDescent="0.3">
      <c r="A78" s="172" t="str">
        <f t="shared" si="6"/>
        <v>MK 28</v>
      </c>
      <c r="B78" s="65" t="s">
        <v>846</v>
      </c>
      <c r="C78" s="66" t="s">
        <v>368</v>
      </c>
      <c r="D78" s="63"/>
      <c r="E78" s="64"/>
      <c r="F78" s="65"/>
      <c r="G78" s="55"/>
      <c r="H78" s="76"/>
      <c r="I78" s="77" t="str">
        <f t="shared" si="7"/>
        <v/>
      </c>
      <c r="J78" s="7" t="str">
        <f t="shared" si="2"/>
        <v xml:space="preserve">MK </v>
      </c>
      <c r="K78" s="7" t="str">
        <f t="shared" si="3"/>
        <v/>
      </c>
      <c r="L78" s="7"/>
      <c r="M78" s="7" t="str">
        <f t="shared" si="4"/>
        <v xml:space="preserve">MK </v>
      </c>
      <c r="N78" s="5">
        <f t="shared" si="5"/>
        <v>28</v>
      </c>
    </row>
    <row r="79" spans="1:14" ht="12.75" customHeight="1" x14ac:dyDescent="0.3">
      <c r="A79" s="65" t="str">
        <f t="shared" si="6"/>
        <v/>
      </c>
      <c r="B79" s="65"/>
      <c r="C79" s="66" t="s">
        <v>369</v>
      </c>
      <c r="D79" s="63"/>
      <c r="E79" s="64"/>
      <c r="F79" s="65"/>
      <c r="G79" s="55"/>
      <c r="H79" s="76"/>
      <c r="I79" s="77" t="str">
        <f t="shared" si="7"/>
        <v/>
      </c>
      <c r="J79" s="7" t="str">
        <f t="shared" ref="J79:J145" si="8">IF(ISBLANK(B79),"","MK ")</f>
        <v/>
      </c>
      <c r="K79" s="7" t="str">
        <f t="shared" ref="K79:K145" si="9">IF(ISBLANK(F79),"","MK ")</f>
        <v/>
      </c>
      <c r="L79" s="7"/>
      <c r="M79" s="7" t="str">
        <f t="shared" ref="M79:M145" si="10">IF(J79="MK ","MK ",IF(K79="MK ","MK ",""))</f>
        <v/>
      </c>
      <c r="N79" s="5" t="str">
        <f t="shared" ref="N79:N142" si="11">IF(AND(M79="MK ",ISNUMBER(MAX(N71:N78))),MAX(N71:N78)+1,"")</f>
        <v/>
      </c>
    </row>
    <row r="80" spans="1:14" ht="12.75" customHeight="1" x14ac:dyDescent="0.3">
      <c r="A80" s="65" t="str">
        <f t="shared" si="6"/>
        <v/>
      </c>
      <c r="B80" s="65"/>
      <c r="C80" s="62"/>
      <c r="D80" s="63"/>
      <c r="E80" s="64"/>
      <c r="F80" s="65"/>
      <c r="G80" s="55"/>
      <c r="H80" s="76"/>
      <c r="I80" s="77" t="str">
        <f t="shared" si="7"/>
        <v/>
      </c>
      <c r="J80" s="7" t="str">
        <f t="shared" si="8"/>
        <v/>
      </c>
      <c r="K80" s="7" t="str">
        <f t="shared" si="9"/>
        <v/>
      </c>
      <c r="L80" s="7"/>
      <c r="M80" s="7" t="str">
        <f t="shared" si="10"/>
        <v/>
      </c>
      <c r="N80" s="5" t="str">
        <f t="shared" si="11"/>
        <v/>
      </c>
    </row>
    <row r="81" spans="1:14" ht="12.75" customHeight="1" x14ac:dyDescent="0.3">
      <c r="A81" s="65" t="str">
        <f t="shared" si="6"/>
        <v>MK 29</v>
      </c>
      <c r="B81" s="65" t="s">
        <v>846</v>
      </c>
      <c r="C81" s="62" t="s">
        <v>320</v>
      </c>
      <c r="D81" s="63" t="s">
        <v>101</v>
      </c>
      <c r="E81" s="64"/>
      <c r="F81" s="65"/>
      <c r="G81" s="55"/>
      <c r="H81" s="76"/>
      <c r="I81" s="77" t="str">
        <f t="shared" si="7"/>
        <v/>
      </c>
      <c r="J81" s="7" t="str">
        <f t="shared" si="8"/>
        <v xml:space="preserve">MK </v>
      </c>
      <c r="K81" s="7" t="str">
        <f t="shared" si="9"/>
        <v/>
      </c>
      <c r="L81" s="7"/>
      <c r="M81" s="7" t="str">
        <f t="shared" si="10"/>
        <v xml:space="preserve">MK </v>
      </c>
      <c r="N81" s="5">
        <f t="shared" si="11"/>
        <v>29</v>
      </c>
    </row>
    <row r="82" spans="1:14" ht="12.75" customHeight="1" x14ac:dyDescent="0.3">
      <c r="A82" s="65" t="str">
        <f t="shared" si="6"/>
        <v/>
      </c>
      <c r="B82" s="65"/>
      <c r="C82" s="62"/>
      <c r="D82" s="63"/>
      <c r="E82" s="64"/>
      <c r="F82" s="65"/>
      <c r="G82" s="55"/>
      <c r="H82" s="76"/>
      <c r="I82" s="77" t="str">
        <f t="shared" si="7"/>
        <v/>
      </c>
      <c r="J82" s="7" t="str">
        <f t="shared" si="8"/>
        <v/>
      </c>
      <c r="K82" s="7" t="str">
        <f t="shared" si="9"/>
        <v/>
      </c>
      <c r="L82" s="7"/>
      <c r="M82" s="7" t="str">
        <f t="shared" si="10"/>
        <v/>
      </c>
      <c r="N82" s="5" t="str">
        <f t="shared" si="11"/>
        <v/>
      </c>
    </row>
    <row r="83" spans="1:14" ht="12.75" customHeight="1" x14ac:dyDescent="0.3">
      <c r="A83" s="65" t="str">
        <f t="shared" si="6"/>
        <v>MK 30</v>
      </c>
      <c r="B83" s="65"/>
      <c r="C83" s="62"/>
      <c r="D83" s="63" t="s">
        <v>32</v>
      </c>
      <c r="E83" s="64" t="s">
        <v>370</v>
      </c>
      <c r="F83" s="65" t="s">
        <v>47</v>
      </c>
      <c r="G83" s="55"/>
      <c r="H83" s="76"/>
      <c r="I83" s="77" t="str">
        <f t="shared" si="7"/>
        <v/>
      </c>
      <c r="J83" s="7" t="str">
        <f t="shared" si="8"/>
        <v/>
      </c>
      <c r="K83" s="7" t="str">
        <f t="shared" si="9"/>
        <v xml:space="preserve">MK </v>
      </c>
      <c r="L83" s="7"/>
      <c r="M83" s="7" t="str">
        <f t="shared" si="10"/>
        <v xml:space="preserve">MK </v>
      </c>
      <c r="N83" s="5">
        <f t="shared" si="11"/>
        <v>30</v>
      </c>
    </row>
    <row r="84" spans="1:14" ht="12.75" customHeight="1" x14ac:dyDescent="0.3">
      <c r="A84" s="65" t="str">
        <f t="shared" si="6"/>
        <v/>
      </c>
      <c r="B84" s="65"/>
      <c r="C84" s="62"/>
      <c r="D84" s="63"/>
      <c r="E84" s="64"/>
      <c r="F84" s="65"/>
      <c r="G84" s="55"/>
      <c r="H84" s="76"/>
      <c r="I84" s="77" t="str">
        <f t="shared" si="7"/>
        <v/>
      </c>
      <c r="J84" s="7" t="str">
        <f t="shared" si="8"/>
        <v/>
      </c>
      <c r="K84" s="7" t="str">
        <f t="shared" si="9"/>
        <v/>
      </c>
      <c r="L84" s="7"/>
      <c r="M84" s="7" t="str">
        <f t="shared" si="10"/>
        <v/>
      </c>
      <c r="N84" s="5" t="str">
        <f t="shared" si="11"/>
        <v/>
      </c>
    </row>
    <row r="85" spans="1:14" ht="12.75" customHeight="1" x14ac:dyDescent="0.3">
      <c r="A85" s="65" t="str">
        <f t="shared" si="6"/>
        <v>MK 31</v>
      </c>
      <c r="B85" s="65" t="s">
        <v>846</v>
      </c>
      <c r="C85" s="62" t="s">
        <v>8</v>
      </c>
      <c r="D85" s="63" t="s">
        <v>212</v>
      </c>
      <c r="E85" s="64"/>
      <c r="F85" s="81"/>
      <c r="G85" s="55"/>
      <c r="H85" s="76"/>
      <c r="I85" s="77" t="str">
        <f t="shared" si="7"/>
        <v/>
      </c>
      <c r="J85" s="7" t="str">
        <f t="shared" si="8"/>
        <v xml:space="preserve">MK </v>
      </c>
      <c r="K85" s="7" t="str">
        <f t="shared" si="9"/>
        <v/>
      </c>
      <c r="L85" s="7"/>
      <c r="M85" s="7" t="str">
        <f t="shared" si="10"/>
        <v xml:space="preserve">MK </v>
      </c>
      <c r="N85" s="5">
        <f t="shared" si="11"/>
        <v>31</v>
      </c>
    </row>
    <row r="86" spans="1:14" ht="12.75" customHeight="1" x14ac:dyDescent="0.3">
      <c r="A86" s="65" t="str">
        <f t="shared" si="6"/>
        <v/>
      </c>
      <c r="B86" s="65"/>
      <c r="C86" s="62"/>
      <c r="D86" s="63"/>
      <c r="E86" s="64"/>
      <c r="F86" s="81"/>
      <c r="G86" s="55"/>
      <c r="H86" s="76"/>
      <c r="I86" s="77" t="str">
        <f t="shared" si="7"/>
        <v/>
      </c>
      <c r="J86" s="7" t="str">
        <f t="shared" si="8"/>
        <v/>
      </c>
      <c r="K86" s="7" t="str">
        <f t="shared" si="9"/>
        <v/>
      </c>
      <c r="L86" s="7"/>
      <c r="M86" s="7" t="str">
        <f t="shared" si="10"/>
        <v/>
      </c>
      <c r="N86" s="5" t="str">
        <f t="shared" si="11"/>
        <v/>
      </c>
    </row>
    <row r="87" spans="1:14" ht="12.75" customHeight="1" x14ac:dyDescent="0.3">
      <c r="A87" s="65" t="str">
        <f t="shared" si="6"/>
        <v>MK 32</v>
      </c>
      <c r="B87" s="65"/>
      <c r="C87" s="62"/>
      <c r="D87" s="63" t="s">
        <v>32</v>
      </c>
      <c r="E87" s="64" t="s">
        <v>371</v>
      </c>
      <c r="F87" s="81" t="s">
        <v>107</v>
      </c>
      <c r="G87" s="55"/>
      <c r="H87" s="76"/>
      <c r="I87" s="77" t="str">
        <f t="shared" si="7"/>
        <v/>
      </c>
      <c r="J87" s="7" t="str">
        <f t="shared" si="8"/>
        <v/>
      </c>
      <c r="K87" s="7" t="str">
        <f t="shared" si="9"/>
        <v xml:space="preserve">MK </v>
      </c>
      <c r="L87" s="7"/>
      <c r="M87" s="7" t="str">
        <f t="shared" si="10"/>
        <v xml:space="preserve">MK </v>
      </c>
      <c r="N87" s="5">
        <f t="shared" si="11"/>
        <v>32</v>
      </c>
    </row>
    <row r="88" spans="1:14" ht="12.75" customHeight="1" x14ac:dyDescent="0.3">
      <c r="A88" s="65" t="str">
        <f t="shared" si="6"/>
        <v/>
      </c>
      <c r="B88" s="65"/>
      <c r="C88" s="62"/>
      <c r="D88" s="63"/>
      <c r="E88" s="64"/>
      <c r="F88" s="81"/>
      <c r="G88" s="55"/>
      <c r="H88" s="76"/>
      <c r="I88" s="77" t="str">
        <f t="shared" si="7"/>
        <v/>
      </c>
      <c r="J88" s="7" t="str">
        <f t="shared" si="8"/>
        <v/>
      </c>
      <c r="K88" s="7" t="str">
        <f t="shared" si="9"/>
        <v/>
      </c>
      <c r="L88" s="7"/>
      <c r="M88" s="7" t="str">
        <f t="shared" si="10"/>
        <v/>
      </c>
      <c r="N88" s="5" t="str">
        <f t="shared" si="11"/>
        <v/>
      </c>
    </row>
    <row r="89" spans="1:14" ht="12.75" customHeight="1" x14ac:dyDescent="0.3">
      <c r="A89" s="65" t="str">
        <f t="shared" si="6"/>
        <v>MK 33</v>
      </c>
      <c r="B89" s="65"/>
      <c r="C89" s="62"/>
      <c r="D89" s="63" t="s">
        <v>33</v>
      </c>
      <c r="E89" s="64" t="s">
        <v>372</v>
      </c>
      <c r="F89" s="81" t="s">
        <v>107</v>
      </c>
      <c r="G89" s="55"/>
      <c r="H89" s="76"/>
      <c r="I89" s="77" t="str">
        <f t="shared" si="7"/>
        <v/>
      </c>
      <c r="J89" s="7" t="str">
        <f t="shared" si="8"/>
        <v/>
      </c>
      <c r="K89" s="7" t="str">
        <f t="shared" si="9"/>
        <v xml:space="preserve">MK </v>
      </c>
      <c r="L89" s="7"/>
      <c r="M89" s="7" t="str">
        <f t="shared" si="10"/>
        <v xml:space="preserve">MK </v>
      </c>
      <c r="N89" s="5">
        <f t="shared" si="11"/>
        <v>33</v>
      </c>
    </row>
    <row r="90" spans="1:14" ht="12.75" customHeight="1" x14ac:dyDescent="0.3">
      <c r="A90" s="65" t="str">
        <f t="shared" si="6"/>
        <v/>
      </c>
      <c r="B90" s="65"/>
      <c r="C90" s="66"/>
      <c r="D90" s="63"/>
      <c r="E90" s="64"/>
      <c r="F90" s="81"/>
      <c r="G90" s="55"/>
      <c r="H90" s="76"/>
      <c r="I90" s="77" t="str">
        <f t="shared" si="7"/>
        <v/>
      </c>
      <c r="J90" s="7" t="str">
        <f t="shared" si="8"/>
        <v/>
      </c>
      <c r="K90" s="7" t="str">
        <f t="shared" si="9"/>
        <v/>
      </c>
      <c r="L90" s="7"/>
      <c r="M90" s="7" t="str">
        <f t="shared" si="10"/>
        <v/>
      </c>
      <c r="N90" s="5" t="str">
        <f t="shared" si="11"/>
        <v/>
      </c>
    </row>
    <row r="91" spans="1:14" ht="12.75" customHeight="1" x14ac:dyDescent="0.3">
      <c r="A91" s="65" t="str">
        <f t="shared" si="6"/>
        <v>MK 34</v>
      </c>
      <c r="B91" s="65"/>
      <c r="C91" s="66"/>
      <c r="D91" s="63" t="s">
        <v>36</v>
      </c>
      <c r="E91" s="64" t="s">
        <v>163</v>
      </c>
      <c r="F91" s="65" t="s">
        <v>47</v>
      </c>
      <c r="G91" s="55"/>
      <c r="H91" s="76"/>
      <c r="I91" s="77" t="str">
        <f t="shared" si="7"/>
        <v/>
      </c>
      <c r="J91" s="7" t="str">
        <f t="shared" si="8"/>
        <v/>
      </c>
      <c r="K91" s="7" t="str">
        <f t="shared" si="9"/>
        <v xml:space="preserve">MK </v>
      </c>
      <c r="L91" s="7"/>
      <c r="M91" s="7" t="str">
        <f t="shared" si="10"/>
        <v xml:space="preserve">MK </v>
      </c>
      <c r="N91" s="5">
        <f t="shared" si="11"/>
        <v>34</v>
      </c>
    </row>
    <row r="92" spans="1:14" ht="12.75" customHeight="1" x14ac:dyDescent="0.3">
      <c r="A92" s="65" t="str">
        <f t="shared" si="6"/>
        <v/>
      </c>
      <c r="B92" s="65"/>
      <c r="C92" s="66"/>
      <c r="D92" s="63"/>
      <c r="E92" s="64"/>
      <c r="F92" s="81"/>
      <c r="G92" s="55"/>
      <c r="H92" s="76"/>
      <c r="I92" s="77" t="str">
        <f t="shared" si="7"/>
        <v/>
      </c>
      <c r="J92" s="7" t="str">
        <f t="shared" si="8"/>
        <v/>
      </c>
      <c r="K92" s="7" t="str">
        <f t="shared" si="9"/>
        <v/>
      </c>
      <c r="L92" s="7"/>
      <c r="M92" s="7" t="str">
        <f t="shared" si="10"/>
        <v/>
      </c>
      <c r="N92" s="5" t="str">
        <f t="shared" si="11"/>
        <v/>
      </c>
    </row>
    <row r="93" spans="1:14" ht="12.75" customHeight="1" x14ac:dyDescent="0.3">
      <c r="A93" s="65" t="str">
        <f t="shared" si="6"/>
        <v>MK 35</v>
      </c>
      <c r="B93" s="65"/>
      <c r="C93" s="62"/>
      <c r="D93" s="63" t="s">
        <v>38</v>
      </c>
      <c r="E93" s="64" t="s">
        <v>373</v>
      </c>
      <c r="F93" s="65" t="s">
        <v>47</v>
      </c>
      <c r="G93" s="55"/>
      <c r="H93" s="76"/>
      <c r="I93" s="77" t="str">
        <f t="shared" si="7"/>
        <v/>
      </c>
      <c r="J93" s="7" t="str">
        <f t="shared" si="8"/>
        <v/>
      </c>
      <c r="K93" s="7" t="str">
        <f t="shared" si="9"/>
        <v xml:space="preserve">MK </v>
      </c>
      <c r="L93" s="7"/>
      <c r="M93" s="7" t="str">
        <f t="shared" si="10"/>
        <v xml:space="preserve">MK </v>
      </c>
      <c r="N93" s="5">
        <f t="shared" si="11"/>
        <v>35</v>
      </c>
    </row>
    <row r="94" spans="1:14" ht="12.75" customHeight="1" x14ac:dyDescent="0.3">
      <c r="A94" s="65" t="str">
        <f t="shared" si="6"/>
        <v/>
      </c>
      <c r="B94" s="65"/>
      <c r="C94" s="62"/>
      <c r="D94" s="63"/>
      <c r="E94" s="64"/>
      <c r="F94" s="81"/>
      <c r="G94" s="55"/>
      <c r="H94" s="76"/>
      <c r="I94" s="77" t="str">
        <f t="shared" si="7"/>
        <v/>
      </c>
      <c r="J94" s="7" t="str">
        <f t="shared" si="8"/>
        <v/>
      </c>
      <c r="K94" s="7" t="str">
        <f t="shared" si="9"/>
        <v/>
      </c>
      <c r="L94" s="7"/>
      <c r="M94" s="7" t="str">
        <f t="shared" si="10"/>
        <v/>
      </c>
      <c r="N94" s="5" t="str">
        <f t="shared" si="11"/>
        <v/>
      </c>
    </row>
    <row r="95" spans="1:14" ht="12.75" customHeight="1" x14ac:dyDescent="0.3">
      <c r="A95" s="65" t="str">
        <f t="shared" si="6"/>
        <v>MK 36</v>
      </c>
      <c r="B95" s="65" t="s">
        <v>846</v>
      </c>
      <c r="C95" s="62" t="s">
        <v>321</v>
      </c>
      <c r="D95" s="63" t="s">
        <v>374</v>
      </c>
      <c r="E95" s="82"/>
      <c r="F95" s="65"/>
      <c r="G95" s="55"/>
      <c r="H95" s="76"/>
      <c r="I95" s="77" t="str">
        <f t="shared" si="7"/>
        <v/>
      </c>
      <c r="J95" s="7" t="str">
        <f t="shared" si="8"/>
        <v xml:space="preserve">MK </v>
      </c>
      <c r="K95" s="7" t="str">
        <f t="shared" si="9"/>
        <v/>
      </c>
      <c r="L95" s="7"/>
      <c r="M95" s="7" t="str">
        <f t="shared" si="10"/>
        <v xml:space="preserve">MK </v>
      </c>
      <c r="N95" s="5">
        <f t="shared" si="11"/>
        <v>36</v>
      </c>
    </row>
    <row r="96" spans="1:14" ht="12.75" customHeight="1" x14ac:dyDescent="0.3">
      <c r="A96" s="65" t="str">
        <f t="shared" si="6"/>
        <v/>
      </c>
      <c r="B96" s="65"/>
      <c r="C96" s="62"/>
      <c r="D96" s="63"/>
      <c r="E96" s="82"/>
      <c r="F96" s="65"/>
      <c r="G96" s="55"/>
      <c r="H96" s="76"/>
      <c r="I96" s="77" t="str">
        <f t="shared" si="7"/>
        <v/>
      </c>
      <c r="J96" s="7" t="str">
        <f t="shared" si="8"/>
        <v/>
      </c>
      <c r="K96" s="7" t="str">
        <f t="shared" si="9"/>
        <v/>
      </c>
      <c r="L96" s="7"/>
      <c r="M96" s="7" t="str">
        <f t="shared" si="10"/>
        <v/>
      </c>
      <c r="N96" s="5" t="str">
        <f t="shared" si="11"/>
        <v/>
      </c>
    </row>
    <row r="97" spans="1:14" ht="12.75" customHeight="1" x14ac:dyDescent="0.3">
      <c r="A97" s="65" t="str">
        <f t="shared" si="6"/>
        <v>MK 37</v>
      </c>
      <c r="B97" s="65"/>
      <c r="C97" s="62"/>
      <c r="D97" s="63" t="s">
        <v>32</v>
      </c>
      <c r="E97" s="63" t="s">
        <v>375</v>
      </c>
      <c r="F97" s="65" t="s">
        <v>15</v>
      </c>
      <c r="G97" s="55"/>
      <c r="H97" s="76"/>
      <c r="I97" s="77" t="str">
        <f t="shared" si="7"/>
        <v/>
      </c>
      <c r="J97" s="7" t="str">
        <f t="shared" si="8"/>
        <v/>
      </c>
      <c r="K97" s="7" t="str">
        <f t="shared" si="9"/>
        <v xml:space="preserve">MK </v>
      </c>
      <c r="L97" s="7"/>
      <c r="M97" s="7" t="str">
        <f t="shared" si="10"/>
        <v xml:space="preserve">MK </v>
      </c>
      <c r="N97" s="5">
        <f t="shared" si="11"/>
        <v>37</v>
      </c>
    </row>
    <row r="98" spans="1:14" ht="12.75" customHeight="1" x14ac:dyDescent="0.3">
      <c r="A98" s="65" t="str">
        <f t="shared" si="6"/>
        <v/>
      </c>
      <c r="B98" s="65"/>
      <c r="C98" s="66"/>
      <c r="D98" s="63"/>
      <c r="E98" s="64"/>
      <c r="F98" s="65"/>
      <c r="G98" s="55"/>
      <c r="H98" s="76"/>
      <c r="I98" s="77" t="str">
        <f t="shared" si="7"/>
        <v/>
      </c>
      <c r="J98" s="7" t="str">
        <f t="shared" si="8"/>
        <v/>
      </c>
      <c r="K98" s="7" t="str">
        <f t="shared" si="9"/>
        <v/>
      </c>
      <c r="L98" s="7"/>
      <c r="M98" s="7" t="str">
        <f t="shared" si="10"/>
        <v/>
      </c>
      <c r="N98" s="5" t="str">
        <f t="shared" si="11"/>
        <v/>
      </c>
    </row>
    <row r="99" spans="1:14" ht="12.75" customHeight="1" x14ac:dyDescent="0.3">
      <c r="A99" s="65" t="str">
        <f t="shared" si="6"/>
        <v>MK 38</v>
      </c>
      <c r="B99" s="65"/>
      <c r="C99" s="62"/>
      <c r="D99" s="63" t="s">
        <v>33</v>
      </c>
      <c r="E99" s="63" t="s">
        <v>160</v>
      </c>
      <c r="F99" s="65" t="s">
        <v>15</v>
      </c>
      <c r="G99" s="55"/>
      <c r="H99" s="76"/>
      <c r="I99" s="77" t="str">
        <f t="shared" si="7"/>
        <v/>
      </c>
      <c r="J99" s="7" t="str">
        <f t="shared" si="8"/>
        <v/>
      </c>
      <c r="K99" s="7" t="str">
        <f t="shared" si="9"/>
        <v xml:space="preserve">MK </v>
      </c>
      <c r="L99" s="7"/>
      <c r="M99" s="7" t="str">
        <f t="shared" si="10"/>
        <v xml:space="preserve">MK </v>
      </c>
      <c r="N99" s="5">
        <f t="shared" si="11"/>
        <v>38</v>
      </c>
    </row>
    <row r="100" spans="1:14" ht="12.75" customHeight="1" x14ac:dyDescent="0.3">
      <c r="A100" s="65" t="str">
        <f t="shared" si="6"/>
        <v/>
      </c>
      <c r="B100" s="65"/>
      <c r="C100" s="62"/>
      <c r="D100" s="63"/>
      <c r="E100" s="63"/>
      <c r="F100" s="65"/>
      <c r="G100" s="55"/>
      <c r="H100" s="76"/>
      <c r="I100" s="77" t="str">
        <f t="shared" si="7"/>
        <v/>
      </c>
      <c r="J100" s="7" t="str">
        <f t="shared" si="8"/>
        <v/>
      </c>
      <c r="K100" s="7" t="str">
        <f t="shared" si="9"/>
        <v/>
      </c>
      <c r="L100" s="7"/>
      <c r="M100" s="7" t="str">
        <f t="shared" si="10"/>
        <v/>
      </c>
      <c r="N100" s="5" t="str">
        <f t="shared" si="11"/>
        <v/>
      </c>
    </row>
    <row r="101" spans="1:14" ht="12.75" customHeight="1" x14ac:dyDescent="0.3">
      <c r="A101" s="65" t="str">
        <f t="shared" si="6"/>
        <v>MK 39</v>
      </c>
      <c r="B101" s="65"/>
      <c r="C101" s="62"/>
      <c r="D101" s="63" t="s">
        <v>36</v>
      </c>
      <c r="E101" s="63" t="s">
        <v>376</v>
      </c>
      <c r="F101" s="65" t="s">
        <v>15</v>
      </c>
      <c r="G101" s="55"/>
      <c r="H101" s="76"/>
      <c r="I101" s="77" t="str">
        <f t="shared" si="7"/>
        <v/>
      </c>
      <c r="J101" s="7" t="str">
        <f t="shared" si="8"/>
        <v/>
      </c>
      <c r="K101" s="7" t="str">
        <f t="shared" si="9"/>
        <v xml:space="preserve">MK </v>
      </c>
      <c r="L101" s="7"/>
      <c r="M101" s="7" t="str">
        <f t="shared" si="10"/>
        <v xml:space="preserve">MK </v>
      </c>
      <c r="N101" s="5">
        <f t="shared" si="11"/>
        <v>39</v>
      </c>
    </row>
    <row r="102" spans="1:14" ht="12.75" customHeight="1" x14ac:dyDescent="0.3">
      <c r="A102" s="65" t="str">
        <f t="shared" si="6"/>
        <v/>
      </c>
      <c r="B102" s="65"/>
      <c r="C102" s="173"/>
      <c r="D102" s="173"/>
      <c r="E102" s="64"/>
      <c r="F102" s="65"/>
      <c r="G102" s="55"/>
      <c r="H102" s="76"/>
      <c r="I102" s="77" t="str">
        <f t="shared" si="7"/>
        <v/>
      </c>
      <c r="J102" s="7" t="str">
        <f t="shared" si="8"/>
        <v/>
      </c>
      <c r="K102" s="7" t="str">
        <f t="shared" si="9"/>
        <v/>
      </c>
      <c r="L102" s="7"/>
      <c r="M102" s="7" t="str">
        <f t="shared" si="10"/>
        <v/>
      </c>
      <c r="N102" s="5" t="str">
        <f t="shared" si="11"/>
        <v/>
      </c>
    </row>
    <row r="103" spans="1:14" ht="12.75" customHeight="1" x14ac:dyDescent="0.3">
      <c r="A103" s="65" t="str">
        <f t="shared" si="6"/>
        <v>MK 40</v>
      </c>
      <c r="B103" s="65" t="s">
        <v>847</v>
      </c>
      <c r="C103" s="66" t="s">
        <v>377</v>
      </c>
      <c r="D103" s="63"/>
      <c r="E103" s="63"/>
      <c r="F103" s="65" t="s">
        <v>10</v>
      </c>
      <c r="G103" s="55"/>
      <c r="H103" s="76"/>
      <c r="I103" s="77" t="str">
        <f t="shared" si="7"/>
        <v/>
      </c>
      <c r="J103" s="7" t="str">
        <f t="shared" si="8"/>
        <v xml:space="preserve">MK </v>
      </c>
      <c r="K103" s="7" t="str">
        <f t="shared" si="9"/>
        <v xml:space="preserve">MK </v>
      </c>
      <c r="L103" s="7"/>
      <c r="M103" s="7" t="str">
        <f t="shared" si="10"/>
        <v xml:space="preserve">MK </v>
      </c>
      <c r="N103" s="5">
        <f t="shared" si="11"/>
        <v>40</v>
      </c>
    </row>
    <row r="104" spans="1:14" ht="12.75" customHeight="1" x14ac:dyDescent="0.3">
      <c r="A104" s="65" t="str">
        <f t="shared" si="6"/>
        <v/>
      </c>
      <c r="B104" s="65"/>
      <c r="C104" s="66" t="s">
        <v>378</v>
      </c>
      <c r="D104" s="63"/>
      <c r="E104" s="64"/>
      <c r="F104" s="65"/>
      <c r="G104" s="55"/>
      <c r="H104" s="76"/>
      <c r="I104" s="77" t="str">
        <f t="shared" si="7"/>
        <v/>
      </c>
      <c r="J104" s="7" t="str">
        <f t="shared" si="8"/>
        <v/>
      </c>
      <c r="K104" s="7" t="str">
        <f t="shared" si="9"/>
        <v/>
      </c>
      <c r="L104" s="7"/>
      <c r="M104" s="7" t="str">
        <f t="shared" si="10"/>
        <v/>
      </c>
      <c r="N104" s="5" t="str">
        <f t="shared" si="11"/>
        <v/>
      </c>
    </row>
    <row r="105" spans="1:14" ht="12.75" customHeight="1" x14ac:dyDescent="0.3">
      <c r="A105" s="65" t="str">
        <f t="shared" si="6"/>
        <v/>
      </c>
      <c r="B105" s="65"/>
      <c r="C105" s="66" t="s">
        <v>379</v>
      </c>
      <c r="D105" s="63"/>
      <c r="E105" s="64"/>
      <c r="F105" s="65"/>
      <c r="G105" s="55"/>
      <c r="H105" s="76"/>
      <c r="I105" s="77" t="str">
        <f t="shared" si="7"/>
        <v/>
      </c>
      <c r="J105" s="7" t="str">
        <f t="shared" si="8"/>
        <v/>
      </c>
      <c r="K105" s="7" t="str">
        <f t="shared" si="9"/>
        <v/>
      </c>
      <c r="L105" s="7"/>
      <c r="M105" s="7" t="str">
        <f t="shared" si="10"/>
        <v/>
      </c>
      <c r="N105" s="5" t="str">
        <f t="shared" si="11"/>
        <v/>
      </c>
    </row>
    <row r="106" spans="1:14" ht="12.75" customHeight="1" x14ac:dyDescent="0.3">
      <c r="A106" s="65" t="str">
        <f t="shared" si="6"/>
        <v/>
      </c>
      <c r="B106" s="65"/>
      <c r="C106" s="62"/>
      <c r="D106" s="63"/>
      <c r="E106" s="64"/>
      <c r="F106" s="65"/>
      <c r="G106" s="55"/>
      <c r="H106" s="76"/>
      <c r="I106" s="77" t="str">
        <f t="shared" si="7"/>
        <v/>
      </c>
      <c r="J106" s="7" t="str">
        <f t="shared" si="8"/>
        <v/>
      </c>
      <c r="K106" s="7" t="str">
        <f t="shared" si="9"/>
        <v/>
      </c>
      <c r="L106" s="7"/>
      <c r="M106" s="7" t="str">
        <f t="shared" si="10"/>
        <v/>
      </c>
      <c r="N106" s="5" t="str">
        <f t="shared" si="11"/>
        <v/>
      </c>
    </row>
    <row r="107" spans="1:14" ht="12.75" customHeight="1" x14ac:dyDescent="0.3">
      <c r="A107" s="65" t="str">
        <f t="shared" si="6"/>
        <v>MK 41</v>
      </c>
      <c r="B107" s="65" t="s">
        <v>848</v>
      </c>
      <c r="C107" s="66" t="s">
        <v>380</v>
      </c>
      <c r="D107" s="78"/>
      <c r="E107" s="64"/>
      <c r="F107" s="65"/>
      <c r="G107" s="55"/>
      <c r="H107" s="76"/>
      <c r="I107" s="77" t="str">
        <f t="shared" si="7"/>
        <v/>
      </c>
      <c r="J107" s="7" t="str">
        <f t="shared" si="8"/>
        <v xml:space="preserve">MK </v>
      </c>
      <c r="K107" s="7" t="str">
        <f t="shared" si="9"/>
        <v/>
      </c>
      <c r="L107" s="7"/>
      <c r="M107" s="7" t="str">
        <f t="shared" si="10"/>
        <v xml:space="preserve">MK </v>
      </c>
      <c r="N107" s="5">
        <f t="shared" si="11"/>
        <v>41</v>
      </c>
    </row>
    <row r="108" spans="1:14" ht="12.75" customHeight="1" x14ac:dyDescent="0.3">
      <c r="A108" s="65" t="str">
        <f t="shared" si="6"/>
        <v/>
      </c>
      <c r="B108" s="65"/>
      <c r="C108" s="66" t="s">
        <v>381</v>
      </c>
      <c r="D108" s="78"/>
      <c r="E108" s="64"/>
      <c r="F108" s="65"/>
      <c r="G108" s="55"/>
      <c r="H108" s="76"/>
      <c r="I108" s="77" t="str">
        <f t="shared" si="7"/>
        <v/>
      </c>
      <c r="J108" s="7" t="str">
        <f t="shared" si="8"/>
        <v/>
      </c>
      <c r="K108" s="7" t="str">
        <f t="shared" si="9"/>
        <v/>
      </c>
      <c r="L108" s="7"/>
      <c r="M108" s="7" t="str">
        <f t="shared" si="10"/>
        <v/>
      </c>
      <c r="N108" s="5" t="str">
        <f t="shared" si="11"/>
        <v/>
      </c>
    </row>
    <row r="109" spans="1:14" ht="12.75" customHeight="1" x14ac:dyDescent="0.3">
      <c r="A109" s="65" t="str">
        <f t="shared" si="6"/>
        <v/>
      </c>
      <c r="B109" s="65"/>
      <c r="C109" s="62"/>
      <c r="D109" s="63"/>
      <c r="E109" s="64"/>
      <c r="F109" s="65"/>
      <c r="G109" s="55"/>
      <c r="H109" s="76"/>
      <c r="I109" s="77" t="str">
        <f t="shared" si="7"/>
        <v/>
      </c>
      <c r="J109" s="7" t="str">
        <f t="shared" si="8"/>
        <v/>
      </c>
      <c r="K109" s="7" t="str">
        <f t="shared" si="9"/>
        <v/>
      </c>
      <c r="L109" s="7"/>
      <c r="M109" s="7" t="str">
        <f t="shared" si="10"/>
        <v/>
      </c>
      <c r="N109" s="5" t="str">
        <f t="shared" si="11"/>
        <v/>
      </c>
    </row>
    <row r="110" spans="1:14" ht="12.75" customHeight="1" x14ac:dyDescent="0.3">
      <c r="A110" s="65" t="str">
        <f t="shared" si="6"/>
        <v>MK 42</v>
      </c>
      <c r="B110" s="65"/>
      <c r="C110" s="62" t="s">
        <v>320</v>
      </c>
      <c r="D110" s="63" t="s">
        <v>194</v>
      </c>
      <c r="E110" s="64"/>
      <c r="F110" s="65" t="s">
        <v>47</v>
      </c>
      <c r="G110" s="55"/>
      <c r="H110" s="76"/>
      <c r="I110" s="77" t="str">
        <f t="shared" si="7"/>
        <v/>
      </c>
      <c r="J110" s="7" t="str">
        <f t="shared" si="8"/>
        <v/>
      </c>
      <c r="K110" s="7" t="str">
        <f t="shared" si="9"/>
        <v xml:space="preserve">MK </v>
      </c>
      <c r="L110" s="7"/>
      <c r="M110" s="7" t="str">
        <f t="shared" si="10"/>
        <v xml:space="preserve">MK </v>
      </c>
      <c r="N110" s="5">
        <f t="shared" si="11"/>
        <v>42</v>
      </c>
    </row>
    <row r="111" spans="1:14" ht="12.75" customHeight="1" x14ac:dyDescent="0.3">
      <c r="A111" s="65" t="str">
        <f t="shared" si="6"/>
        <v/>
      </c>
      <c r="B111" s="65"/>
      <c r="C111" s="62"/>
      <c r="D111" s="63"/>
      <c r="E111" s="64"/>
      <c r="F111" s="65"/>
      <c r="G111" s="55"/>
      <c r="H111" s="76"/>
      <c r="I111" s="77" t="str">
        <f t="shared" si="7"/>
        <v/>
      </c>
      <c r="J111" s="7" t="str">
        <f t="shared" si="8"/>
        <v/>
      </c>
      <c r="K111" s="7" t="str">
        <f t="shared" si="9"/>
        <v/>
      </c>
      <c r="L111" s="7"/>
      <c r="M111" s="7" t="str">
        <f t="shared" si="10"/>
        <v/>
      </c>
      <c r="N111" s="5" t="str">
        <f t="shared" si="11"/>
        <v/>
      </c>
    </row>
    <row r="112" spans="1:14" ht="12.75" customHeight="1" x14ac:dyDescent="0.3">
      <c r="A112" s="65" t="str">
        <f t="shared" si="6"/>
        <v>MK 43</v>
      </c>
      <c r="B112" s="65"/>
      <c r="C112" s="62" t="s">
        <v>8</v>
      </c>
      <c r="D112" s="63" t="s">
        <v>195</v>
      </c>
      <c r="E112" s="64"/>
      <c r="F112" s="65" t="s">
        <v>47</v>
      </c>
      <c r="G112" s="55"/>
      <c r="H112" s="76"/>
      <c r="I112" s="77" t="str">
        <f t="shared" si="7"/>
        <v/>
      </c>
      <c r="J112" s="7" t="str">
        <f t="shared" si="8"/>
        <v/>
      </c>
      <c r="K112" s="7" t="str">
        <f t="shared" si="9"/>
        <v xml:space="preserve">MK </v>
      </c>
      <c r="L112" s="7"/>
      <c r="M112" s="7" t="str">
        <f t="shared" si="10"/>
        <v xml:space="preserve">MK </v>
      </c>
      <c r="N112" s="5">
        <f t="shared" si="11"/>
        <v>43</v>
      </c>
    </row>
    <row r="113" spans="1:14" ht="12.75" customHeight="1" x14ac:dyDescent="0.3">
      <c r="A113" s="65" t="str">
        <f t="shared" si="6"/>
        <v/>
      </c>
      <c r="B113" s="65"/>
      <c r="C113" s="62"/>
      <c r="D113" s="63"/>
      <c r="E113" s="64"/>
      <c r="F113" s="65"/>
      <c r="G113" s="55"/>
      <c r="H113" s="76"/>
      <c r="I113" s="77" t="str">
        <f t="shared" si="7"/>
        <v/>
      </c>
      <c r="J113" s="7" t="str">
        <f t="shared" si="8"/>
        <v/>
      </c>
      <c r="K113" s="7" t="str">
        <f t="shared" si="9"/>
        <v/>
      </c>
      <c r="L113" s="7"/>
      <c r="M113" s="7" t="str">
        <f t="shared" si="10"/>
        <v/>
      </c>
      <c r="N113" s="5" t="str">
        <f t="shared" si="11"/>
        <v/>
      </c>
    </row>
    <row r="114" spans="1:14" ht="12.75" customHeight="1" x14ac:dyDescent="0.3">
      <c r="A114" s="65" t="str">
        <f t="shared" si="6"/>
        <v>MK 44</v>
      </c>
      <c r="B114" s="65"/>
      <c r="C114" s="62" t="s">
        <v>348</v>
      </c>
      <c r="D114" s="63" t="s">
        <v>196</v>
      </c>
      <c r="E114" s="64"/>
      <c r="F114" s="65" t="s">
        <v>47</v>
      </c>
      <c r="G114" s="55"/>
      <c r="H114" s="76"/>
      <c r="I114" s="77" t="str">
        <f t="shared" si="7"/>
        <v/>
      </c>
      <c r="J114" s="7" t="str">
        <f t="shared" si="8"/>
        <v/>
      </c>
      <c r="K114" s="7" t="str">
        <f t="shared" si="9"/>
        <v xml:space="preserve">MK </v>
      </c>
      <c r="L114" s="7"/>
      <c r="M114" s="7" t="str">
        <f t="shared" si="10"/>
        <v xml:space="preserve">MK </v>
      </c>
      <c r="N114" s="5">
        <f t="shared" si="11"/>
        <v>44</v>
      </c>
    </row>
    <row r="115" spans="1:14" ht="12.75" customHeight="1" x14ac:dyDescent="0.3">
      <c r="A115" s="65" t="str">
        <f t="shared" si="6"/>
        <v/>
      </c>
      <c r="B115" s="65"/>
      <c r="C115" s="62"/>
      <c r="D115" s="63"/>
      <c r="E115" s="64"/>
      <c r="F115" s="65"/>
      <c r="G115" s="55"/>
      <c r="H115" s="76"/>
      <c r="I115" s="77" t="str">
        <f t="shared" si="7"/>
        <v/>
      </c>
      <c r="J115" s="7" t="str">
        <f t="shared" si="8"/>
        <v/>
      </c>
      <c r="K115" s="7" t="str">
        <f t="shared" si="9"/>
        <v/>
      </c>
      <c r="L115" s="7"/>
      <c r="M115" s="7" t="str">
        <f t="shared" si="10"/>
        <v/>
      </c>
      <c r="N115" s="5" t="str">
        <f t="shared" si="11"/>
        <v/>
      </c>
    </row>
    <row r="116" spans="1:14" ht="12.75" customHeight="1" x14ac:dyDescent="0.3">
      <c r="A116" s="65" t="str">
        <f t="shared" si="6"/>
        <v>MK 45</v>
      </c>
      <c r="B116" s="65" t="s">
        <v>849</v>
      </c>
      <c r="C116" s="66" t="s">
        <v>382</v>
      </c>
      <c r="D116" s="63"/>
      <c r="E116" s="64"/>
      <c r="F116" s="65"/>
      <c r="G116" s="55"/>
      <c r="H116" s="76"/>
      <c r="I116" s="77" t="str">
        <f t="shared" si="7"/>
        <v/>
      </c>
      <c r="J116" s="7" t="str">
        <f t="shared" si="8"/>
        <v xml:space="preserve">MK </v>
      </c>
      <c r="K116" s="7" t="str">
        <f t="shared" si="9"/>
        <v/>
      </c>
      <c r="L116" s="7"/>
      <c r="M116" s="7" t="str">
        <f t="shared" si="10"/>
        <v xml:space="preserve">MK </v>
      </c>
      <c r="N116" s="5">
        <f t="shared" si="11"/>
        <v>45</v>
      </c>
    </row>
    <row r="117" spans="1:14" ht="12.75" customHeight="1" x14ac:dyDescent="0.3">
      <c r="A117" s="65" t="str">
        <f t="shared" si="6"/>
        <v/>
      </c>
      <c r="B117" s="65"/>
      <c r="C117" s="62"/>
      <c r="D117" s="63"/>
      <c r="E117" s="64"/>
      <c r="F117" s="65"/>
      <c r="G117" s="55"/>
      <c r="H117" s="76"/>
      <c r="I117" s="77" t="str">
        <f t="shared" si="7"/>
        <v/>
      </c>
      <c r="J117" s="7" t="str">
        <f t="shared" si="8"/>
        <v/>
      </c>
      <c r="K117" s="7" t="str">
        <f t="shared" si="9"/>
        <v/>
      </c>
      <c r="L117" s="7"/>
      <c r="M117" s="7" t="str">
        <f t="shared" si="10"/>
        <v/>
      </c>
      <c r="N117" s="5" t="str">
        <f t="shared" si="11"/>
        <v/>
      </c>
    </row>
    <row r="118" spans="1:14" ht="12.75" customHeight="1" x14ac:dyDescent="0.3">
      <c r="A118" s="65" t="str">
        <f t="shared" si="6"/>
        <v>MK 46</v>
      </c>
      <c r="B118" s="65"/>
      <c r="C118" s="62" t="s">
        <v>320</v>
      </c>
      <c r="D118" s="63" t="s">
        <v>383</v>
      </c>
      <c r="E118" s="64"/>
      <c r="F118" s="65" t="s">
        <v>47</v>
      </c>
      <c r="G118" s="55"/>
      <c r="H118" s="76"/>
      <c r="I118" s="77" t="str">
        <f t="shared" si="7"/>
        <v/>
      </c>
      <c r="J118" s="7" t="str">
        <f t="shared" si="8"/>
        <v/>
      </c>
      <c r="K118" s="7" t="str">
        <f t="shared" si="9"/>
        <v xml:space="preserve">MK </v>
      </c>
      <c r="L118" s="7"/>
      <c r="M118" s="7" t="str">
        <f t="shared" si="10"/>
        <v xml:space="preserve">MK </v>
      </c>
      <c r="N118" s="5">
        <f t="shared" si="11"/>
        <v>46</v>
      </c>
    </row>
    <row r="119" spans="1:14" ht="12.75" customHeight="1" x14ac:dyDescent="0.3">
      <c r="A119" s="65" t="str">
        <f t="shared" si="6"/>
        <v/>
      </c>
      <c r="B119" s="65"/>
      <c r="C119" s="62"/>
      <c r="D119" s="63"/>
      <c r="E119" s="64"/>
      <c r="F119" s="65"/>
      <c r="G119" s="55"/>
      <c r="H119" s="76"/>
      <c r="I119" s="77" t="str">
        <f t="shared" si="7"/>
        <v/>
      </c>
      <c r="J119" s="7" t="str">
        <f t="shared" si="8"/>
        <v/>
      </c>
      <c r="K119" s="7" t="str">
        <f t="shared" si="9"/>
        <v/>
      </c>
      <c r="L119" s="7"/>
      <c r="M119" s="7" t="str">
        <f t="shared" si="10"/>
        <v/>
      </c>
      <c r="N119" s="5" t="str">
        <f t="shared" si="11"/>
        <v/>
      </c>
    </row>
    <row r="120" spans="1:14" ht="12.75" customHeight="1" x14ac:dyDescent="0.3">
      <c r="A120" s="65" t="str">
        <f t="shared" si="6"/>
        <v>MK 47</v>
      </c>
      <c r="B120" s="65"/>
      <c r="C120" s="62" t="s">
        <v>8</v>
      </c>
      <c r="D120" s="63" t="s">
        <v>384</v>
      </c>
      <c r="E120" s="64"/>
      <c r="F120" s="65" t="s">
        <v>47</v>
      </c>
      <c r="G120" s="55"/>
      <c r="H120" s="76"/>
      <c r="I120" s="77" t="str">
        <f t="shared" si="7"/>
        <v/>
      </c>
      <c r="J120" s="7" t="str">
        <f t="shared" si="8"/>
        <v/>
      </c>
      <c r="K120" s="7" t="str">
        <f t="shared" si="9"/>
        <v xml:space="preserve">MK </v>
      </c>
      <c r="L120" s="7"/>
      <c r="M120" s="7" t="str">
        <f t="shared" si="10"/>
        <v xml:space="preserve">MK </v>
      </c>
      <c r="N120" s="5">
        <f t="shared" si="11"/>
        <v>47</v>
      </c>
    </row>
    <row r="121" spans="1:14" ht="12.75" customHeight="1" x14ac:dyDescent="0.3">
      <c r="A121" s="65" t="str">
        <f t="shared" si="6"/>
        <v/>
      </c>
      <c r="B121" s="65"/>
      <c r="C121" s="62"/>
      <c r="D121" s="63"/>
      <c r="E121" s="64"/>
      <c r="F121" s="65"/>
      <c r="G121" s="55"/>
      <c r="H121" s="76"/>
      <c r="I121" s="77" t="str">
        <f t="shared" si="7"/>
        <v/>
      </c>
      <c r="J121" s="7" t="str">
        <f t="shared" si="8"/>
        <v/>
      </c>
      <c r="K121" s="7" t="str">
        <f t="shared" si="9"/>
        <v/>
      </c>
      <c r="L121" s="7"/>
      <c r="M121" s="7" t="str">
        <f t="shared" si="10"/>
        <v/>
      </c>
      <c r="N121" s="5" t="str">
        <f t="shared" si="11"/>
        <v/>
      </c>
    </row>
    <row r="122" spans="1:14" ht="12.75" customHeight="1" x14ac:dyDescent="0.3">
      <c r="A122" s="65" t="str">
        <f t="shared" si="6"/>
        <v>MK 48</v>
      </c>
      <c r="B122" s="65"/>
      <c r="C122" s="62" t="s">
        <v>321</v>
      </c>
      <c r="D122" s="63" t="s">
        <v>537</v>
      </c>
      <c r="E122" s="64"/>
      <c r="F122" s="65" t="s">
        <v>47</v>
      </c>
      <c r="G122" s="55"/>
      <c r="H122" s="76"/>
      <c r="I122" s="77" t="str">
        <f t="shared" si="7"/>
        <v/>
      </c>
      <c r="J122" s="7" t="str">
        <f t="shared" si="8"/>
        <v/>
      </c>
      <c r="K122" s="7" t="str">
        <f t="shared" si="9"/>
        <v xml:space="preserve">MK </v>
      </c>
      <c r="L122" s="7"/>
      <c r="M122" s="7" t="str">
        <f t="shared" si="10"/>
        <v xml:space="preserve">MK </v>
      </c>
      <c r="N122" s="5">
        <f t="shared" si="11"/>
        <v>48</v>
      </c>
    </row>
    <row r="123" spans="1:14" ht="12.75" customHeight="1" x14ac:dyDescent="0.3">
      <c r="A123" s="65" t="str">
        <f t="shared" si="6"/>
        <v/>
      </c>
      <c r="B123" s="65"/>
      <c r="C123" s="62"/>
      <c r="D123" s="63"/>
      <c r="E123" s="64"/>
      <c r="F123" s="65"/>
      <c r="G123" s="55"/>
      <c r="H123" s="76"/>
      <c r="I123" s="77" t="str">
        <f t="shared" si="7"/>
        <v/>
      </c>
      <c r="J123" s="7" t="str">
        <f t="shared" si="8"/>
        <v/>
      </c>
      <c r="K123" s="7" t="str">
        <f t="shared" si="9"/>
        <v/>
      </c>
      <c r="L123" s="7"/>
      <c r="M123" s="7" t="str">
        <f t="shared" si="10"/>
        <v/>
      </c>
      <c r="N123" s="5" t="str">
        <f t="shared" si="11"/>
        <v/>
      </c>
    </row>
    <row r="124" spans="1:14" ht="12.75" customHeight="1" x14ac:dyDescent="0.3">
      <c r="A124" s="65" t="str">
        <f t="shared" si="6"/>
        <v>MK 49</v>
      </c>
      <c r="B124" s="65" t="s">
        <v>850</v>
      </c>
      <c r="C124" s="66" t="s">
        <v>385</v>
      </c>
      <c r="D124" s="63"/>
      <c r="E124" s="64"/>
      <c r="F124" s="65"/>
      <c r="G124" s="55"/>
      <c r="H124" s="76"/>
      <c r="I124" s="77" t="str">
        <f t="shared" si="7"/>
        <v/>
      </c>
      <c r="J124" s="7" t="str">
        <f t="shared" si="8"/>
        <v xml:space="preserve">MK </v>
      </c>
      <c r="K124" s="7" t="str">
        <f t="shared" si="9"/>
        <v/>
      </c>
      <c r="L124" s="7"/>
      <c r="M124" s="7" t="str">
        <f t="shared" si="10"/>
        <v xml:space="preserve">MK </v>
      </c>
      <c r="N124" s="5">
        <f t="shared" si="11"/>
        <v>49</v>
      </c>
    </row>
    <row r="125" spans="1:14" ht="12.75" customHeight="1" x14ac:dyDescent="0.3">
      <c r="A125" s="65" t="str">
        <f t="shared" si="6"/>
        <v/>
      </c>
      <c r="B125" s="65"/>
      <c r="C125" s="62"/>
      <c r="D125" s="63"/>
      <c r="E125" s="64"/>
      <c r="F125" s="65"/>
      <c r="G125" s="55"/>
      <c r="H125" s="76"/>
      <c r="I125" s="77" t="str">
        <f t="shared" si="7"/>
        <v/>
      </c>
      <c r="J125" s="7" t="str">
        <f t="shared" si="8"/>
        <v/>
      </c>
      <c r="K125" s="7" t="str">
        <f t="shared" si="9"/>
        <v/>
      </c>
      <c r="L125" s="7"/>
      <c r="M125" s="7" t="str">
        <f t="shared" si="10"/>
        <v/>
      </c>
      <c r="N125" s="5" t="str">
        <f t="shared" si="11"/>
        <v/>
      </c>
    </row>
    <row r="126" spans="1:14" ht="12.75" customHeight="1" x14ac:dyDescent="0.3">
      <c r="A126" s="65" t="str">
        <f t="shared" si="6"/>
        <v>MK 50</v>
      </c>
      <c r="B126" s="65"/>
      <c r="C126" s="62" t="s">
        <v>320</v>
      </c>
      <c r="D126" s="64" t="s">
        <v>282</v>
      </c>
      <c r="E126" s="64"/>
      <c r="F126" s="65" t="s">
        <v>10</v>
      </c>
      <c r="G126" s="55"/>
      <c r="H126" s="76"/>
      <c r="I126" s="77" t="str">
        <f t="shared" si="7"/>
        <v/>
      </c>
      <c r="J126" s="7" t="str">
        <f t="shared" si="8"/>
        <v/>
      </c>
      <c r="K126" s="7" t="str">
        <f t="shared" si="9"/>
        <v xml:space="preserve">MK </v>
      </c>
      <c r="L126" s="7"/>
      <c r="M126" s="7" t="str">
        <f t="shared" si="10"/>
        <v xml:space="preserve">MK </v>
      </c>
      <c r="N126" s="5">
        <f t="shared" si="11"/>
        <v>50</v>
      </c>
    </row>
    <row r="127" spans="1:14" ht="12.75" customHeight="1" x14ac:dyDescent="0.3">
      <c r="A127" s="65" t="str">
        <f t="shared" si="6"/>
        <v/>
      </c>
      <c r="B127" s="65"/>
      <c r="C127" s="62"/>
      <c r="D127" s="63"/>
      <c r="E127" s="64"/>
      <c r="F127" s="65"/>
      <c r="G127" s="55"/>
      <c r="H127" s="76"/>
      <c r="I127" s="77" t="str">
        <f t="shared" si="7"/>
        <v/>
      </c>
      <c r="J127" s="7" t="str">
        <f>IF(ISBLANK(B127),"","MK ")</f>
        <v/>
      </c>
      <c r="K127" s="7" t="str">
        <f>IF(ISBLANK(F127),"","MK ")</f>
        <v/>
      </c>
      <c r="L127" s="7"/>
      <c r="M127" s="7" t="str">
        <f>IF(J127="MK ","MK ",IF(K127="MK ","MK ",""))</f>
        <v/>
      </c>
      <c r="N127" s="5" t="str">
        <f>IF(AND(M127="MK ",ISNUMBER(MAX(N119:N126))),MAX(N119:N126)+1,"")</f>
        <v/>
      </c>
    </row>
    <row r="128" spans="1:14" ht="12.75" customHeight="1" x14ac:dyDescent="0.3">
      <c r="A128" s="65"/>
      <c r="B128" s="65"/>
      <c r="C128" s="63"/>
      <c r="D128" s="63"/>
      <c r="E128" s="64"/>
      <c r="F128" s="65"/>
      <c r="G128" s="55"/>
      <c r="H128" s="76"/>
      <c r="I128" s="77" t="str">
        <f t="shared" si="7"/>
        <v/>
      </c>
      <c r="J128" s="7" t="str">
        <f>IF(ISBLANK(B128),"","MK ")</f>
        <v/>
      </c>
      <c r="K128" s="7" t="str">
        <f>IF(ISBLANK(F128),"","MK ")</f>
        <v/>
      </c>
      <c r="L128" s="7"/>
      <c r="M128" s="7" t="str">
        <f>IF(J128="MK ","MK ",IF(K128="MK ","MK ",""))</f>
        <v/>
      </c>
      <c r="N128" s="5" t="str">
        <f>IF(AND(M128="MK ",ISNUMBER(MAX(N120:N127))),MAX(N120:N127)+1,"")</f>
        <v/>
      </c>
    </row>
    <row r="129" spans="1:14" ht="12.75" customHeight="1" x14ac:dyDescent="0.3">
      <c r="A129" s="65"/>
      <c r="B129" s="65"/>
      <c r="C129" s="63"/>
      <c r="D129" s="63"/>
      <c r="E129" s="64"/>
      <c r="F129" s="65"/>
      <c r="G129" s="55"/>
      <c r="H129" s="76"/>
      <c r="I129" s="77" t="str">
        <f t="shared" si="7"/>
        <v/>
      </c>
      <c r="J129" s="7" t="str">
        <f>IF(ISBLANK(B129),"","MK ")</f>
        <v/>
      </c>
      <c r="K129" s="7" t="str">
        <f>IF(ISBLANK(F129),"","MK ")</f>
        <v/>
      </c>
      <c r="L129" s="7"/>
      <c r="M129" s="7" t="str">
        <f>IF(J129="MK ","MK ",IF(K129="MK ","MK ",""))</f>
        <v/>
      </c>
      <c r="N129" s="5" t="str">
        <f>IF(AND(M129="MK ",ISNUMBER(MAX(N121:N128))),MAX(N121:N128)+1,"")</f>
        <v/>
      </c>
    </row>
    <row r="130" spans="1:14" ht="12.75" customHeight="1" x14ac:dyDescent="0.3">
      <c r="A130" s="65"/>
      <c r="B130" s="65"/>
      <c r="C130" s="63"/>
      <c r="D130" s="63"/>
      <c r="E130" s="64"/>
      <c r="F130" s="65"/>
      <c r="G130" s="55"/>
      <c r="H130" s="76"/>
      <c r="I130" s="77" t="str">
        <f t="shared" si="7"/>
        <v/>
      </c>
      <c r="J130" s="7" t="str">
        <f>IF(ISBLANK(B130),"","MK ")</f>
        <v/>
      </c>
      <c r="K130" s="7" t="str">
        <f>IF(ISBLANK(F130),"","MK ")</f>
        <v/>
      </c>
      <c r="L130" s="7"/>
      <c r="M130" s="7" t="str">
        <f>IF(J130="MK ","MK ",IF(K130="MK ","MK ",""))</f>
        <v/>
      </c>
      <c r="N130" s="5" t="str">
        <f>IF(AND(M130="MK ",ISNUMBER(MAX(N122:N129))),MAX(N122:N129)+1,"")</f>
        <v/>
      </c>
    </row>
    <row r="131" spans="1:14" ht="12.75" customHeight="1" x14ac:dyDescent="0.3">
      <c r="A131" s="65" t="str">
        <f t="shared" si="6"/>
        <v>MK 51</v>
      </c>
      <c r="B131" s="65" t="s">
        <v>851</v>
      </c>
      <c r="C131" s="78" t="s">
        <v>386</v>
      </c>
      <c r="D131" s="63"/>
      <c r="E131" s="64"/>
      <c r="F131" s="65"/>
      <c r="G131" s="55"/>
      <c r="H131" s="76"/>
      <c r="I131" s="77" t="str">
        <f t="shared" si="7"/>
        <v/>
      </c>
      <c r="J131" s="7" t="str">
        <f t="shared" si="8"/>
        <v xml:space="preserve">MK </v>
      </c>
      <c r="K131" s="7" t="str">
        <f t="shared" si="9"/>
        <v/>
      </c>
      <c r="L131" s="7"/>
      <c r="M131" s="7" t="str">
        <f t="shared" si="10"/>
        <v xml:space="preserve">MK </v>
      </c>
      <c r="N131" s="5">
        <f>IF(AND(M131="MK ",ISNUMBER(MAX(N120:N127))),MAX(N120:N127)+1,"")</f>
        <v>51</v>
      </c>
    </row>
    <row r="132" spans="1:14" ht="12.75" customHeight="1" x14ac:dyDescent="0.3">
      <c r="A132" s="65" t="str">
        <f t="shared" si="6"/>
        <v/>
      </c>
      <c r="B132" s="79"/>
      <c r="C132" s="62"/>
      <c r="D132" s="63"/>
      <c r="E132" s="64"/>
      <c r="F132" s="65"/>
      <c r="G132" s="55"/>
      <c r="H132" s="76"/>
      <c r="I132" s="77" t="str">
        <f t="shared" si="7"/>
        <v/>
      </c>
      <c r="J132" s="7" t="str">
        <f t="shared" si="8"/>
        <v/>
      </c>
      <c r="K132" s="7" t="str">
        <f t="shared" si="9"/>
        <v/>
      </c>
      <c r="L132" s="7"/>
      <c r="M132" s="7" t="str">
        <f t="shared" si="10"/>
        <v/>
      </c>
      <c r="N132" s="5" t="str">
        <f t="shared" ref="N132:N138" si="12">IF(AND(M132="MK ",ISNUMBER(MAX(N121:N131))),MAX(N121:N131)+1,"")</f>
        <v/>
      </c>
    </row>
    <row r="133" spans="1:14" ht="12.75" customHeight="1" x14ac:dyDescent="0.3">
      <c r="A133" s="65" t="str">
        <f t="shared" si="6"/>
        <v/>
      </c>
      <c r="B133" s="65"/>
      <c r="C133" s="62" t="s">
        <v>320</v>
      </c>
      <c r="D133" s="63" t="s">
        <v>68</v>
      </c>
      <c r="E133" s="64"/>
      <c r="F133" s="65"/>
      <c r="G133" s="55"/>
      <c r="H133" s="76"/>
      <c r="I133" s="77" t="str">
        <f t="shared" si="7"/>
        <v/>
      </c>
      <c r="J133" s="7" t="str">
        <f t="shared" si="8"/>
        <v/>
      </c>
      <c r="K133" s="7" t="str">
        <f t="shared" si="9"/>
        <v/>
      </c>
      <c r="L133" s="7"/>
      <c r="M133" s="7" t="str">
        <f t="shared" si="10"/>
        <v/>
      </c>
      <c r="N133" s="5" t="str">
        <f t="shared" si="12"/>
        <v/>
      </c>
    </row>
    <row r="134" spans="1:14" ht="12.75" customHeight="1" x14ac:dyDescent="0.3">
      <c r="A134" s="65" t="str">
        <f t="shared" si="6"/>
        <v/>
      </c>
      <c r="B134" s="65"/>
      <c r="C134" s="120"/>
      <c r="D134" s="63"/>
      <c r="E134" s="64"/>
      <c r="F134" s="65"/>
      <c r="G134" s="55"/>
      <c r="H134" s="76"/>
      <c r="I134" s="77" t="str">
        <f t="shared" si="7"/>
        <v/>
      </c>
      <c r="J134" s="7" t="str">
        <f t="shared" si="8"/>
        <v/>
      </c>
      <c r="K134" s="7" t="str">
        <f t="shared" si="9"/>
        <v/>
      </c>
      <c r="L134" s="7"/>
      <c r="M134" s="7" t="str">
        <f t="shared" si="10"/>
        <v/>
      </c>
      <c r="N134" s="5" t="str">
        <f t="shared" si="12"/>
        <v/>
      </c>
    </row>
    <row r="135" spans="1:14" ht="12.75" customHeight="1" x14ac:dyDescent="0.3">
      <c r="A135" s="65" t="str">
        <f t="shared" ref="A135:A193" si="13">CONCATENATE(M135,N135)</f>
        <v>MK 52</v>
      </c>
      <c r="B135" s="65"/>
      <c r="C135" s="62"/>
      <c r="D135" s="63" t="s">
        <v>32</v>
      </c>
      <c r="E135" s="64" t="s">
        <v>69</v>
      </c>
      <c r="F135" s="65" t="s">
        <v>15</v>
      </c>
      <c r="G135" s="55"/>
      <c r="H135" s="76"/>
      <c r="I135" s="77" t="str">
        <f t="shared" ref="I135:I193" si="14">IF(AND(OR(G135=0,H135=0)),"",G135*H135)</f>
        <v/>
      </c>
      <c r="J135" s="7" t="str">
        <f t="shared" si="8"/>
        <v/>
      </c>
      <c r="K135" s="7" t="str">
        <f t="shared" si="9"/>
        <v xml:space="preserve">MK </v>
      </c>
      <c r="L135" s="7"/>
      <c r="M135" s="7" t="str">
        <f t="shared" si="10"/>
        <v xml:space="preserve">MK </v>
      </c>
      <c r="N135" s="5">
        <f t="shared" si="12"/>
        <v>52</v>
      </c>
    </row>
    <row r="136" spans="1:14" ht="12.75" customHeight="1" x14ac:dyDescent="0.3">
      <c r="A136" s="65" t="str">
        <f t="shared" si="13"/>
        <v/>
      </c>
      <c r="B136" s="65"/>
      <c r="C136" s="62"/>
      <c r="D136" s="63"/>
      <c r="E136" s="64"/>
      <c r="F136" s="65"/>
      <c r="G136" s="55"/>
      <c r="H136" s="76"/>
      <c r="I136" s="77" t="str">
        <f t="shared" si="14"/>
        <v/>
      </c>
      <c r="J136" s="7" t="str">
        <f t="shared" si="8"/>
        <v/>
      </c>
      <c r="K136" s="7" t="str">
        <f t="shared" si="9"/>
        <v/>
      </c>
      <c r="L136" s="7"/>
      <c r="M136" s="7" t="str">
        <f t="shared" si="10"/>
        <v/>
      </c>
      <c r="N136" s="5" t="str">
        <f t="shared" si="12"/>
        <v/>
      </c>
    </row>
    <row r="137" spans="1:14" ht="12.75" customHeight="1" x14ac:dyDescent="0.3">
      <c r="A137" s="65" t="str">
        <f t="shared" si="13"/>
        <v>MK 53</v>
      </c>
      <c r="B137" s="65"/>
      <c r="C137" s="62"/>
      <c r="D137" s="63" t="s">
        <v>33</v>
      </c>
      <c r="E137" s="64" t="s">
        <v>35</v>
      </c>
      <c r="F137" s="65" t="s">
        <v>15</v>
      </c>
      <c r="G137" s="55"/>
      <c r="H137" s="76"/>
      <c r="I137" s="77" t="str">
        <f t="shared" si="14"/>
        <v/>
      </c>
      <c r="J137" s="7" t="str">
        <f t="shared" si="8"/>
        <v/>
      </c>
      <c r="K137" s="7" t="str">
        <f t="shared" si="9"/>
        <v xml:space="preserve">MK </v>
      </c>
      <c r="L137" s="7"/>
      <c r="M137" s="7" t="str">
        <f t="shared" si="10"/>
        <v xml:space="preserve">MK </v>
      </c>
      <c r="N137" s="5">
        <f t="shared" si="12"/>
        <v>53</v>
      </c>
    </row>
    <row r="138" spans="1:14" ht="12.75" customHeight="1" x14ac:dyDescent="0.3">
      <c r="A138" s="65" t="str">
        <f t="shared" si="13"/>
        <v/>
      </c>
      <c r="B138" s="65"/>
      <c r="C138" s="66"/>
      <c r="D138" s="63"/>
      <c r="E138" s="64"/>
      <c r="F138" s="65"/>
      <c r="G138" s="55"/>
      <c r="H138" s="76"/>
      <c r="I138" s="77" t="str">
        <f t="shared" si="14"/>
        <v/>
      </c>
      <c r="J138" s="7" t="str">
        <f t="shared" si="8"/>
        <v/>
      </c>
      <c r="K138" s="7" t="str">
        <f t="shared" si="9"/>
        <v/>
      </c>
      <c r="L138" s="7"/>
      <c r="M138" s="7" t="str">
        <f t="shared" si="10"/>
        <v/>
      </c>
      <c r="N138" s="5" t="str">
        <f t="shared" si="12"/>
        <v/>
      </c>
    </row>
    <row r="139" spans="1:14" ht="12.75" customHeight="1" x14ac:dyDescent="0.3">
      <c r="A139" s="65" t="str">
        <f t="shared" si="13"/>
        <v/>
      </c>
      <c r="B139" s="65"/>
      <c r="C139" s="169" t="s">
        <v>8</v>
      </c>
      <c r="D139" s="170" t="s">
        <v>101</v>
      </c>
      <c r="E139" s="64"/>
      <c r="F139" s="65"/>
      <c r="G139" s="55"/>
      <c r="H139" s="76"/>
      <c r="I139" s="77" t="str">
        <f t="shared" si="14"/>
        <v/>
      </c>
      <c r="J139" s="7" t="str">
        <f t="shared" si="8"/>
        <v/>
      </c>
      <c r="K139" s="7" t="str">
        <f t="shared" si="9"/>
        <v/>
      </c>
      <c r="L139" s="7"/>
      <c r="M139" s="7" t="str">
        <f t="shared" si="10"/>
        <v/>
      </c>
      <c r="N139" s="5" t="str">
        <f t="shared" si="11"/>
        <v/>
      </c>
    </row>
    <row r="140" spans="1:14" ht="12.75" customHeight="1" x14ac:dyDescent="0.3">
      <c r="A140" s="80" t="str">
        <f t="shared" si="13"/>
        <v/>
      </c>
      <c r="B140" s="65"/>
      <c r="C140" s="66"/>
      <c r="D140" s="63"/>
      <c r="E140" s="64"/>
      <c r="F140" s="65"/>
      <c r="G140" s="55"/>
      <c r="H140" s="76"/>
      <c r="I140" s="77" t="str">
        <f t="shared" si="14"/>
        <v/>
      </c>
      <c r="J140" s="7" t="str">
        <f t="shared" si="8"/>
        <v/>
      </c>
      <c r="K140" s="7" t="str">
        <f t="shared" si="9"/>
        <v/>
      </c>
      <c r="L140" s="7"/>
      <c r="M140" s="7" t="str">
        <f t="shared" si="10"/>
        <v/>
      </c>
      <c r="N140" s="5" t="str">
        <f t="shared" si="11"/>
        <v/>
      </c>
    </row>
    <row r="141" spans="1:14" ht="12.75" customHeight="1" x14ac:dyDescent="0.3">
      <c r="A141" s="65" t="str">
        <f t="shared" si="13"/>
        <v>MK 54</v>
      </c>
      <c r="B141" s="65"/>
      <c r="C141" s="62"/>
      <c r="D141" s="63" t="s">
        <v>32</v>
      </c>
      <c r="E141" s="64" t="s">
        <v>102</v>
      </c>
      <c r="F141" s="65" t="s">
        <v>47</v>
      </c>
      <c r="G141" s="55"/>
      <c r="H141" s="76"/>
      <c r="I141" s="77" t="str">
        <f t="shared" si="14"/>
        <v/>
      </c>
      <c r="J141" s="7" t="str">
        <f t="shared" si="8"/>
        <v/>
      </c>
      <c r="K141" s="7" t="str">
        <f t="shared" si="9"/>
        <v xml:space="preserve">MK </v>
      </c>
      <c r="L141" s="7"/>
      <c r="M141" s="7" t="str">
        <f t="shared" si="10"/>
        <v xml:space="preserve">MK </v>
      </c>
      <c r="N141" s="5">
        <f t="shared" si="11"/>
        <v>54</v>
      </c>
    </row>
    <row r="142" spans="1:14" ht="12.75" customHeight="1" x14ac:dyDescent="0.3">
      <c r="A142" s="65" t="str">
        <f t="shared" si="13"/>
        <v/>
      </c>
      <c r="B142" s="65"/>
      <c r="C142" s="62"/>
      <c r="D142" s="63"/>
      <c r="E142" s="64"/>
      <c r="F142" s="65"/>
      <c r="G142" s="55"/>
      <c r="H142" s="76"/>
      <c r="I142" s="77" t="str">
        <f t="shared" si="14"/>
        <v/>
      </c>
      <c r="J142" s="7" t="str">
        <f t="shared" si="8"/>
        <v/>
      </c>
      <c r="K142" s="7" t="str">
        <f t="shared" si="9"/>
        <v/>
      </c>
      <c r="L142" s="7"/>
      <c r="M142" s="7" t="str">
        <f t="shared" si="10"/>
        <v/>
      </c>
      <c r="N142" s="5" t="str">
        <f t="shared" si="11"/>
        <v/>
      </c>
    </row>
    <row r="143" spans="1:14" ht="12.75" customHeight="1" x14ac:dyDescent="0.3">
      <c r="A143" s="65" t="str">
        <f t="shared" si="13"/>
        <v/>
      </c>
      <c r="B143" s="65"/>
      <c r="C143" s="62" t="s">
        <v>321</v>
      </c>
      <c r="D143" s="63" t="s">
        <v>103</v>
      </c>
      <c r="E143" s="63"/>
      <c r="F143" s="65"/>
      <c r="G143" s="55"/>
      <c r="H143" s="76"/>
      <c r="I143" s="77" t="str">
        <f t="shared" si="14"/>
        <v/>
      </c>
      <c r="J143" s="7" t="str">
        <f t="shared" si="8"/>
        <v/>
      </c>
      <c r="K143" s="7" t="str">
        <f t="shared" si="9"/>
        <v/>
      </c>
      <c r="L143" s="7"/>
      <c r="M143" s="7" t="str">
        <f t="shared" si="10"/>
        <v/>
      </c>
      <c r="N143" s="5" t="str">
        <f t="shared" ref="N143:N193" si="15">IF(AND(M143="MK ",ISNUMBER(MAX(N135:N142))),MAX(N135:N142)+1,"")</f>
        <v/>
      </c>
    </row>
    <row r="144" spans="1:14" ht="12.75" customHeight="1" x14ac:dyDescent="0.3">
      <c r="A144" s="65" t="str">
        <f t="shared" si="13"/>
        <v/>
      </c>
      <c r="B144" s="65"/>
      <c r="C144" s="62"/>
      <c r="D144" s="63"/>
      <c r="E144" s="63"/>
      <c r="F144" s="65"/>
      <c r="G144" s="55"/>
      <c r="H144" s="76"/>
      <c r="I144" s="77" t="str">
        <f t="shared" si="14"/>
        <v/>
      </c>
      <c r="J144" s="7" t="str">
        <f t="shared" si="8"/>
        <v/>
      </c>
      <c r="K144" s="7" t="str">
        <f t="shared" si="9"/>
        <v/>
      </c>
      <c r="L144" s="7"/>
      <c r="M144" s="7" t="str">
        <f t="shared" si="10"/>
        <v/>
      </c>
      <c r="N144" s="5" t="str">
        <f t="shared" si="15"/>
        <v/>
      </c>
    </row>
    <row r="145" spans="1:14" ht="12.75" customHeight="1" x14ac:dyDescent="0.3">
      <c r="A145" s="65" t="str">
        <f t="shared" si="13"/>
        <v>MK 55</v>
      </c>
      <c r="B145" s="65"/>
      <c r="C145" s="66"/>
      <c r="D145" s="63" t="s">
        <v>32</v>
      </c>
      <c r="E145" s="64" t="s">
        <v>159</v>
      </c>
      <c r="F145" s="65" t="s">
        <v>106</v>
      </c>
      <c r="G145" s="55"/>
      <c r="H145" s="76"/>
      <c r="I145" s="77" t="str">
        <f t="shared" si="14"/>
        <v/>
      </c>
      <c r="J145" s="7" t="str">
        <f t="shared" si="8"/>
        <v/>
      </c>
      <c r="K145" s="7" t="str">
        <f t="shared" si="9"/>
        <v xml:space="preserve">MK </v>
      </c>
      <c r="L145" s="7"/>
      <c r="M145" s="7" t="str">
        <f t="shared" si="10"/>
        <v xml:space="preserve">MK </v>
      </c>
      <c r="N145" s="5">
        <f t="shared" si="15"/>
        <v>55</v>
      </c>
    </row>
    <row r="146" spans="1:14" ht="12.75" customHeight="1" x14ac:dyDescent="0.3">
      <c r="A146" s="65" t="str">
        <f t="shared" si="13"/>
        <v/>
      </c>
      <c r="B146" s="65"/>
      <c r="C146" s="66"/>
      <c r="D146" s="63"/>
      <c r="E146" s="64"/>
      <c r="F146" s="65"/>
      <c r="G146" s="55"/>
      <c r="H146" s="76"/>
      <c r="I146" s="77" t="str">
        <f t="shared" si="14"/>
        <v/>
      </c>
      <c r="J146" s="7" t="str">
        <f t="shared" ref="J146:J193" si="16">IF(ISBLANK(B146),"","MK ")</f>
        <v/>
      </c>
      <c r="K146" s="7" t="str">
        <f t="shared" ref="K146:K193" si="17">IF(ISBLANK(F146),"","MK ")</f>
        <v/>
      </c>
      <c r="L146" s="7"/>
      <c r="M146" s="7" t="str">
        <f t="shared" ref="M146:M193" si="18">IF(J146="MK ","MK ",IF(K146="MK ","MK ",""))</f>
        <v/>
      </c>
      <c r="N146" s="5" t="str">
        <f t="shared" si="15"/>
        <v/>
      </c>
    </row>
    <row r="147" spans="1:14" ht="12.75" customHeight="1" x14ac:dyDescent="0.3">
      <c r="A147" s="65" t="str">
        <f t="shared" si="13"/>
        <v/>
      </c>
      <c r="B147" s="65"/>
      <c r="C147" s="62" t="s">
        <v>322</v>
      </c>
      <c r="D147" s="64" t="s">
        <v>374</v>
      </c>
      <c r="E147" s="64"/>
      <c r="F147" s="65"/>
      <c r="G147" s="55"/>
      <c r="H147" s="76"/>
      <c r="I147" s="77" t="str">
        <f t="shared" si="14"/>
        <v/>
      </c>
      <c r="J147" s="7" t="str">
        <f t="shared" si="16"/>
        <v/>
      </c>
      <c r="K147" s="7" t="str">
        <f t="shared" si="17"/>
        <v/>
      </c>
      <c r="L147" s="7"/>
      <c r="M147" s="7" t="str">
        <f t="shared" si="18"/>
        <v/>
      </c>
      <c r="N147" s="5" t="str">
        <f t="shared" si="15"/>
        <v/>
      </c>
    </row>
    <row r="148" spans="1:14" ht="12.75" customHeight="1" x14ac:dyDescent="0.3">
      <c r="A148" s="65" t="str">
        <f t="shared" si="13"/>
        <v/>
      </c>
      <c r="B148" s="65"/>
      <c r="C148" s="62"/>
      <c r="D148" s="63"/>
      <c r="E148" s="64"/>
      <c r="F148" s="65"/>
      <c r="G148" s="55"/>
      <c r="H148" s="76"/>
      <c r="I148" s="77" t="str">
        <f t="shared" si="14"/>
        <v/>
      </c>
      <c r="J148" s="7" t="str">
        <f t="shared" si="16"/>
        <v/>
      </c>
      <c r="K148" s="7" t="str">
        <f t="shared" si="17"/>
        <v/>
      </c>
      <c r="L148" s="7"/>
      <c r="M148" s="7" t="str">
        <f t="shared" si="18"/>
        <v/>
      </c>
      <c r="N148" s="5" t="str">
        <f t="shared" si="15"/>
        <v/>
      </c>
    </row>
    <row r="149" spans="1:14" ht="12.75" customHeight="1" x14ac:dyDescent="0.3">
      <c r="A149" s="65" t="str">
        <f t="shared" si="13"/>
        <v>MK 56</v>
      </c>
      <c r="B149" s="65"/>
      <c r="C149" s="62"/>
      <c r="D149" s="63" t="s">
        <v>32</v>
      </c>
      <c r="E149" s="64" t="s">
        <v>160</v>
      </c>
      <c r="F149" s="65" t="s">
        <v>15</v>
      </c>
      <c r="G149" s="55"/>
      <c r="H149" s="76"/>
      <c r="I149" s="77" t="str">
        <f t="shared" si="14"/>
        <v/>
      </c>
      <c r="J149" s="7" t="str">
        <f t="shared" si="16"/>
        <v/>
      </c>
      <c r="K149" s="7" t="str">
        <f t="shared" si="17"/>
        <v xml:space="preserve">MK </v>
      </c>
      <c r="L149" s="7"/>
      <c r="M149" s="7" t="str">
        <f t="shared" si="18"/>
        <v xml:space="preserve">MK </v>
      </c>
      <c r="N149" s="5">
        <f t="shared" si="15"/>
        <v>56</v>
      </c>
    </row>
    <row r="150" spans="1:14" ht="12.75" customHeight="1" x14ac:dyDescent="0.3">
      <c r="A150" s="65" t="str">
        <f t="shared" si="13"/>
        <v/>
      </c>
      <c r="B150" s="65"/>
      <c r="C150" s="62"/>
      <c r="D150" s="63"/>
      <c r="E150" s="64"/>
      <c r="F150" s="65"/>
      <c r="G150" s="55"/>
      <c r="H150" s="76"/>
      <c r="I150" s="77" t="str">
        <f t="shared" si="14"/>
        <v/>
      </c>
      <c r="J150" s="7" t="str">
        <f t="shared" si="16"/>
        <v/>
      </c>
      <c r="K150" s="7" t="str">
        <f t="shared" si="17"/>
        <v/>
      </c>
      <c r="L150" s="7"/>
      <c r="M150" s="7" t="str">
        <f t="shared" si="18"/>
        <v/>
      </c>
      <c r="N150" s="5" t="str">
        <f t="shared" si="15"/>
        <v/>
      </c>
    </row>
    <row r="151" spans="1:14" ht="12.75" customHeight="1" x14ac:dyDescent="0.3">
      <c r="A151" s="65" t="str">
        <f t="shared" si="13"/>
        <v/>
      </c>
      <c r="B151" s="65"/>
      <c r="C151" s="62" t="s">
        <v>323</v>
      </c>
      <c r="D151" s="63" t="s">
        <v>387</v>
      </c>
      <c r="E151" s="64"/>
      <c r="F151" s="65"/>
      <c r="G151" s="55"/>
      <c r="H151" s="76"/>
      <c r="I151" s="77" t="str">
        <f t="shared" si="14"/>
        <v/>
      </c>
      <c r="J151" s="7" t="str">
        <f t="shared" si="16"/>
        <v/>
      </c>
      <c r="K151" s="7" t="str">
        <f t="shared" si="17"/>
        <v/>
      </c>
      <c r="L151" s="7"/>
      <c r="M151" s="7" t="str">
        <f t="shared" si="18"/>
        <v/>
      </c>
      <c r="N151" s="5" t="str">
        <f t="shared" si="15"/>
        <v/>
      </c>
    </row>
    <row r="152" spans="1:14" ht="12.75" customHeight="1" x14ac:dyDescent="0.3">
      <c r="A152" s="65" t="str">
        <f t="shared" si="13"/>
        <v/>
      </c>
      <c r="B152" s="65"/>
      <c r="C152" s="62"/>
      <c r="D152" s="63" t="s">
        <v>388</v>
      </c>
      <c r="E152" s="64"/>
      <c r="F152" s="81"/>
      <c r="G152" s="55"/>
      <c r="H152" s="76"/>
      <c r="I152" s="77" t="str">
        <f t="shared" si="14"/>
        <v/>
      </c>
      <c r="J152" s="7" t="str">
        <f t="shared" si="16"/>
        <v/>
      </c>
      <c r="K152" s="7" t="str">
        <f t="shared" si="17"/>
        <v/>
      </c>
      <c r="L152" s="7"/>
      <c r="M152" s="7" t="str">
        <f t="shared" si="18"/>
        <v/>
      </c>
      <c r="N152" s="5" t="str">
        <f t="shared" si="15"/>
        <v/>
      </c>
    </row>
    <row r="153" spans="1:14" ht="12.75" customHeight="1" x14ac:dyDescent="0.3">
      <c r="A153" s="65" t="str">
        <f t="shared" si="13"/>
        <v/>
      </c>
      <c r="B153" s="65"/>
      <c r="C153" s="62"/>
      <c r="D153" s="63"/>
      <c r="E153" s="64"/>
      <c r="F153" s="81"/>
      <c r="G153" s="55"/>
      <c r="H153" s="76"/>
      <c r="I153" s="77" t="str">
        <f t="shared" si="14"/>
        <v/>
      </c>
      <c r="J153" s="7" t="str">
        <f t="shared" si="16"/>
        <v/>
      </c>
      <c r="K153" s="7" t="str">
        <f t="shared" si="17"/>
        <v/>
      </c>
      <c r="L153" s="7"/>
      <c r="M153" s="7" t="str">
        <f t="shared" si="18"/>
        <v/>
      </c>
      <c r="N153" s="5" t="str">
        <f t="shared" si="15"/>
        <v/>
      </c>
    </row>
    <row r="154" spans="1:14" ht="12.75" customHeight="1" x14ac:dyDescent="0.3">
      <c r="A154" s="65" t="str">
        <f t="shared" si="13"/>
        <v>MK 57</v>
      </c>
      <c r="B154" s="65"/>
      <c r="C154" s="62"/>
      <c r="D154" s="63" t="s">
        <v>32</v>
      </c>
      <c r="E154" s="64" t="s">
        <v>389</v>
      </c>
      <c r="F154" s="81" t="s">
        <v>47</v>
      </c>
      <c r="G154" s="55"/>
      <c r="H154" s="76"/>
      <c r="I154" s="77" t="str">
        <f t="shared" si="14"/>
        <v/>
      </c>
      <c r="J154" s="7" t="str">
        <f t="shared" si="16"/>
        <v/>
      </c>
      <c r="K154" s="7" t="str">
        <f t="shared" si="17"/>
        <v xml:space="preserve">MK </v>
      </c>
      <c r="L154" s="7"/>
      <c r="M154" s="7" t="str">
        <f t="shared" si="18"/>
        <v xml:space="preserve">MK </v>
      </c>
      <c r="N154" s="5">
        <f t="shared" si="15"/>
        <v>57</v>
      </c>
    </row>
    <row r="155" spans="1:14" ht="12.75" customHeight="1" x14ac:dyDescent="0.3">
      <c r="A155" s="65" t="str">
        <f t="shared" si="13"/>
        <v/>
      </c>
      <c r="B155" s="65"/>
      <c r="C155" s="62"/>
      <c r="D155" s="63"/>
      <c r="E155" s="64"/>
      <c r="F155" s="81"/>
      <c r="G155" s="55"/>
      <c r="H155" s="76"/>
      <c r="I155" s="77" t="str">
        <f t="shared" si="14"/>
        <v/>
      </c>
      <c r="J155" s="7" t="str">
        <f t="shared" si="16"/>
        <v/>
      </c>
      <c r="K155" s="7" t="str">
        <f t="shared" si="17"/>
        <v/>
      </c>
      <c r="L155" s="7"/>
      <c r="M155" s="7" t="str">
        <f t="shared" si="18"/>
        <v/>
      </c>
      <c r="N155" s="5" t="str">
        <f t="shared" si="15"/>
        <v/>
      </c>
    </row>
    <row r="156" spans="1:14" ht="12.75" customHeight="1" x14ac:dyDescent="0.3">
      <c r="A156" s="65" t="str">
        <f t="shared" si="13"/>
        <v>MK 58</v>
      </c>
      <c r="B156" s="65"/>
      <c r="C156" s="62"/>
      <c r="D156" s="63" t="s">
        <v>33</v>
      </c>
      <c r="E156" s="64" t="s">
        <v>389</v>
      </c>
      <c r="F156" s="81" t="s">
        <v>47</v>
      </c>
      <c r="G156" s="55"/>
      <c r="H156" s="76"/>
      <c r="I156" s="77" t="str">
        <f t="shared" si="14"/>
        <v/>
      </c>
      <c r="J156" s="7" t="str">
        <f t="shared" si="16"/>
        <v/>
      </c>
      <c r="K156" s="7" t="str">
        <f t="shared" si="17"/>
        <v xml:space="preserve">MK </v>
      </c>
      <c r="L156" s="7"/>
      <c r="M156" s="7" t="str">
        <f t="shared" si="18"/>
        <v xml:space="preserve">MK </v>
      </c>
      <c r="N156" s="5">
        <f t="shared" si="15"/>
        <v>58</v>
      </c>
    </row>
    <row r="157" spans="1:14" ht="12.75" customHeight="1" x14ac:dyDescent="0.3">
      <c r="A157" s="65" t="str">
        <f t="shared" si="13"/>
        <v/>
      </c>
      <c r="B157" s="65"/>
      <c r="C157" s="66"/>
      <c r="D157" s="63"/>
      <c r="E157" s="64"/>
      <c r="F157" s="81"/>
      <c r="G157" s="55"/>
      <c r="H157" s="76"/>
      <c r="I157" s="77" t="str">
        <f t="shared" si="14"/>
        <v/>
      </c>
      <c r="J157" s="7" t="str">
        <f t="shared" si="16"/>
        <v/>
      </c>
      <c r="K157" s="7" t="str">
        <f t="shared" si="17"/>
        <v/>
      </c>
      <c r="L157" s="7"/>
      <c r="M157" s="7" t="str">
        <f t="shared" si="18"/>
        <v/>
      </c>
      <c r="N157" s="5" t="str">
        <f t="shared" si="15"/>
        <v/>
      </c>
    </row>
    <row r="158" spans="1:14" ht="12.75" customHeight="1" x14ac:dyDescent="0.3">
      <c r="A158" s="65" t="str">
        <f t="shared" si="13"/>
        <v>MK 59</v>
      </c>
      <c r="B158" s="65"/>
      <c r="C158" s="66"/>
      <c r="D158" s="63" t="s">
        <v>36</v>
      </c>
      <c r="E158" s="64" t="s">
        <v>395</v>
      </c>
      <c r="F158" s="65" t="s">
        <v>12</v>
      </c>
      <c r="G158" s="55"/>
      <c r="H158" s="76"/>
      <c r="I158" s="77" t="str">
        <f t="shared" si="14"/>
        <v/>
      </c>
      <c r="J158" s="7" t="str">
        <f t="shared" si="16"/>
        <v/>
      </c>
      <c r="K158" s="7" t="str">
        <f t="shared" si="17"/>
        <v xml:space="preserve">MK </v>
      </c>
      <c r="L158" s="7"/>
      <c r="M158" s="7" t="str">
        <f t="shared" si="18"/>
        <v xml:space="preserve">MK </v>
      </c>
      <c r="N158" s="5">
        <f t="shared" si="15"/>
        <v>59</v>
      </c>
    </row>
    <row r="159" spans="1:14" ht="12.75" customHeight="1" x14ac:dyDescent="0.3">
      <c r="A159" s="65" t="str">
        <f t="shared" si="13"/>
        <v/>
      </c>
      <c r="B159" s="65"/>
      <c r="C159" s="66"/>
      <c r="D159" s="63"/>
      <c r="E159" s="64"/>
      <c r="F159" s="81"/>
      <c r="G159" s="55"/>
      <c r="H159" s="76"/>
      <c r="I159" s="77" t="str">
        <f t="shared" si="14"/>
        <v/>
      </c>
      <c r="J159" s="7" t="str">
        <f t="shared" si="16"/>
        <v/>
      </c>
      <c r="K159" s="7" t="str">
        <f t="shared" si="17"/>
        <v/>
      </c>
      <c r="L159" s="7"/>
      <c r="M159" s="7" t="str">
        <f t="shared" si="18"/>
        <v/>
      </c>
      <c r="N159" s="5" t="str">
        <f t="shared" si="15"/>
        <v/>
      </c>
    </row>
    <row r="160" spans="1:14" ht="12.75" customHeight="1" x14ac:dyDescent="0.3">
      <c r="A160" s="65" t="str">
        <f t="shared" si="13"/>
        <v>MK 60</v>
      </c>
      <c r="B160" s="65"/>
      <c r="C160" s="62"/>
      <c r="D160" s="63" t="s">
        <v>38</v>
      </c>
      <c r="E160" s="64" t="s">
        <v>390</v>
      </c>
      <c r="F160" s="65" t="s">
        <v>12</v>
      </c>
      <c r="G160" s="55"/>
      <c r="H160" s="76"/>
      <c r="I160" s="77" t="str">
        <f t="shared" si="14"/>
        <v/>
      </c>
      <c r="J160" s="7" t="str">
        <f t="shared" si="16"/>
        <v/>
      </c>
      <c r="K160" s="7" t="str">
        <f t="shared" si="17"/>
        <v xml:space="preserve">MK </v>
      </c>
      <c r="L160" s="7"/>
      <c r="M160" s="7" t="str">
        <f t="shared" si="18"/>
        <v xml:space="preserve">MK </v>
      </c>
      <c r="N160" s="5">
        <f t="shared" si="15"/>
        <v>60</v>
      </c>
    </row>
    <row r="161" spans="1:14" ht="12.75" customHeight="1" x14ac:dyDescent="0.3">
      <c r="A161" s="65" t="str">
        <f t="shared" si="13"/>
        <v/>
      </c>
      <c r="B161" s="65"/>
      <c r="C161" s="62"/>
      <c r="D161" s="63"/>
      <c r="E161" s="64" t="s">
        <v>391</v>
      </c>
      <c r="F161" s="81"/>
      <c r="G161" s="55"/>
      <c r="H161" s="76"/>
      <c r="I161" s="77" t="str">
        <f t="shared" si="14"/>
        <v/>
      </c>
      <c r="J161" s="7" t="str">
        <f t="shared" si="16"/>
        <v/>
      </c>
      <c r="K161" s="7" t="str">
        <f t="shared" si="17"/>
        <v/>
      </c>
      <c r="L161" s="7"/>
      <c r="M161" s="7" t="str">
        <f t="shared" si="18"/>
        <v/>
      </c>
      <c r="N161" s="5" t="str">
        <f t="shared" si="15"/>
        <v/>
      </c>
    </row>
    <row r="162" spans="1:14" ht="12.75" customHeight="1" x14ac:dyDescent="0.3">
      <c r="A162" s="65" t="str">
        <f t="shared" si="13"/>
        <v/>
      </c>
      <c r="B162" s="65"/>
      <c r="C162" s="62"/>
      <c r="D162" s="63"/>
      <c r="E162" s="82"/>
      <c r="F162" s="65"/>
      <c r="G162" s="55"/>
      <c r="H162" s="76"/>
      <c r="I162" s="77" t="str">
        <f t="shared" si="14"/>
        <v/>
      </c>
      <c r="J162" s="7" t="str">
        <f t="shared" si="16"/>
        <v/>
      </c>
      <c r="K162" s="7" t="str">
        <f t="shared" si="17"/>
        <v/>
      </c>
      <c r="L162" s="7"/>
      <c r="M162" s="7" t="str">
        <f t="shared" si="18"/>
        <v/>
      </c>
      <c r="N162" s="5" t="str">
        <f t="shared" si="15"/>
        <v/>
      </c>
    </row>
    <row r="163" spans="1:14" ht="12.75" customHeight="1" x14ac:dyDescent="0.3">
      <c r="A163" s="65" t="str">
        <f t="shared" si="13"/>
        <v>MK 61</v>
      </c>
      <c r="B163" s="65"/>
      <c r="C163" s="62" t="s">
        <v>324</v>
      </c>
      <c r="D163" s="174" t="s">
        <v>392</v>
      </c>
      <c r="E163" s="84"/>
      <c r="F163" s="65" t="s">
        <v>15</v>
      </c>
      <c r="G163" s="55"/>
      <c r="H163" s="76"/>
      <c r="I163" s="77" t="str">
        <f t="shared" si="14"/>
        <v/>
      </c>
      <c r="J163" s="7" t="str">
        <f t="shared" si="16"/>
        <v/>
      </c>
      <c r="K163" s="7" t="str">
        <f t="shared" si="17"/>
        <v xml:space="preserve">MK </v>
      </c>
      <c r="L163" s="7"/>
      <c r="M163" s="7" t="str">
        <f t="shared" si="18"/>
        <v xml:space="preserve">MK </v>
      </c>
      <c r="N163" s="5">
        <f t="shared" si="15"/>
        <v>61</v>
      </c>
    </row>
    <row r="164" spans="1:14" ht="12.75" customHeight="1" x14ac:dyDescent="0.3">
      <c r="A164" s="65" t="str">
        <f t="shared" si="13"/>
        <v/>
      </c>
      <c r="B164" s="65"/>
      <c r="C164" s="62"/>
      <c r="D164" s="174" t="s">
        <v>393</v>
      </c>
      <c r="E164" s="84"/>
      <c r="F164" s="65"/>
      <c r="G164" s="55"/>
      <c r="H164" s="76"/>
      <c r="I164" s="77" t="str">
        <f t="shared" si="14"/>
        <v/>
      </c>
      <c r="J164" s="7" t="str">
        <f t="shared" si="16"/>
        <v/>
      </c>
      <c r="K164" s="7" t="str">
        <f t="shared" si="17"/>
        <v/>
      </c>
      <c r="L164" s="7"/>
      <c r="M164" s="7" t="str">
        <f t="shared" si="18"/>
        <v/>
      </c>
      <c r="N164" s="5" t="str">
        <f t="shared" si="15"/>
        <v/>
      </c>
    </row>
    <row r="165" spans="1:14" ht="12.75" customHeight="1" x14ac:dyDescent="0.3">
      <c r="A165" s="65" t="str">
        <f t="shared" si="13"/>
        <v/>
      </c>
      <c r="B165" s="65"/>
      <c r="C165" s="62"/>
      <c r="D165" s="83"/>
      <c r="E165" s="84"/>
      <c r="F165" s="65"/>
      <c r="G165" s="55"/>
      <c r="H165" s="76"/>
      <c r="I165" s="77" t="str">
        <f t="shared" si="14"/>
        <v/>
      </c>
      <c r="J165" s="7" t="str">
        <f t="shared" si="16"/>
        <v/>
      </c>
      <c r="K165" s="7" t="str">
        <f t="shared" si="17"/>
        <v/>
      </c>
      <c r="L165" s="7"/>
      <c r="M165" s="7" t="str">
        <f t="shared" si="18"/>
        <v/>
      </c>
      <c r="N165" s="5" t="str">
        <f t="shared" si="15"/>
        <v/>
      </c>
    </row>
    <row r="166" spans="1:14" ht="12.75" customHeight="1" x14ac:dyDescent="0.3">
      <c r="A166" s="65" t="str">
        <f t="shared" si="13"/>
        <v/>
      </c>
      <c r="B166" s="65"/>
      <c r="C166" s="62"/>
      <c r="D166" s="83"/>
      <c r="E166" s="84"/>
      <c r="F166" s="65"/>
      <c r="G166" s="55"/>
      <c r="H166" s="76"/>
      <c r="I166" s="77" t="str">
        <f t="shared" si="14"/>
        <v/>
      </c>
      <c r="J166" s="7" t="str">
        <f t="shared" si="16"/>
        <v/>
      </c>
      <c r="K166" s="7" t="str">
        <f t="shared" si="17"/>
        <v/>
      </c>
      <c r="L166" s="7"/>
      <c r="M166" s="7" t="str">
        <f t="shared" si="18"/>
        <v/>
      </c>
      <c r="N166" s="5" t="str">
        <f t="shared" si="15"/>
        <v/>
      </c>
    </row>
    <row r="167" spans="1:14" ht="12.75" customHeight="1" x14ac:dyDescent="0.3">
      <c r="A167" s="65" t="str">
        <f t="shared" si="13"/>
        <v/>
      </c>
      <c r="B167" s="65"/>
      <c r="C167" s="66"/>
      <c r="D167" s="63"/>
      <c r="E167" s="64"/>
      <c r="F167" s="65"/>
      <c r="G167" s="55"/>
      <c r="H167" s="76"/>
      <c r="I167" s="77" t="str">
        <f t="shared" si="14"/>
        <v/>
      </c>
      <c r="J167" s="7" t="str">
        <f t="shared" si="16"/>
        <v/>
      </c>
      <c r="K167" s="7" t="str">
        <f t="shared" si="17"/>
        <v/>
      </c>
      <c r="L167" s="7"/>
      <c r="M167" s="7" t="str">
        <f t="shared" si="18"/>
        <v/>
      </c>
      <c r="N167" s="5" t="str">
        <f t="shared" si="15"/>
        <v/>
      </c>
    </row>
    <row r="168" spans="1:14" ht="12.75" customHeight="1" x14ac:dyDescent="0.3">
      <c r="A168" s="65" t="str">
        <f t="shared" si="13"/>
        <v/>
      </c>
      <c r="B168" s="65"/>
      <c r="C168" s="62"/>
      <c r="D168" s="63"/>
      <c r="E168" s="63"/>
      <c r="F168" s="65"/>
      <c r="G168" s="55"/>
      <c r="H168" s="76"/>
      <c r="I168" s="77" t="str">
        <f t="shared" si="14"/>
        <v/>
      </c>
      <c r="J168" s="7" t="str">
        <f t="shared" si="16"/>
        <v/>
      </c>
      <c r="K168" s="7" t="str">
        <f t="shared" si="17"/>
        <v/>
      </c>
      <c r="L168" s="7"/>
      <c r="M168" s="7" t="str">
        <f t="shared" si="18"/>
        <v/>
      </c>
      <c r="N168" s="5" t="str">
        <f t="shared" si="15"/>
        <v/>
      </c>
    </row>
    <row r="169" spans="1:14" ht="12.75" customHeight="1" x14ac:dyDescent="0.3">
      <c r="A169" s="65" t="str">
        <f t="shared" si="13"/>
        <v/>
      </c>
      <c r="B169" s="65"/>
      <c r="C169" s="62"/>
      <c r="D169" s="63"/>
      <c r="E169" s="63"/>
      <c r="F169" s="65"/>
      <c r="G169" s="55"/>
      <c r="H169" s="76"/>
      <c r="I169" s="77" t="str">
        <f t="shared" si="14"/>
        <v/>
      </c>
      <c r="J169" s="7" t="str">
        <f t="shared" si="16"/>
        <v/>
      </c>
      <c r="K169" s="7" t="str">
        <f t="shared" si="17"/>
        <v/>
      </c>
      <c r="L169" s="7"/>
      <c r="M169" s="7" t="str">
        <f t="shared" si="18"/>
        <v/>
      </c>
      <c r="N169" s="5" t="str">
        <f t="shared" si="15"/>
        <v/>
      </c>
    </row>
    <row r="170" spans="1:14" ht="12.75" customHeight="1" x14ac:dyDescent="0.3">
      <c r="A170" s="65" t="str">
        <f t="shared" si="13"/>
        <v/>
      </c>
      <c r="B170" s="65"/>
      <c r="C170" s="62"/>
      <c r="D170" s="63"/>
      <c r="E170" s="63"/>
      <c r="F170" s="65"/>
      <c r="G170" s="55"/>
      <c r="H170" s="76"/>
      <c r="I170" s="77" t="str">
        <f t="shared" si="14"/>
        <v/>
      </c>
      <c r="J170" s="7" t="str">
        <f t="shared" si="16"/>
        <v/>
      </c>
      <c r="K170" s="7" t="str">
        <f t="shared" si="17"/>
        <v/>
      </c>
      <c r="L170" s="7"/>
      <c r="M170" s="7" t="str">
        <f t="shared" si="18"/>
        <v/>
      </c>
      <c r="N170" s="5" t="str">
        <f t="shared" si="15"/>
        <v/>
      </c>
    </row>
    <row r="171" spans="1:14" ht="12.75" customHeight="1" x14ac:dyDescent="0.3">
      <c r="A171" s="65" t="str">
        <f t="shared" si="13"/>
        <v/>
      </c>
      <c r="B171" s="65"/>
      <c r="C171" s="173"/>
      <c r="D171" s="173"/>
      <c r="E171" s="64"/>
      <c r="F171" s="65"/>
      <c r="G171" s="55"/>
      <c r="H171" s="76"/>
      <c r="I171" s="77" t="str">
        <f t="shared" si="14"/>
        <v/>
      </c>
      <c r="J171" s="7" t="str">
        <f t="shared" si="16"/>
        <v/>
      </c>
      <c r="K171" s="7" t="str">
        <f t="shared" si="17"/>
        <v/>
      </c>
      <c r="L171" s="7"/>
      <c r="M171" s="7" t="str">
        <f t="shared" si="18"/>
        <v/>
      </c>
      <c r="N171" s="5" t="str">
        <f t="shared" si="15"/>
        <v/>
      </c>
    </row>
    <row r="172" spans="1:14" ht="12.75" customHeight="1" x14ac:dyDescent="0.3">
      <c r="A172" s="65" t="str">
        <f t="shared" si="13"/>
        <v/>
      </c>
      <c r="B172" s="65"/>
      <c r="C172" s="62"/>
      <c r="D172" s="63"/>
      <c r="E172" s="63"/>
      <c r="F172" s="65"/>
      <c r="G172" s="55"/>
      <c r="H172" s="76"/>
      <c r="I172" s="77" t="str">
        <f t="shared" si="14"/>
        <v/>
      </c>
      <c r="J172" s="7" t="str">
        <f t="shared" si="16"/>
        <v/>
      </c>
      <c r="K172" s="7" t="str">
        <f t="shared" si="17"/>
        <v/>
      </c>
      <c r="L172" s="7"/>
      <c r="M172" s="7" t="str">
        <f t="shared" si="18"/>
        <v/>
      </c>
      <c r="N172" s="5" t="str">
        <f t="shared" si="15"/>
        <v/>
      </c>
    </row>
    <row r="173" spans="1:14" ht="12.75" customHeight="1" x14ac:dyDescent="0.3">
      <c r="A173" s="65" t="str">
        <f t="shared" si="13"/>
        <v/>
      </c>
      <c r="B173" s="65"/>
      <c r="C173" s="66"/>
      <c r="D173" s="63"/>
      <c r="E173" s="63"/>
      <c r="F173" s="65"/>
      <c r="G173" s="55"/>
      <c r="H173" s="76"/>
      <c r="I173" s="77" t="str">
        <f t="shared" si="14"/>
        <v/>
      </c>
      <c r="J173" s="7" t="str">
        <f t="shared" si="16"/>
        <v/>
      </c>
      <c r="K173" s="7" t="str">
        <f t="shared" si="17"/>
        <v/>
      </c>
      <c r="L173" s="7"/>
      <c r="M173" s="7" t="str">
        <f t="shared" si="18"/>
        <v/>
      </c>
      <c r="N173" s="5" t="str">
        <f t="shared" si="15"/>
        <v/>
      </c>
    </row>
    <row r="174" spans="1:14" ht="12.75" customHeight="1" x14ac:dyDescent="0.3">
      <c r="A174" s="65" t="str">
        <f t="shared" si="13"/>
        <v/>
      </c>
      <c r="B174" s="65"/>
      <c r="C174" s="66"/>
      <c r="D174" s="63"/>
      <c r="E174" s="64"/>
      <c r="F174" s="65"/>
      <c r="G174" s="55"/>
      <c r="H174" s="76"/>
      <c r="I174" s="77" t="str">
        <f t="shared" si="14"/>
        <v/>
      </c>
      <c r="J174" s="7" t="str">
        <f t="shared" si="16"/>
        <v/>
      </c>
      <c r="K174" s="7" t="str">
        <f t="shared" si="17"/>
        <v/>
      </c>
      <c r="L174" s="7"/>
      <c r="M174" s="7" t="str">
        <f t="shared" si="18"/>
        <v/>
      </c>
      <c r="N174" s="5" t="str">
        <f t="shared" si="15"/>
        <v/>
      </c>
    </row>
    <row r="175" spans="1:14" ht="12.75" customHeight="1" x14ac:dyDescent="0.3">
      <c r="A175" s="65" t="str">
        <f t="shared" si="13"/>
        <v/>
      </c>
      <c r="B175" s="65"/>
      <c r="C175" s="66"/>
      <c r="D175" s="63"/>
      <c r="E175" s="64"/>
      <c r="F175" s="65"/>
      <c r="G175" s="55"/>
      <c r="H175" s="76"/>
      <c r="I175" s="77" t="str">
        <f t="shared" si="14"/>
        <v/>
      </c>
      <c r="J175" s="7" t="str">
        <f t="shared" si="16"/>
        <v/>
      </c>
      <c r="K175" s="7" t="str">
        <f t="shared" si="17"/>
        <v/>
      </c>
      <c r="L175" s="7"/>
      <c r="M175" s="7" t="str">
        <f t="shared" si="18"/>
        <v/>
      </c>
      <c r="N175" s="5" t="str">
        <f t="shared" si="15"/>
        <v/>
      </c>
    </row>
    <row r="176" spans="1:14" ht="12.75" customHeight="1" x14ac:dyDescent="0.3">
      <c r="A176" s="65" t="str">
        <f t="shared" si="13"/>
        <v/>
      </c>
      <c r="B176" s="65"/>
      <c r="C176" s="62"/>
      <c r="D176" s="63"/>
      <c r="E176" s="64"/>
      <c r="F176" s="65"/>
      <c r="G176" s="55"/>
      <c r="H176" s="76"/>
      <c r="I176" s="77" t="str">
        <f t="shared" si="14"/>
        <v/>
      </c>
      <c r="J176" s="7" t="str">
        <f t="shared" si="16"/>
        <v/>
      </c>
      <c r="K176" s="7" t="str">
        <f t="shared" si="17"/>
        <v/>
      </c>
      <c r="L176" s="7"/>
      <c r="M176" s="7" t="str">
        <f t="shared" si="18"/>
        <v/>
      </c>
      <c r="N176" s="5" t="str">
        <f t="shared" si="15"/>
        <v/>
      </c>
    </row>
    <row r="177" spans="1:14" ht="12.75" customHeight="1" x14ac:dyDescent="0.3">
      <c r="A177" s="65" t="str">
        <f t="shared" si="13"/>
        <v/>
      </c>
      <c r="B177" s="65"/>
      <c r="C177" s="62"/>
      <c r="D177" s="63"/>
      <c r="E177" s="64"/>
      <c r="F177" s="65"/>
      <c r="G177" s="55"/>
      <c r="H177" s="76"/>
      <c r="I177" s="77" t="str">
        <f t="shared" si="14"/>
        <v/>
      </c>
      <c r="J177" s="7" t="str">
        <f t="shared" si="16"/>
        <v/>
      </c>
      <c r="K177" s="7" t="str">
        <f t="shared" si="17"/>
        <v/>
      </c>
      <c r="L177" s="7"/>
      <c r="M177" s="7" t="str">
        <f t="shared" si="18"/>
        <v/>
      </c>
      <c r="N177" s="5" t="str">
        <f t="shared" si="15"/>
        <v/>
      </c>
    </row>
    <row r="178" spans="1:14" ht="12.75" customHeight="1" x14ac:dyDescent="0.3">
      <c r="A178" s="65" t="str">
        <f t="shared" si="13"/>
        <v/>
      </c>
      <c r="B178" s="65"/>
      <c r="C178" s="66"/>
      <c r="D178" s="78"/>
      <c r="E178" s="64"/>
      <c r="F178" s="65"/>
      <c r="G178" s="55"/>
      <c r="H178" s="76"/>
      <c r="I178" s="77" t="str">
        <f t="shared" si="14"/>
        <v/>
      </c>
      <c r="J178" s="7" t="str">
        <f t="shared" si="16"/>
        <v/>
      </c>
      <c r="K178" s="7" t="str">
        <f t="shared" si="17"/>
        <v/>
      </c>
      <c r="L178" s="7"/>
      <c r="M178" s="7" t="str">
        <f t="shared" si="18"/>
        <v/>
      </c>
      <c r="N178" s="5" t="str">
        <f t="shared" si="15"/>
        <v/>
      </c>
    </row>
    <row r="179" spans="1:14" ht="12.75" customHeight="1" x14ac:dyDescent="0.3">
      <c r="A179" s="65" t="str">
        <f t="shared" si="13"/>
        <v/>
      </c>
      <c r="B179" s="65"/>
      <c r="C179" s="66"/>
      <c r="D179" s="78"/>
      <c r="E179" s="64"/>
      <c r="F179" s="65"/>
      <c r="G179" s="55"/>
      <c r="H179" s="76"/>
      <c r="I179" s="77" t="str">
        <f t="shared" si="14"/>
        <v/>
      </c>
      <c r="J179" s="7" t="str">
        <f t="shared" si="16"/>
        <v/>
      </c>
      <c r="K179" s="7" t="str">
        <f t="shared" si="17"/>
        <v/>
      </c>
      <c r="L179" s="7"/>
      <c r="M179" s="7" t="str">
        <f t="shared" si="18"/>
        <v/>
      </c>
      <c r="N179" s="5" t="str">
        <f t="shared" si="15"/>
        <v/>
      </c>
    </row>
    <row r="180" spans="1:14" ht="12.75" customHeight="1" x14ac:dyDescent="0.3">
      <c r="A180" s="65" t="str">
        <f t="shared" si="13"/>
        <v/>
      </c>
      <c r="B180" s="65"/>
      <c r="C180" s="62"/>
      <c r="D180" s="63"/>
      <c r="E180" s="64"/>
      <c r="F180" s="65"/>
      <c r="G180" s="55"/>
      <c r="H180" s="76"/>
      <c r="I180" s="77" t="str">
        <f t="shared" si="14"/>
        <v/>
      </c>
      <c r="J180" s="7" t="str">
        <f t="shared" si="16"/>
        <v/>
      </c>
      <c r="K180" s="7" t="str">
        <f t="shared" si="17"/>
        <v/>
      </c>
      <c r="L180" s="7"/>
      <c r="M180" s="7" t="str">
        <f t="shared" si="18"/>
        <v/>
      </c>
      <c r="N180" s="5" t="str">
        <f t="shared" si="15"/>
        <v/>
      </c>
    </row>
    <row r="181" spans="1:14" ht="12.75" customHeight="1" x14ac:dyDescent="0.3">
      <c r="A181" s="65" t="str">
        <f t="shared" si="13"/>
        <v/>
      </c>
      <c r="B181" s="65"/>
      <c r="C181" s="62"/>
      <c r="D181" s="63"/>
      <c r="E181" s="64"/>
      <c r="F181" s="65"/>
      <c r="G181" s="55"/>
      <c r="H181" s="76"/>
      <c r="I181" s="77" t="str">
        <f t="shared" si="14"/>
        <v/>
      </c>
      <c r="J181" s="7" t="str">
        <f t="shared" si="16"/>
        <v/>
      </c>
      <c r="K181" s="7" t="str">
        <f t="shared" si="17"/>
        <v/>
      </c>
      <c r="L181" s="7"/>
      <c r="M181" s="7" t="str">
        <f t="shared" si="18"/>
        <v/>
      </c>
      <c r="N181" s="5" t="str">
        <f t="shared" si="15"/>
        <v/>
      </c>
    </row>
    <row r="182" spans="1:14" ht="12.75" customHeight="1" x14ac:dyDescent="0.3">
      <c r="A182" s="65" t="str">
        <f t="shared" si="13"/>
        <v/>
      </c>
      <c r="B182" s="65"/>
      <c r="C182" s="62"/>
      <c r="D182" s="63"/>
      <c r="E182" s="64"/>
      <c r="F182" s="65"/>
      <c r="G182" s="55"/>
      <c r="H182" s="76"/>
      <c r="I182" s="77" t="str">
        <f t="shared" si="14"/>
        <v/>
      </c>
      <c r="J182" s="7" t="str">
        <f t="shared" si="16"/>
        <v/>
      </c>
      <c r="K182" s="7" t="str">
        <f t="shared" si="17"/>
        <v/>
      </c>
      <c r="L182" s="7"/>
      <c r="M182" s="7" t="str">
        <f t="shared" si="18"/>
        <v/>
      </c>
      <c r="N182" s="5" t="str">
        <f t="shared" si="15"/>
        <v/>
      </c>
    </row>
    <row r="183" spans="1:14" ht="12.75" customHeight="1" x14ac:dyDescent="0.3">
      <c r="A183" s="65" t="str">
        <f t="shared" si="13"/>
        <v/>
      </c>
      <c r="B183" s="65"/>
      <c r="C183" s="62"/>
      <c r="D183" s="63"/>
      <c r="E183" s="64"/>
      <c r="F183" s="65"/>
      <c r="G183" s="55"/>
      <c r="H183" s="76"/>
      <c r="I183" s="77" t="str">
        <f t="shared" si="14"/>
        <v/>
      </c>
      <c r="J183" s="7" t="str">
        <f t="shared" si="16"/>
        <v/>
      </c>
      <c r="K183" s="7" t="str">
        <f t="shared" si="17"/>
        <v/>
      </c>
      <c r="L183" s="7"/>
      <c r="M183" s="7" t="str">
        <f t="shared" si="18"/>
        <v/>
      </c>
      <c r="N183" s="5" t="str">
        <f t="shared" si="15"/>
        <v/>
      </c>
    </row>
    <row r="184" spans="1:14" ht="12.75" customHeight="1" x14ac:dyDescent="0.3">
      <c r="A184" s="65" t="str">
        <f t="shared" si="13"/>
        <v/>
      </c>
      <c r="B184" s="65"/>
      <c r="C184" s="62"/>
      <c r="D184" s="63"/>
      <c r="E184" s="64"/>
      <c r="F184" s="65"/>
      <c r="G184" s="55"/>
      <c r="H184" s="76"/>
      <c r="I184" s="77" t="str">
        <f t="shared" si="14"/>
        <v/>
      </c>
      <c r="J184" s="7" t="str">
        <f t="shared" si="16"/>
        <v/>
      </c>
      <c r="K184" s="7" t="str">
        <f t="shared" si="17"/>
        <v/>
      </c>
      <c r="L184" s="7"/>
      <c r="M184" s="7" t="str">
        <f t="shared" si="18"/>
        <v/>
      </c>
      <c r="N184" s="5" t="str">
        <f t="shared" si="15"/>
        <v/>
      </c>
    </row>
    <row r="185" spans="1:14" ht="12.75" customHeight="1" x14ac:dyDescent="0.3">
      <c r="A185" s="65" t="str">
        <f t="shared" si="13"/>
        <v/>
      </c>
      <c r="B185" s="65"/>
      <c r="C185" s="62"/>
      <c r="D185" s="63"/>
      <c r="E185" s="64"/>
      <c r="F185" s="65"/>
      <c r="G185" s="55"/>
      <c r="H185" s="76"/>
      <c r="I185" s="77" t="str">
        <f t="shared" si="14"/>
        <v/>
      </c>
      <c r="J185" s="7" t="str">
        <f t="shared" si="16"/>
        <v/>
      </c>
      <c r="K185" s="7" t="str">
        <f t="shared" si="17"/>
        <v/>
      </c>
      <c r="L185" s="7"/>
      <c r="M185" s="7" t="str">
        <f t="shared" si="18"/>
        <v/>
      </c>
      <c r="N185" s="5" t="str">
        <f t="shared" si="15"/>
        <v/>
      </c>
    </row>
    <row r="186" spans="1:14" ht="12.75" customHeight="1" x14ac:dyDescent="0.3">
      <c r="A186" s="65" t="str">
        <f t="shared" si="13"/>
        <v/>
      </c>
      <c r="B186" s="65"/>
      <c r="C186" s="62"/>
      <c r="D186" s="63"/>
      <c r="E186" s="64"/>
      <c r="F186" s="65"/>
      <c r="G186" s="55"/>
      <c r="H186" s="76"/>
      <c r="I186" s="77" t="str">
        <f t="shared" si="14"/>
        <v/>
      </c>
      <c r="J186" s="7" t="str">
        <f t="shared" si="16"/>
        <v/>
      </c>
      <c r="K186" s="7" t="str">
        <f t="shared" si="17"/>
        <v/>
      </c>
      <c r="L186" s="7"/>
      <c r="M186" s="7" t="str">
        <f t="shared" si="18"/>
        <v/>
      </c>
      <c r="N186" s="5" t="str">
        <f t="shared" si="15"/>
        <v/>
      </c>
    </row>
    <row r="187" spans="1:14" ht="12.75" customHeight="1" x14ac:dyDescent="0.3">
      <c r="A187" s="65" t="str">
        <f t="shared" si="13"/>
        <v/>
      </c>
      <c r="B187" s="65"/>
      <c r="C187" s="62"/>
      <c r="D187" s="63"/>
      <c r="E187" s="64"/>
      <c r="F187" s="65"/>
      <c r="G187" s="55"/>
      <c r="H187" s="76"/>
      <c r="I187" s="77" t="str">
        <f t="shared" si="14"/>
        <v/>
      </c>
      <c r="J187" s="7" t="str">
        <f t="shared" si="16"/>
        <v/>
      </c>
      <c r="K187" s="7" t="str">
        <f t="shared" si="17"/>
        <v/>
      </c>
      <c r="L187" s="7"/>
      <c r="M187" s="7" t="str">
        <f t="shared" si="18"/>
        <v/>
      </c>
      <c r="N187" s="5" t="str">
        <f t="shared" si="15"/>
        <v/>
      </c>
    </row>
    <row r="188" spans="1:14" ht="12.75" customHeight="1" x14ac:dyDescent="0.3">
      <c r="A188" s="65" t="str">
        <f t="shared" si="13"/>
        <v/>
      </c>
      <c r="B188" s="65"/>
      <c r="C188" s="66"/>
      <c r="D188" s="63"/>
      <c r="E188" s="64"/>
      <c r="F188" s="65"/>
      <c r="G188" s="55"/>
      <c r="H188" s="76"/>
      <c r="I188" s="77" t="str">
        <f t="shared" si="14"/>
        <v/>
      </c>
      <c r="J188" s="7" t="str">
        <f t="shared" si="16"/>
        <v/>
      </c>
      <c r="K188" s="7" t="str">
        <f t="shared" si="17"/>
        <v/>
      </c>
      <c r="L188" s="7"/>
      <c r="M188" s="7" t="str">
        <f t="shared" si="18"/>
        <v/>
      </c>
      <c r="N188" s="5" t="str">
        <f t="shared" si="15"/>
        <v/>
      </c>
    </row>
    <row r="189" spans="1:14" ht="12.75" customHeight="1" x14ac:dyDescent="0.3">
      <c r="A189" s="65" t="str">
        <f t="shared" si="13"/>
        <v/>
      </c>
      <c r="B189" s="65"/>
      <c r="C189" s="62"/>
      <c r="D189" s="63"/>
      <c r="E189" s="64"/>
      <c r="F189" s="65"/>
      <c r="G189" s="55"/>
      <c r="H189" s="76"/>
      <c r="I189" s="77" t="str">
        <f>IF(AND(OR(G189=0,H189=0)),"",G189*H189)</f>
        <v/>
      </c>
      <c r="J189" s="7" t="str">
        <f t="shared" si="16"/>
        <v/>
      </c>
      <c r="K189" s="7" t="str">
        <f t="shared" si="17"/>
        <v/>
      </c>
      <c r="L189" s="7"/>
      <c r="M189" s="7" t="str">
        <f t="shared" si="18"/>
        <v/>
      </c>
      <c r="N189" s="5" t="str">
        <f t="shared" si="15"/>
        <v/>
      </c>
    </row>
    <row r="190" spans="1:14" ht="12.75" customHeight="1" x14ac:dyDescent="0.3">
      <c r="A190" s="65" t="str">
        <f t="shared" si="13"/>
        <v/>
      </c>
      <c r="B190" s="65"/>
      <c r="C190" s="62"/>
      <c r="D190" s="63"/>
      <c r="E190" s="64"/>
      <c r="F190" s="65"/>
      <c r="G190" s="55"/>
      <c r="H190" s="76"/>
      <c r="I190" s="77" t="str">
        <f t="shared" si="14"/>
        <v/>
      </c>
      <c r="J190" s="7" t="str">
        <f t="shared" si="16"/>
        <v/>
      </c>
      <c r="K190" s="7" t="str">
        <f t="shared" si="17"/>
        <v/>
      </c>
      <c r="L190" s="7"/>
      <c r="M190" s="7" t="str">
        <f t="shared" si="18"/>
        <v/>
      </c>
      <c r="N190" s="5" t="str">
        <f t="shared" si="15"/>
        <v/>
      </c>
    </row>
    <row r="191" spans="1:14" ht="12.75" customHeight="1" x14ac:dyDescent="0.3">
      <c r="A191" s="65" t="str">
        <f t="shared" si="13"/>
        <v/>
      </c>
      <c r="B191" s="65"/>
      <c r="C191" s="62"/>
      <c r="D191" s="63"/>
      <c r="E191" s="64"/>
      <c r="F191" s="65"/>
      <c r="G191" s="55"/>
      <c r="H191" s="76"/>
      <c r="I191" s="77" t="str">
        <f t="shared" si="14"/>
        <v/>
      </c>
      <c r="J191" s="7" t="str">
        <f t="shared" si="16"/>
        <v/>
      </c>
      <c r="K191" s="7" t="str">
        <f t="shared" si="17"/>
        <v/>
      </c>
      <c r="L191" s="7"/>
      <c r="M191" s="7" t="str">
        <f t="shared" si="18"/>
        <v/>
      </c>
      <c r="N191" s="5" t="str">
        <f t="shared" si="15"/>
        <v/>
      </c>
    </row>
    <row r="192" spans="1:14" ht="12.75" customHeight="1" x14ac:dyDescent="0.3">
      <c r="A192" s="65" t="str">
        <f t="shared" si="13"/>
        <v/>
      </c>
      <c r="B192" s="65"/>
      <c r="C192" s="62"/>
      <c r="D192" s="63"/>
      <c r="E192" s="64"/>
      <c r="F192" s="65"/>
      <c r="G192" s="55"/>
      <c r="H192" s="76"/>
      <c r="I192" s="77" t="str">
        <f t="shared" si="14"/>
        <v/>
      </c>
      <c r="J192" s="7" t="str">
        <f t="shared" si="16"/>
        <v/>
      </c>
      <c r="K192" s="7" t="str">
        <f t="shared" si="17"/>
        <v/>
      </c>
      <c r="L192" s="7"/>
      <c r="M192" s="7" t="str">
        <f t="shared" si="18"/>
        <v/>
      </c>
      <c r="N192" s="5" t="str">
        <f t="shared" si="15"/>
        <v/>
      </c>
    </row>
    <row r="193" spans="1:14" ht="12.75" customHeight="1" x14ac:dyDescent="0.3">
      <c r="A193" s="121" t="str">
        <f t="shared" si="13"/>
        <v/>
      </c>
      <c r="B193" s="121"/>
      <c r="C193" s="122"/>
      <c r="D193" s="123"/>
      <c r="E193" s="124"/>
      <c r="F193" s="121"/>
      <c r="G193" s="106"/>
      <c r="H193" s="125"/>
      <c r="I193" s="139" t="str">
        <f t="shared" si="14"/>
        <v/>
      </c>
      <c r="J193" s="7" t="str">
        <f t="shared" si="16"/>
        <v/>
      </c>
      <c r="K193" s="7" t="str">
        <f t="shared" si="17"/>
        <v/>
      </c>
      <c r="L193" s="7"/>
      <c r="M193" s="7" t="str">
        <f t="shared" si="18"/>
        <v/>
      </c>
      <c r="N193" s="5" t="str">
        <f t="shared" si="15"/>
        <v/>
      </c>
    </row>
    <row r="194" spans="1:14" ht="20.100000000000001" customHeight="1" x14ac:dyDescent="0.25">
      <c r="A194" s="129" t="str">
        <f>$B$10</f>
        <v>1200MK</v>
      </c>
      <c r="B194" s="140"/>
      <c r="C194" s="130" t="s">
        <v>21</v>
      </c>
      <c r="D194" s="130"/>
      <c r="E194" s="141"/>
      <c r="F194" s="142"/>
      <c r="G194" s="142"/>
      <c r="H194" s="142"/>
      <c r="I194" s="131" t="str">
        <f>IF(MAX(I7:I193)&gt;0,SUM(I7:I193),"")</f>
        <v/>
      </c>
    </row>
  </sheetData>
  <mergeCells count="11">
    <mergeCell ref="A5:I5"/>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 1200MK: KERBING AND CHANNELING
Page No:&amp;P</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pageSetUpPr fitToPage="1"/>
  </sheetPr>
  <dimension ref="A1:N755"/>
  <sheetViews>
    <sheetView view="pageBreakPreview" zoomScale="85" zoomScaleNormal="85" zoomScaleSheetLayoutView="85" zoomScalePageLayoutView="55" workbookViewId="0">
      <selection activeCell="C1" sqref="C1:E4"/>
    </sheetView>
  </sheetViews>
  <sheetFormatPr defaultColWidth="9.140625" defaultRowHeight="8.1" customHeight="1" x14ac:dyDescent="0.25"/>
  <cols>
    <col min="1" max="1" width="7.7109375" style="11" customWidth="1"/>
    <col min="2" max="2" width="15.140625" style="108" customWidth="1"/>
    <col min="3" max="4" width="3.7109375" style="11" customWidth="1"/>
    <col min="5" max="5" width="41.28515625" style="11" customWidth="1"/>
    <col min="6" max="6" width="7.7109375" style="49" customWidth="1"/>
    <col min="7" max="8" width="12.7109375" style="49" customWidth="1"/>
    <col min="9" max="9" width="17.7109375" style="49" customWidth="1"/>
    <col min="10" max="13" width="9.140625" style="11" hidden="1" customWidth="1"/>
    <col min="14" max="14" width="8.28515625" style="11" hidden="1" customWidth="1"/>
    <col min="15" max="16384" width="9.140625" style="11"/>
  </cols>
  <sheetData>
    <row r="1" spans="1:14" ht="12.75" customHeight="1" x14ac:dyDescent="0.2">
      <c r="A1" s="237"/>
      <c r="B1" s="238"/>
      <c r="C1" s="237" t="str">
        <f>'P&amp;G REV01'!C1</f>
        <v>Central East Cluster
Civil Works  Detailed Design Package
Bill of Quantities</v>
      </c>
      <c r="D1" s="238"/>
      <c r="E1" s="243"/>
      <c r="F1" s="246" t="s">
        <v>561</v>
      </c>
      <c r="G1" s="247"/>
      <c r="H1" s="248"/>
      <c r="I1" s="250"/>
      <c r="J1" s="108"/>
      <c r="K1" s="108"/>
      <c r="L1" s="108"/>
      <c r="M1" s="108"/>
      <c r="N1" s="108"/>
    </row>
    <row r="2" spans="1:14" ht="12.75" customHeight="1" x14ac:dyDescent="0.2">
      <c r="A2" s="239"/>
      <c r="B2" s="240"/>
      <c r="C2" s="239"/>
      <c r="D2" s="240"/>
      <c r="E2" s="244"/>
      <c r="F2" s="246" t="s">
        <v>562</v>
      </c>
      <c r="G2" s="247"/>
      <c r="H2" s="248"/>
      <c r="I2" s="250"/>
      <c r="J2" s="108"/>
      <c r="K2" s="108"/>
      <c r="L2" s="108"/>
      <c r="M2" s="108"/>
      <c r="N2" s="108"/>
    </row>
    <row r="3" spans="1:14" ht="12.75" customHeight="1" x14ac:dyDescent="0.2">
      <c r="A3" s="239"/>
      <c r="B3" s="240"/>
      <c r="C3" s="239"/>
      <c r="D3" s="240"/>
      <c r="E3" s="244"/>
      <c r="F3" s="246" t="s">
        <v>563</v>
      </c>
      <c r="G3" s="247"/>
      <c r="H3" s="248"/>
      <c r="I3" s="250"/>
      <c r="J3" s="108"/>
      <c r="K3" s="108"/>
      <c r="L3" s="108"/>
      <c r="M3" s="108"/>
      <c r="N3" s="108"/>
    </row>
    <row r="4" spans="1:14" ht="12.75" customHeight="1" x14ac:dyDescent="0.2">
      <c r="A4" s="241"/>
      <c r="B4" s="242"/>
      <c r="C4" s="241"/>
      <c r="D4" s="242"/>
      <c r="E4" s="245"/>
      <c r="F4" s="246" t="s">
        <v>564</v>
      </c>
      <c r="G4" s="247"/>
      <c r="H4" s="248"/>
      <c r="I4" s="250"/>
      <c r="J4" s="108"/>
      <c r="K4" s="108"/>
      <c r="L4" s="108"/>
      <c r="M4" s="108"/>
      <c r="N4" s="108"/>
    </row>
    <row r="5" spans="1:14" ht="12.75" customHeight="1" x14ac:dyDescent="0.25">
      <c r="A5" s="234" t="str">
        <f>'COVER SHEET'!B2</f>
        <v>Project  Name: SASOL CHEM 88/11 kV SUBSTATION BREAKER ROOM - NEW CABLE TRENCH AND RELATED WORKS:
Civil works - Bill of Quantities</v>
      </c>
      <c r="B5" s="235"/>
      <c r="C5" s="235"/>
      <c r="D5" s="235"/>
      <c r="E5" s="235"/>
      <c r="F5" s="235"/>
      <c r="G5" s="235"/>
      <c r="H5" s="235"/>
      <c r="I5" s="236"/>
      <c r="J5" s="108"/>
      <c r="K5" s="108"/>
      <c r="L5" s="108"/>
      <c r="M5" s="108"/>
      <c r="N5" s="108"/>
    </row>
    <row r="6" spans="1:14" ht="25.5" x14ac:dyDescent="0.25">
      <c r="A6" s="109" t="s">
        <v>565</v>
      </c>
      <c r="B6" s="109" t="s">
        <v>566</v>
      </c>
      <c r="C6" s="231" t="s">
        <v>0</v>
      </c>
      <c r="D6" s="232"/>
      <c r="E6" s="233"/>
      <c r="F6" s="109" t="s">
        <v>1</v>
      </c>
      <c r="G6" s="109" t="s">
        <v>2</v>
      </c>
      <c r="H6" s="109" t="s">
        <v>3</v>
      </c>
      <c r="I6" s="194" t="s">
        <v>4</v>
      </c>
      <c r="J6" s="108"/>
      <c r="K6" s="108"/>
      <c r="L6" s="108"/>
      <c r="M6" s="108"/>
      <c r="N6" s="108"/>
    </row>
    <row r="7" spans="1:14" ht="12.75" customHeight="1" x14ac:dyDescent="0.3">
      <c r="A7" s="104" t="str">
        <f t="shared" ref="A7:A70" si="0">CONCATENATE(M7,N7)</f>
        <v/>
      </c>
      <c r="B7" s="104"/>
      <c r="C7" s="111"/>
      <c r="D7" s="112"/>
      <c r="E7" s="113"/>
      <c r="F7" s="104"/>
      <c r="G7" s="114"/>
      <c r="H7" s="115"/>
      <c r="I7" s="116" t="str">
        <f t="shared" ref="I7:I70" si="1">IF(AND(OR(G7=0,H7=0)),"",G7*H7)</f>
        <v/>
      </c>
      <c r="J7" s="108"/>
      <c r="K7" s="108"/>
      <c r="L7" s="108"/>
      <c r="M7" s="7"/>
      <c r="N7" s="5"/>
    </row>
    <row r="8" spans="1:14" ht="12.75" customHeight="1" x14ac:dyDescent="0.3">
      <c r="A8" s="65" t="str">
        <f t="shared" si="0"/>
        <v/>
      </c>
      <c r="B8" s="65"/>
      <c r="C8" s="66"/>
      <c r="D8" s="78"/>
      <c r="E8" s="117"/>
      <c r="F8" s="65"/>
      <c r="G8" s="55"/>
      <c r="H8" s="76"/>
      <c r="I8" s="118" t="str">
        <f t="shared" si="1"/>
        <v/>
      </c>
      <c r="J8" s="108"/>
      <c r="K8" s="108"/>
      <c r="L8" s="108"/>
      <c r="M8" s="7"/>
      <c r="N8" s="5"/>
    </row>
    <row r="9" spans="1:14" ht="12.75" customHeight="1" x14ac:dyDescent="0.3">
      <c r="A9" s="65" t="str">
        <f t="shared" si="0"/>
        <v/>
      </c>
      <c r="B9" s="65"/>
      <c r="C9" s="119" t="s">
        <v>313</v>
      </c>
      <c r="D9" s="78"/>
      <c r="E9" s="117"/>
      <c r="F9" s="65"/>
      <c r="G9" s="55"/>
      <c r="H9" s="76"/>
      <c r="I9" s="118" t="str">
        <f t="shared" si="1"/>
        <v/>
      </c>
      <c r="J9" s="108"/>
      <c r="K9" s="108"/>
      <c r="L9" s="108"/>
      <c r="M9" s="7"/>
      <c r="N9" s="5"/>
    </row>
    <row r="10" spans="1:14" ht="12.75" customHeight="1" x14ac:dyDescent="0.3">
      <c r="A10" s="65" t="str">
        <f t="shared" si="0"/>
        <v/>
      </c>
      <c r="B10" s="65"/>
      <c r="C10" s="66"/>
      <c r="D10" s="78"/>
      <c r="E10" s="117"/>
      <c r="F10" s="65"/>
      <c r="G10" s="55"/>
      <c r="H10" s="76"/>
      <c r="I10" s="118" t="str">
        <f t="shared" si="1"/>
        <v/>
      </c>
      <c r="J10" s="108"/>
      <c r="K10" s="108"/>
      <c r="L10" s="108"/>
      <c r="M10" s="7"/>
      <c r="N10" s="5"/>
    </row>
    <row r="11" spans="1:14" ht="12.75" customHeight="1" x14ac:dyDescent="0.3">
      <c r="A11" s="65" t="str">
        <f t="shared" si="0"/>
        <v/>
      </c>
      <c r="B11" s="65"/>
      <c r="C11" s="66"/>
      <c r="D11" s="78"/>
      <c r="E11" s="117"/>
      <c r="F11" s="65"/>
      <c r="G11" s="55"/>
      <c r="H11" s="76"/>
      <c r="I11" s="118" t="str">
        <f t="shared" si="1"/>
        <v/>
      </c>
      <c r="J11" s="160"/>
      <c r="K11" s="7" t="str">
        <f>IF(ISBLANK(B11),"","FEN ")</f>
        <v/>
      </c>
      <c r="L11" s="7" t="str">
        <f>IF(ISBLANK(F11),"","FEN ")</f>
        <v/>
      </c>
      <c r="M11" s="7" t="str">
        <f>IF(K11="FEN ","FEN ",IF(L11="FEN ","FEN ",""))</f>
        <v/>
      </c>
      <c r="N11" s="5" t="str">
        <f>IF(M11="FEN ",1,"")</f>
        <v/>
      </c>
    </row>
    <row r="12" spans="1:14" ht="12.75" customHeight="1" x14ac:dyDescent="0.3">
      <c r="A12" s="65" t="str">
        <f t="shared" si="0"/>
        <v/>
      </c>
      <c r="B12" s="65"/>
      <c r="C12" s="120" t="s">
        <v>997</v>
      </c>
      <c r="D12" s="78"/>
      <c r="E12" s="117"/>
      <c r="F12" s="65"/>
      <c r="G12" s="55"/>
      <c r="H12" s="76"/>
      <c r="I12" s="118" t="str">
        <f t="shared" si="1"/>
        <v/>
      </c>
      <c r="J12" s="160"/>
      <c r="K12" s="7" t="str">
        <f>IF(ISBLANK(B12),"","FEN ")</f>
        <v/>
      </c>
      <c r="L12" s="7" t="str">
        <f>IF(ISBLANK(F12),"","FEN ")</f>
        <v/>
      </c>
      <c r="M12" s="7" t="str">
        <f>IF(K12="FEN ","FEN ",IF(L12="FEN ","FEN ",""))</f>
        <v/>
      </c>
      <c r="N12" s="5" t="str">
        <f>IF(AND(M12="FEN ",ISNUMBER(MAX(N3:N11))),MAX(N3:N11)+1,"")</f>
        <v/>
      </c>
    </row>
    <row r="13" spans="1:14" ht="12.75" customHeight="1" x14ac:dyDescent="0.3">
      <c r="A13" s="65" t="str">
        <f t="shared" si="0"/>
        <v/>
      </c>
      <c r="B13" s="65"/>
      <c r="C13" s="62"/>
      <c r="D13" s="63"/>
      <c r="E13" s="64"/>
      <c r="F13" s="65"/>
      <c r="G13" s="55"/>
      <c r="H13" s="76"/>
      <c r="I13" s="118" t="str">
        <f t="shared" si="1"/>
        <v/>
      </c>
      <c r="J13" s="160"/>
      <c r="K13" s="7" t="str">
        <f>IF(ISBLANK(B13),"","FEN ")</f>
        <v/>
      </c>
      <c r="L13" s="7" t="str">
        <f>IF(ISBLANK(F13),"","FEN ")</f>
        <v/>
      </c>
      <c r="M13" s="7" t="str">
        <f>IF(K13="FEN ","FEN ",IF(L13="FEN ","FEN ",""))</f>
        <v/>
      </c>
      <c r="N13" s="5" t="str">
        <f>IF(AND(M13="FEN ",ISNUMBER(MAX(N4:N12))),MAX(N4:N12)+1,"")</f>
        <v/>
      </c>
    </row>
    <row r="14" spans="1:14" ht="12.75" customHeight="1" x14ac:dyDescent="0.3">
      <c r="A14" s="65" t="str">
        <f t="shared" si="0"/>
        <v/>
      </c>
      <c r="B14" s="65"/>
      <c r="C14" s="120" t="s">
        <v>998</v>
      </c>
      <c r="D14" s="63"/>
      <c r="E14" s="64"/>
      <c r="F14" s="65"/>
      <c r="G14" s="55"/>
      <c r="H14" s="76"/>
      <c r="I14" s="118" t="str">
        <f t="shared" si="1"/>
        <v/>
      </c>
      <c r="J14" s="160"/>
      <c r="K14" s="7" t="str">
        <f t="shared" ref="K14:K77" si="2">IF(ISBLANK(B14),"","FEN ")</f>
        <v/>
      </c>
      <c r="L14" s="7" t="str">
        <f t="shared" ref="L14:L77" si="3">IF(ISBLANK(F14),"","FEN ")</f>
        <v/>
      </c>
      <c r="M14" s="7" t="str">
        <f t="shared" ref="M14:M77" si="4">IF(K14="FEN ","FEN ",IF(L14="FEN ","FEN ",""))</f>
        <v/>
      </c>
      <c r="N14" s="5" t="str">
        <f t="shared" ref="N14:N15" si="5">IF(AND(M14="FEN ",ISNUMBER(MAX(N5:N13))),MAX(N5:N13)+1,"")</f>
        <v/>
      </c>
    </row>
    <row r="15" spans="1:14" ht="12.75" customHeight="1" x14ac:dyDescent="0.3">
      <c r="A15" s="65" t="str">
        <f t="shared" si="0"/>
        <v/>
      </c>
      <c r="B15" s="65"/>
      <c r="C15" s="62"/>
      <c r="D15" s="63"/>
      <c r="E15" s="64"/>
      <c r="F15" s="65"/>
      <c r="G15" s="55"/>
      <c r="H15" s="76"/>
      <c r="I15" s="118" t="str">
        <f t="shared" si="1"/>
        <v/>
      </c>
      <c r="J15" s="160"/>
      <c r="K15" s="7" t="str">
        <f t="shared" si="2"/>
        <v/>
      </c>
      <c r="L15" s="7" t="str">
        <f t="shared" si="3"/>
        <v/>
      </c>
      <c r="M15" s="7" t="str">
        <f t="shared" si="4"/>
        <v/>
      </c>
      <c r="N15" s="5" t="str">
        <f t="shared" si="5"/>
        <v/>
      </c>
    </row>
    <row r="16" spans="1:14" ht="12.75" customHeight="1" x14ac:dyDescent="0.3">
      <c r="A16" s="65" t="str">
        <f t="shared" si="0"/>
        <v>FEN 1</v>
      </c>
      <c r="B16" s="65" t="s">
        <v>999</v>
      </c>
      <c r="C16" s="66" t="s">
        <v>1000</v>
      </c>
      <c r="D16" s="63"/>
      <c r="E16" s="64"/>
      <c r="F16" s="65"/>
      <c r="G16" s="55"/>
      <c r="H16" s="76"/>
      <c r="I16" s="118" t="str">
        <f t="shared" si="1"/>
        <v/>
      </c>
      <c r="J16" s="160"/>
      <c r="K16" s="7" t="str">
        <f t="shared" si="2"/>
        <v xml:space="preserve">FEN </v>
      </c>
      <c r="L16" s="7" t="str">
        <f t="shared" si="3"/>
        <v/>
      </c>
      <c r="M16" s="7" t="str">
        <f t="shared" si="4"/>
        <v xml:space="preserve">FEN </v>
      </c>
      <c r="N16" s="5">
        <f t="shared" ref="N16:N79" si="6">IF(AND(M16="FEN ",ISNUMBER(MAX(N8:N15))),MAX(N8:N15)+1,"")</f>
        <v>1</v>
      </c>
    </row>
    <row r="17" spans="1:14" ht="12.75" customHeight="1" x14ac:dyDescent="0.3">
      <c r="A17" s="65" t="str">
        <f t="shared" si="0"/>
        <v/>
      </c>
      <c r="B17" s="65"/>
      <c r="C17" s="66" t="s">
        <v>1001</v>
      </c>
      <c r="D17" s="63"/>
      <c r="E17" s="64"/>
      <c r="F17" s="65"/>
      <c r="G17" s="33"/>
      <c r="H17" s="34"/>
      <c r="I17" s="118" t="str">
        <f t="shared" si="1"/>
        <v/>
      </c>
      <c r="K17" s="7" t="str">
        <f t="shared" si="2"/>
        <v/>
      </c>
      <c r="L17" s="7" t="str">
        <f t="shared" si="3"/>
        <v/>
      </c>
      <c r="M17" s="7" t="str">
        <f t="shared" si="4"/>
        <v/>
      </c>
      <c r="N17" s="5" t="str">
        <f t="shared" si="6"/>
        <v/>
      </c>
    </row>
    <row r="18" spans="1:14" ht="12.75" customHeight="1" x14ac:dyDescent="0.3">
      <c r="A18" s="65" t="str">
        <f t="shared" si="0"/>
        <v/>
      </c>
      <c r="B18" s="65"/>
      <c r="C18" s="66"/>
      <c r="D18" s="63"/>
      <c r="E18" s="64"/>
      <c r="F18" s="65"/>
      <c r="G18" s="33"/>
      <c r="H18" s="34"/>
      <c r="I18" s="118" t="str">
        <f t="shared" si="1"/>
        <v/>
      </c>
      <c r="K18" s="7" t="str">
        <f t="shared" si="2"/>
        <v/>
      </c>
      <c r="L18" s="7" t="str">
        <f t="shared" si="3"/>
        <v/>
      </c>
      <c r="M18" s="7" t="str">
        <f t="shared" si="4"/>
        <v/>
      </c>
      <c r="N18" s="5" t="str">
        <f t="shared" si="6"/>
        <v/>
      </c>
    </row>
    <row r="19" spans="1:14" ht="12.75" customHeight="1" x14ac:dyDescent="0.3">
      <c r="A19" s="65" t="str">
        <f t="shared" si="0"/>
        <v>FEN 2</v>
      </c>
      <c r="B19" s="65"/>
      <c r="C19" s="36" t="s">
        <v>320</v>
      </c>
      <c r="D19" s="31" t="s">
        <v>1002</v>
      </c>
      <c r="E19" s="32"/>
      <c r="F19" s="30" t="s">
        <v>12</v>
      </c>
      <c r="G19" s="33"/>
      <c r="H19" s="34"/>
      <c r="I19" s="118" t="str">
        <f t="shared" si="1"/>
        <v/>
      </c>
      <c r="K19" s="7" t="str">
        <f t="shared" si="2"/>
        <v/>
      </c>
      <c r="L19" s="7" t="str">
        <f t="shared" si="3"/>
        <v xml:space="preserve">FEN </v>
      </c>
      <c r="M19" s="7" t="str">
        <f t="shared" si="4"/>
        <v xml:space="preserve">FEN </v>
      </c>
      <c r="N19" s="5">
        <f t="shared" si="6"/>
        <v>2</v>
      </c>
    </row>
    <row r="20" spans="1:14" ht="12.75" customHeight="1" x14ac:dyDescent="0.3">
      <c r="A20" s="65" t="str">
        <f t="shared" si="0"/>
        <v/>
      </c>
      <c r="B20" s="65"/>
      <c r="C20" s="36"/>
      <c r="D20" s="31" t="s">
        <v>1003</v>
      </c>
      <c r="E20" s="32"/>
      <c r="F20" s="30"/>
      <c r="G20" s="33"/>
      <c r="H20" s="34"/>
      <c r="I20" s="118" t="str">
        <f t="shared" si="1"/>
        <v/>
      </c>
      <c r="K20" s="7" t="str">
        <f t="shared" si="2"/>
        <v/>
      </c>
      <c r="L20" s="7" t="str">
        <f t="shared" si="3"/>
        <v/>
      </c>
      <c r="M20" s="7" t="str">
        <f t="shared" si="4"/>
        <v/>
      </c>
      <c r="N20" s="5" t="str">
        <f t="shared" si="6"/>
        <v/>
      </c>
    </row>
    <row r="21" spans="1:14" ht="12.75" customHeight="1" x14ac:dyDescent="0.3">
      <c r="A21" s="65" t="str">
        <f t="shared" si="0"/>
        <v/>
      </c>
      <c r="B21" s="65"/>
      <c r="C21" s="36"/>
      <c r="D21" s="31"/>
      <c r="E21" s="32"/>
      <c r="F21" s="30"/>
      <c r="G21" s="33"/>
      <c r="H21" s="34"/>
      <c r="I21" s="118" t="str">
        <f t="shared" si="1"/>
        <v/>
      </c>
      <c r="K21" s="7" t="str">
        <f t="shared" si="2"/>
        <v/>
      </c>
      <c r="L21" s="7" t="str">
        <f t="shared" si="3"/>
        <v/>
      </c>
      <c r="M21" s="7" t="str">
        <f t="shared" si="4"/>
        <v/>
      </c>
      <c r="N21" s="5" t="str">
        <f t="shared" si="6"/>
        <v/>
      </c>
    </row>
    <row r="22" spans="1:14" ht="12.75" customHeight="1" x14ac:dyDescent="0.3">
      <c r="A22" s="65" t="str">
        <f t="shared" si="0"/>
        <v>FEN 3</v>
      </c>
      <c r="B22" s="65"/>
      <c r="C22" s="36" t="s">
        <v>8</v>
      </c>
      <c r="D22" s="31" t="s">
        <v>1004</v>
      </c>
      <c r="E22" s="32"/>
      <c r="F22" s="30" t="s">
        <v>12</v>
      </c>
      <c r="G22" s="33"/>
      <c r="H22" s="34"/>
      <c r="I22" s="118" t="str">
        <f t="shared" si="1"/>
        <v/>
      </c>
      <c r="K22" s="7" t="str">
        <f t="shared" si="2"/>
        <v/>
      </c>
      <c r="L22" s="7" t="str">
        <f t="shared" si="3"/>
        <v xml:space="preserve">FEN </v>
      </c>
      <c r="M22" s="7" t="str">
        <f t="shared" si="4"/>
        <v xml:space="preserve">FEN </v>
      </c>
      <c r="N22" s="5">
        <f t="shared" si="6"/>
        <v>3</v>
      </c>
    </row>
    <row r="23" spans="1:14" ht="12.75" customHeight="1" x14ac:dyDescent="0.3">
      <c r="A23" s="65" t="str">
        <f t="shared" si="0"/>
        <v/>
      </c>
      <c r="B23" s="65"/>
      <c r="C23" s="36"/>
      <c r="D23" s="31" t="s">
        <v>1005</v>
      </c>
      <c r="E23" s="32"/>
      <c r="F23" s="30"/>
      <c r="G23" s="33"/>
      <c r="H23" s="34"/>
      <c r="I23" s="118" t="str">
        <f t="shared" si="1"/>
        <v/>
      </c>
      <c r="K23" s="7" t="str">
        <f t="shared" si="2"/>
        <v/>
      </c>
      <c r="L23" s="7" t="str">
        <f t="shared" si="3"/>
        <v/>
      </c>
      <c r="M23" s="7" t="str">
        <f t="shared" si="4"/>
        <v/>
      </c>
      <c r="N23" s="5" t="str">
        <f t="shared" si="6"/>
        <v/>
      </c>
    </row>
    <row r="24" spans="1:14" ht="12.75" customHeight="1" x14ac:dyDescent="0.3">
      <c r="A24" s="65" t="str">
        <f t="shared" si="0"/>
        <v/>
      </c>
      <c r="B24" s="65"/>
      <c r="C24" s="36"/>
      <c r="D24" s="31" t="s">
        <v>1006</v>
      </c>
      <c r="E24" s="32"/>
      <c r="F24" s="30"/>
      <c r="G24" s="33"/>
      <c r="H24" s="34"/>
      <c r="I24" s="118" t="str">
        <f t="shared" si="1"/>
        <v/>
      </c>
      <c r="K24" s="7" t="str">
        <f t="shared" si="2"/>
        <v/>
      </c>
      <c r="L24" s="7" t="str">
        <f t="shared" si="3"/>
        <v/>
      </c>
      <c r="M24" s="7" t="str">
        <f t="shared" si="4"/>
        <v/>
      </c>
      <c r="N24" s="5" t="str">
        <f t="shared" si="6"/>
        <v/>
      </c>
    </row>
    <row r="25" spans="1:14" ht="12.75" customHeight="1" x14ac:dyDescent="0.3">
      <c r="A25" s="65" t="str">
        <f t="shared" si="0"/>
        <v/>
      </c>
      <c r="B25" s="65"/>
      <c r="C25" s="36"/>
      <c r="D25" s="31"/>
      <c r="E25" s="32"/>
      <c r="F25" s="30"/>
      <c r="G25" s="33"/>
      <c r="H25" s="34"/>
      <c r="I25" s="118" t="str">
        <f t="shared" si="1"/>
        <v/>
      </c>
      <c r="K25" s="7" t="str">
        <f t="shared" si="2"/>
        <v/>
      </c>
      <c r="L25" s="7" t="str">
        <f t="shared" si="3"/>
        <v/>
      </c>
      <c r="M25" s="7" t="str">
        <f t="shared" si="4"/>
        <v/>
      </c>
      <c r="N25" s="5" t="str">
        <f t="shared" si="6"/>
        <v/>
      </c>
    </row>
    <row r="26" spans="1:14" ht="12.75" customHeight="1" x14ac:dyDescent="0.3">
      <c r="A26" s="65" t="str">
        <f t="shared" si="0"/>
        <v>FEN 4</v>
      </c>
      <c r="B26" s="65"/>
      <c r="C26" s="36" t="s">
        <v>321</v>
      </c>
      <c r="D26" s="31" t="s">
        <v>1007</v>
      </c>
      <c r="E26" s="32"/>
      <c r="F26" s="30" t="s">
        <v>12</v>
      </c>
      <c r="G26" s="33"/>
      <c r="H26" s="34"/>
      <c r="I26" s="118" t="str">
        <f t="shared" si="1"/>
        <v/>
      </c>
      <c r="K26" s="7" t="str">
        <f t="shared" si="2"/>
        <v/>
      </c>
      <c r="L26" s="7" t="str">
        <f t="shared" si="3"/>
        <v xml:space="preserve">FEN </v>
      </c>
      <c r="M26" s="7" t="str">
        <f t="shared" si="4"/>
        <v xml:space="preserve">FEN </v>
      </c>
      <c r="N26" s="5">
        <f t="shared" si="6"/>
        <v>4</v>
      </c>
    </row>
    <row r="27" spans="1:14" ht="12.75" customHeight="1" x14ac:dyDescent="0.3">
      <c r="A27" s="65" t="str">
        <f t="shared" si="0"/>
        <v/>
      </c>
      <c r="B27" s="65"/>
      <c r="C27" s="36"/>
      <c r="D27" s="31" t="s">
        <v>1008</v>
      </c>
      <c r="E27" s="32"/>
      <c r="F27" s="30"/>
      <c r="G27" s="33"/>
      <c r="H27" s="34"/>
      <c r="I27" s="118" t="str">
        <f t="shared" si="1"/>
        <v/>
      </c>
      <c r="K27" s="7" t="str">
        <f t="shared" si="2"/>
        <v/>
      </c>
      <c r="L27" s="7" t="str">
        <f t="shared" si="3"/>
        <v/>
      </c>
      <c r="M27" s="7" t="str">
        <f t="shared" si="4"/>
        <v/>
      </c>
      <c r="N27" s="5" t="str">
        <f t="shared" si="6"/>
        <v/>
      </c>
    </row>
    <row r="28" spans="1:14" ht="12.75" customHeight="1" x14ac:dyDescent="0.3">
      <c r="A28" s="65" t="str">
        <f t="shared" si="0"/>
        <v/>
      </c>
      <c r="B28" s="65"/>
      <c r="C28" s="36"/>
      <c r="D28" s="31" t="s">
        <v>1009</v>
      </c>
      <c r="E28" s="32"/>
      <c r="F28" s="30"/>
      <c r="G28" s="33"/>
      <c r="H28" s="34"/>
      <c r="I28" s="118" t="str">
        <f t="shared" si="1"/>
        <v/>
      </c>
      <c r="K28" s="7" t="str">
        <f t="shared" si="2"/>
        <v/>
      </c>
      <c r="L28" s="7" t="str">
        <f t="shared" si="3"/>
        <v/>
      </c>
      <c r="M28" s="7" t="str">
        <f t="shared" si="4"/>
        <v/>
      </c>
      <c r="N28" s="5" t="str">
        <f t="shared" si="6"/>
        <v/>
      </c>
    </row>
    <row r="29" spans="1:14" ht="12.75" customHeight="1" x14ac:dyDescent="0.3">
      <c r="A29" s="65" t="str">
        <f t="shared" si="0"/>
        <v/>
      </c>
      <c r="B29" s="65"/>
      <c r="C29" s="36"/>
      <c r="D29" s="31"/>
      <c r="E29" s="32"/>
      <c r="F29" s="30"/>
      <c r="G29" s="33"/>
      <c r="H29" s="34"/>
      <c r="I29" s="118" t="str">
        <f t="shared" si="1"/>
        <v/>
      </c>
      <c r="K29" s="7" t="str">
        <f t="shared" si="2"/>
        <v/>
      </c>
      <c r="L29" s="7" t="str">
        <f t="shared" si="3"/>
        <v/>
      </c>
      <c r="M29" s="7" t="str">
        <f t="shared" si="4"/>
        <v/>
      </c>
      <c r="N29" s="5" t="str">
        <f t="shared" si="6"/>
        <v/>
      </c>
    </row>
    <row r="30" spans="1:14" ht="12.75" customHeight="1" x14ac:dyDescent="0.3">
      <c r="A30" s="65" t="str">
        <f t="shared" si="0"/>
        <v>FEN 5</v>
      </c>
      <c r="B30" s="65"/>
      <c r="C30" s="36" t="s">
        <v>322</v>
      </c>
      <c r="D30" s="31" t="s">
        <v>1007</v>
      </c>
      <c r="E30" s="32"/>
      <c r="F30" s="30" t="s">
        <v>12</v>
      </c>
      <c r="G30" s="33"/>
      <c r="H30" s="34"/>
      <c r="I30" s="118" t="str">
        <f t="shared" si="1"/>
        <v/>
      </c>
      <c r="K30" s="7" t="str">
        <f t="shared" si="2"/>
        <v/>
      </c>
      <c r="L30" s="7" t="str">
        <f t="shared" si="3"/>
        <v xml:space="preserve">FEN </v>
      </c>
      <c r="M30" s="7" t="str">
        <f t="shared" si="4"/>
        <v xml:space="preserve">FEN </v>
      </c>
      <c r="N30" s="5">
        <f t="shared" si="6"/>
        <v>5</v>
      </c>
    </row>
    <row r="31" spans="1:14" ht="12.75" customHeight="1" x14ac:dyDescent="0.3">
      <c r="A31" s="65" t="str">
        <f t="shared" si="0"/>
        <v/>
      </c>
      <c r="B31" s="65"/>
      <c r="C31" s="36"/>
      <c r="D31" s="31" t="s">
        <v>1010</v>
      </c>
      <c r="E31" s="32"/>
      <c r="F31" s="30"/>
      <c r="G31" s="33"/>
      <c r="H31" s="34"/>
      <c r="I31" s="118" t="str">
        <f t="shared" si="1"/>
        <v/>
      </c>
      <c r="K31" s="7" t="str">
        <f t="shared" si="2"/>
        <v/>
      </c>
      <c r="L31" s="7" t="str">
        <f t="shared" si="3"/>
        <v/>
      </c>
      <c r="M31" s="7" t="str">
        <f t="shared" si="4"/>
        <v/>
      </c>
      <c r="N31" s="5" t="str">
        <f t="shared" si="6"/>
        <v/>
      </c>
    </row>
    <row r="32" spans="1:14" ht="12.75" customHeight="1" x14ac:dyDescent="0.3">
      <c r="A32" s="65" t="str">
        <f t="shared" si="0"/>
        <v/>
      </c>
      <c r="B32" s="65"/>
      <c r="C32" s="36"/>
      <c r="D32" s="31" t="s">
        <v>1011</v>
      </c>
      <c r="E32" s="32"/>
      <c r="F32" s="30"/>
      <c r="G32" s="33"/>
      <c r="H32" s="34"/>
      <c r="I32" s="118" t="str">
        <f t="shared" si="1"/>
        <v/>
      </c>
      <c r="K32" s="7" t="str">
        <f t="shared" si="2"/>
        <v/>
      </c>
      <c r="L32" s="7" t="str">
        <f t="shared" si="3"/>
        <v/>
      </c>
      <c r="M32" s="7" t="str">
        <f t="shared" si="4"/>
        <v/>
      </c>
      <c r="N32" s="5" t="str">
        <f t="shared" si="6"/>
        <v/>
      </c>
    </row>
    <row r="33" spans="1:14" ht="12.75" customHeight="1" x14ac:dyDescent="0.3">
      <c r="A33" s="65" t="str">
        <f t="shared" si="0"/>
        <v/>
      </c>
      <c r="B33" s="65"/>
      <c r="C33" s="36"/>
      <c r="D33" s="31"/>
      <c r="E33" s="32"/>
      <c r="F33" s="30"/>
      <c r="G33" s="33"/>
      <c r="H33" s="34"/>
      <c r="I33" s="118" t="str">
        <f t="shared" si="1"/>
        <v/>
      </c>
      <c r="K33" s="7" t="str">
        <f t="shared" si="2"/>
        <v/>
      </c>
      <c r="L33" s="7" t="str">
        <f t="shared" si="3"/>
        <v/>
      </c>
      <c r="M33" s="7" t="str">
        <f t="shared" si="4"/>
        <v/>
      </c>
      <c r="N33" s="5" t="str">
        <f t="shared" si="6"/>
        <v/>
      </c>
    </row>
    <row r="34" spans="1:14" ht="12.75" customHeight="1" x14ac:dyDescent="0.3">
      <c r="A34" s="65" t="str">
        <f t="shared" si="0"/>
        <v>FEN 6</v>
      </c>
      <c r="B34" s="65"/>
      <c r="C34" s="36" t="s">
        <v>323</v>
      </c>
      <c r="D34" s="31" t="s">
        <v>1007</v>
      </c>
      <c r="E34" s="32"/>
      <c r="F34" s="30" t="s">
        <v>12</v>
      </c>
      <c r="G34" s="33"/>
      <c r="H34" s="34"/>
      <c r="I34" s="118" t="str">
        <f t="shared" si="1"/>
        <v/>
      </c>
      <c r="K34" s="7" t="str">
        <f t="shared" si="2"/>
        <v/>
      </c>
      <c r="L34" s="7" t="str">
        <f t="shared" si="3"/>
        <v xml:space="preserve">FEN </v>
      </c>
      <c r="M34" s="7" t="str">
        <f t="shared" si="4"/>
        <v xml:space="preserve">FEN </v>
      </c>
      <c r="N34" s="5">
        <f t="shared" si="6"/>
        <v>6</v>
      </c>
    </row>
    <row r="35" spans="1:14" ht="12.75" customHeight="1" x14ac:dyDescent="0.3">
      <c r="A35" s="65" t="str">
        <f t="shared" si="0"/>
        <v/>
      </c>
      <c r="B35" s="65"/>
      <c r="C35" s="36"/>
      <c r="D35" s="31" t="s">
        <v>1012</v>
      </c>
      <c r="E35" s="32"/>
      <c r="F35" s="30"/>
      <c r="G35" s="33"/>
      <c r="H35" s="34"/>
      <c r="I35" s="118" t="str">
        <f t="shared" si="1"/>
        <v/>
      </c>
      <c r="K35" s="7" t="str">
        <f t="shared" si="2"/>
        <v/>
      </c>
      <c r="L35" s="7" t="str">
        <f t="shared" si="3"/>
        <v/>
      </c>
      <c r="M35" s="7" t="str">
        <f t="shared" si="4"/>
        <v/>
      </c>
      <c r="N35" s="5" t="str">
        <f t="shared" si="6"/>
        <v/>
      </c>
    </row>
    <row r="36" spans="1:14" ht="12.75" customHeight="1" x14ac:dyDescent="0.3">
      <c r="A36" s="65" t="str">
        <f t="shared" si="0"/>
        <v/>
      </c>
      <c r="B36" s="65"/>
      <c r="C36" s="36"/>
      <c r="D36" s="31" t="s">
        <v>1013</v>
      </c>
      <c r="E36" s="32"/>
      <c r="F36" s="30"/>
      <c r="G36" s="33"/>
      <c r="H36" s="34"/>
      <c r="I36" s="118" t="str">
        <f t="shared" si="1"/>
        <v/>
      </c>
      <c r="K36" s="7" t="str">
        <f t="shared" si="2"/>
        <v/>
      </c>
      <c r="L36" s="7" t="str">
        <f t="shared" si="3"/>
        <v/>
      </c>
      <c r="M36" s="7" t="str">
        <f t="shared" si="4"/>
        <v/>
      </c>
      <c r="N36" s="5" t="str">
        <f t="shared" si="6"/>
        <v/>
      </c>
    </row>
    <row r="37" spans="1:14" ht="12.75" customHeight="1" x14ac:dyDescent="0.3">
      <c r="A37" s="65" t="str">
        <f t="shared" si="0"/>
        <v/>
      </c>
      <c r="B37" s="65"/>
      <c r="C37" s="36"/>
      <c r="D37" s="31"/>
      <c r="E37" s="32"/>
      <c r="F37" s="30"/>
      <c r="G37" s="33"/>
      <c r="H37" s="34"/>
      <c r="I37" s="118" t="str">
        <f t="shared" si="1"/>
        <v/>
      </c>
      <c r="K37" s="7" t="str">
        <f t="shared" si="2"/>
        <v/>
      </c>
      <c r="L37" s="7" t="str">
        <f t="shared" si="3"/>
        <v/>
      </c>
      <c r="M37" s="7" t="str">
        <f t="shared" si="4"/>
        <v/>
      </c>
      <c r="N37" s="5" t="str">
        <f t="shared" si="6"/>
        <v/>
      </c>
    </row>
    <row r="38" spans="1:14" ht="12.75" customHeight="1" x14ac:dyDescent="0.3">
      <c r="A38" s="65" t="str">
        <f t="shared" si="0"/>
        <v>FEN 7</v>
      </c>
      <c r="B38" s="65"/>
      <c r="C38" s="36" t="s">
        <v>324</v>
      </c>
      <c r="D38" s="31" t="s">
        <v>1014</v>
      </c>
      <c r="E38" s="32"/>
      <c r="F38" s="30" t="s">
        <v>12</v>
      </c>
      <c r="G38" s="33"/>
      <c r="H38" s="34"/>
      <c r="I38" s="118" t="str">
        <f t="shared" si="1"/>
        <v/>
      </c>
      <c r="K38" s="7" t="str">
        <f t="shared" si="2"/>
        <v/>
      </c>
      <c r="L38" s="7" t="str">
        <f t="shared" si="3"/>
        <v xml:space="preserve">FEN </v>
      </c>
      <c r="M38" s="7" t="str">
        <f t="shared" si="4"/>
        <v xml:space="preserve">FEN </v>
      </c>
      <c r="N38" s="5">
        <f t="shared" si="6"/>
        <v>7</v>
      </c>
    </row>
    <row r="39" spans="1:14" ht="12.75" customHeight="1" x14ac:dyDescent="0.3">
      <c r="A39" s="65" t="str">
        <f t="shared" si="0"/>
        <v/>
      </c>
      <c r="B39" s="65"/>
      <c r="C39" s="36"/>
      <c r="D39" s="31" t="s">
        <v>1015</v>
      </c>
      <c r="E39" s="32"/>
      <c r="F39" s="30"/>
      <c r="G39" s="33"/>
      <c r="H39" s="34"/>
      <c r="I39" s="118" t="str">
        <f t="shared" si="1"/>
        <v/>
      </c>
      <c r="K39" s="7" t="str">
        <f t="shared" si="2"/>
        <v/>
      </c>
      <c r="L39" s="7" t="str">
        <f t="shared" si="3"/>
        <v/>
      </c>
      <c r="M39" s="7" t="str">
        <f t="shared" si="4"/>
        <v/>
      </c>
      <c r="N39" s="5" t="str">
        <f t="shared" si="6"/>
        <v/>
      </c>
    </row>
    <row r="40" spans="1:14" ht="12.75" customHeight="1" x14ac:dyDescent="0.3">
      <c r="A40" s="65" t="str">
        <f t="shared" si="0"/>
        <v/>
      </c>
      <c r="B40" s="65"/>
      <c r="C40" s="36"/>
      <c r="D40" s="31" t="s">
        <v>1016</v>
      </c>
      <c r="E40" s="32"/>
      <c r="F40" s="30"/>
      <c r="G40" s="33"/>
      <c r="H40" s="34"/>
      <c r="I40" s="118" t="str">
        <f t="shared" si="1"/>
        <v/>
      </c>
      <c r="K40" s="7" t="str">
        <f t="shared" si="2"/>
        <v/>
      </c>
      <c r="L40" s="7" t="str">
        <f t="shared" si="3"/>
        <v/>
      </c>
      <c r="M40" s="7" t="str">
        <f t="shared" si="4"/>
        <v/>
      </c>
      <c r="N40" s="5" t="str">
        <f t="shared" si="6"/>
        <v/>
      </c>
    </row>
    <row r="41" spans="1:14" ht="12.75" customHeight="1" x14ac:dyDescent="0.3">
      <c r="A41" s="65" t="str">
        <f t="shared" si="0"/>
        <v/>
      </c>
      <c r="B41" s="65"/>
      <c r="C41" s="36"/>
      <c r="D41" s="31"/>
      <c r="E41" s="32"/>
      <c r="F41" s="30"/>
      <c r="G41" s="33"/>
      <c r="H41" s="34"/>
      <c r="I41" s="118" t="str">
        <f t="shared" si="1"/>
        <v/>
      </c>
      <c r="K41" s="7" t="str">
        <f t="shared" si="2"/>
        <v/>
      </c>
      <c r="L41" s="7" t="str">
        <f t="shared" si="3"/>
        <v/>
      </c>
      <c r="M41" s="7" t="str">
        <f t="shared" si="4"/>
        <v/>
      </c>
      <c r="N41" s="5" t="str">
        <f t="shared" si="6"/>
        <v/>
      </c>
    </row>
    <row r="42" spans="1:14" ht="12.75" customHeight="1" x14ac:dyDescent="0.3">
      <c r="A42" s="65" t="str">
        <f t="shared" si="0"/>
        <v>FEN 8</v>
      </c>
      <c r="B42" s="65"/>
      <c r="C42" s="36" t="s">
        <v>325</v>
      </c>
      <c r="D42" s="31" t="s">
        <v>1017</v>
      </c>
      <c r="E42" s="32"/>
      <c r="F42" s="30" t="s">
        <v>12</v>
      </c>
      <c r="G42" s="33"/>
      <c r="H42" s="34"/>
      <c r="I42" s="118" t="str">
        <f t="shared" si="1"/>
        <v/>
      </c>
      <c r="K42" s="7" t="str">
        <f t="shared" si="2"/>
        <v/>
      </c>
      <c r="L42" s="7" t="str">
        <f t="shared" si="3"/>
        <v xml:space="preserve">FEN </v>
      </c>
      <c r="M42" s="7" t="str">
        <f t="shared" si="4"/>
        <v xml:space="preserve">FEN </v>
      </c>
      <c r="N42" s="5">
        <f t="shared" si="6"/>
        <v>8</v>
      </c>
    </row>
    <row r="43" spans="1:14" ht="12.75" customHeight="1" x14ac:dyDescent="0.3">
      <c r="A43" s="65" t="str">
        <f t="shared" si="0"/>
        <v/>
      </c>
      <c r="B43" s="65"/>
      <c r="C43" s="36"/>
      <c r="D43" s="31" t="s">
        <v>1015</v>
      </c>
      <c r="E43" s="32"/>
      <c r="F43" s="30"/>
      <c r="G43" s="33"/>
      <c r="H43" s="34"/>
      <c r="I43" s="118" t="str">
        <f t="shared" si="1"/>
        <v/>
      </c>
      <c r="K43" s="7" t="str">
        <f t="shared" si="2"/>
        <v/>
      </c>
      <c r="L43" s="7" t="str">
        <f t="shared" si="3"/>
        <v/>
      </c>
      <c r="M43" s="7" t="str">
        <f t="shared" si="4"/>
        <v/>
      </c>
      <c r="N43" s="5" t="str">
        <f t="shared" si="6"/>
        <v/>
      </c>
    </row>
    <row r="44" spans="1:14" ht="12.75" customHeight="1" x14ac:dyDescent="0.3">
      <c r="A44" s="65" t="str">
        <f t="shared" si="0"/>
        <v/>
      </c>
      <c r="B44" s="65"/>
      <c r="C44" s="36"/>
      <c r="D44" s="31" t="s">
        <v>1018</v>
      </c>
      <c r="E44" s="32"/>
      <c r="F44" s="30"/>
      <c r="G44" s="33"/>
      <c r="H44" s="34"/>
      <c r="I44" s="118" t="str">
        <f t="shared" si="1"/>
        <v/>
      </c>
      <c r="K44" s="7" t="str">
        <f t="shared" si="2"/>
        <v/>
      </c>
      <c r="L44" s="7" t="str">
        <f t="shared" si="3"/>
        <v/>
      </c>
      <c r="M44" s="7" t="str">
        <f t="shared" si="4"/>
        <v/>
      </c>
      <c r="N44" s="5" t="str">
        <f t="shared" si="6"/>
        <v/>
      </c>
    </row>
    <row r="45" spans="1:14" ht="12.75" customHeight="1" x14ac:dyDescent="0.3">
      <c r="A45" s="65" t="str">
        <f t="shared" si="0"/>
        <v/>
      </c>
      <c r="B45" s="65"/>
      <c r="C45" s="36"/>
      <c r="D45" s="31"/>
      <c r="E45" s="32"/>
      <c r="F45" s="30"/>
      <c r="G45" s="33"/>
      <c r="H45" s="34"/>
      <c r="I45" s="118" t="str">
        <f t="shared" si="1"/>
        <v/>
      </c>
      <c r="K45" s="7" t="str">
        <f t="shared" si="2"/>
        <v/>
      </c>
      <c r="L45" s="7" t="str">
        <f t="shared" si="3"/>
        <v/>
      </c>
      <c r="M45" s="7" t="str">
        <f t="shared" si="4"/>
        <v/>
      </c>
      <c r="N45" s="5" t="str">
        <f t="shared" si="6"/>
        <v/>
      </c>
    </row>
    <row r="46" spans="1:14" ht="12.75" customHeight="1" x14ac:dyDescent="0.3">
      <c r="A46" s="65" t="str">
        <f t="shared" si="0"/>
        <v>FEN 9</v>
      </c>
      <c r="B46" s="65"/>
      <c r="C46" s="36" t="s">
        <v>326</v>
      </c>
      <c r="D46" s="63" t="s">
        <v>1019</v>
      </c>
      <c r="E46" s="64"/>
      <c r="F46" s="30" t="s">
        <v>12</v>
      </c>
      <c r="G46" s="33"/>
      <c r="H46" s="34"/>
      <c r="I46" s="118" t="str">
        <f t="shared" si="1"/>
        <v/>
      </c>
      <c r="K46" s="7" t="str">
        <f t="shared" si="2"/>
        <v/>
      </c>
      <c r="L46" s="7" t="str">
        <f t="shared" si="3"/>
        <v xml:space="preserve">FEN </v>
      </c>
      <c r="M46" s="7" t="str">
        <f t="shared" si="4"/>
        <v xml:space="preserve">FEN </v>
      </c>
      <c r="N46" s="5">
        <f t="shared" si="6"/>
        <v>9</v>
      </c>
    </row>
    <row r="47" spans="1:14" ht="12.75" customHeight="1" x14ac:dyDescent="0.3">
      <c r="A47" s="65" t="str">
        <f t="shared" si="0"/>
        <v/>
      </c>
      <c r="B47" s="65"/>
      <c r="C47" s="36"/>
      <c r="D47" s="63" t="s">
        <v>1020</v>
      </c>
      <c r="E47" s="64"/>
      <c r="F47" s="30"/>
      <c r="G47" s="33"/>
      <c r="H47" s="34"/>
      <c r="I47" s="118" t="str">
        <f t="shared" si="1"/>
        <v/>
      </c>
      <c r="K47" s="7" t="str">
        <f t="shared" si="2"/>
        <v/>
      </c>
      <c r="L47" s="7" t="str">
        <f t="shared" si="3"/>
        <v/>
      </c>
      <c r="M47" s="7" t="str">
        <f t="shared" si="4"/>
        <v/>
      </c>
      <c r="N47" s="5" t="str">
        <f t="shared" si="6"/>
        <v/>
      </c>
    </row>
    <row r="48" spans="1:14" ht="12.75" customHeight="1" x14ac:dyDescent="0.3">
      <c r="A48" s="65" t="str">
        <f t="shared" si="0"/>
        <v/>
      </c>
      <c r="B48" s="65"/>
      <c r="C48" s="36"/>
      <c r="D48" s="31"/>
      <c r="E48" s="32"/>
      <c r="F48" s="30"/>
      <c r="G48" s="33"/>
      <c r="H48" s="34"/>
      <c r="I48" s="118" t="str">
        <f t="shared" si="1"/>
        <v/>
      </c>
      <c r="K48" s="7" t="str">
        <f t="shared" si="2"/>
        <v/>
      </c>
      <c r="L48" s="7" t="str">
        <f t="shared" si="3"/>
        <v/>
      </c>
      <c r="M48" s="7" t="str">
        <f t="shared" si="4"/>
        <v/>
      </c>
      <c r="N48" s="5" t="str">
        <f t="shared" si="6"/>
        <v/>
      </c>
    </row>
    <row r="49" spans="1:14" ht="12.75" customHeight="1" x14ac:dyDescent="0.3">
      <c r="A49" s="65" t="str">
        <f t="shared" si="0"/>
        <v>FEN 10</v>
      </c>
      <c r="B49" s="65"/>
      <c r="C49" s="63" t="s">
        <v>327</v>
      </c>
      <c r="D49" s="63" t="s">
        <v>1021</v>
      </c>
      <c r="E49" s="32"/>
      <c r="F49" s="30" t="s">
        <v>12</v>
      </c>
      <c r="G49" s="33"/>
      <c r="H49" s="34"/>
      <c r="I49" s="118" t="str">
        <f t="shared" si="1"/>
        <v/>
      </c>
      <c r="K49" s="7" t="str">
        <f t="shared" si="2"/>
        <v/>
      </c>
      <c r="L49" s="7" t="str">
        <f t="shared" si="3"/>
        <v xml:space="preserve">FEN </v>
      </c>
      <c r="M49" s="7" t="str">
        <f t="shared" si="4"/>
        <v xml:space="preserve">FEN </v>
      </c>
      <c r="N49" s="5">
        <f t="shared" si="6"/>
        <v>10</v>
      </c>
    </row>
    <row r="50" spans="1:14" ht="12.75" customHeight="1" x14ac:dyDescent="0.3">
      <c r="A50" s="65" t="str">
        <f t="shared" si="0"/>
        <v/>
      </c>
      <c r="B50" s="65"/>
      <c r="C50" s="63"/>
      <c r="D50" s="63" t="s">
        <v>1022</v>
      </c>
      <c r="E50" s="32"/>
      <c r="F50" s="30"/>
      <c r="G50" s="33"/>
      <c r="H50" s="34"/>
      <c r="I50" s="118" t="str">
        <f t="shared" si="1"/>
        <v/>
      </c>
      <c r="K50" s="7" t="str">
        <f t="shared" si="2"/>
        <v/>
      </c>
      <c r="L50" s="7" t="str">
        <f t="shared" si="3"/>
        <v/>
      </c>
      <c r="M50" s="7" t="str">
        <f t="shared" si="4"/>
        <v/>
      </c>
      <c r="N50" s="5" t="str">
        <f t="shared" si="6"/>
        <v/>
      </c>
    </row>
    <row r="51" spans="1:14" ht="12.75" customHeight="1" x14ac:dyDescent="0.3">
      <c r="A51" s="65" t="str">
        <f t="shared" si="0"/>
        <v/>
      </c>
      <c r="B51" s="65"/>
      <c r="C51" s="63"/>
      <c r="D51" s="63" t="s">
        <v>1023</v>
      </c>
      <c r="E51" s="32"/>
      <c r="F51" s="30"/>
      <c r="G51" s="33"/>
      <c r="H51" s="34"/>
      <c r="I51" s="118" t="str">
        <f t="shared" si="1"/>
        <v/>
      </c>
      <c r="K51" s="7" t="str">
        <f t="shared" si="2"/>
        <v/>
      </c>
      <c r="L51" s="7" t="str">
        <f t="shared" si="3"/>
        <v/>
      </c>
      <c r="M51" s="7" t="str">
        <f t="shared" si="4"/>
        <v/>
      </c>
      <c r="N51" s="5" t="str">
        <f t="shared" si="6"/>
        <v/>
      </c>
    </row>
    <row r="52" spans="1:14" ht="12.75" customHeight="1" x14ac:dyDescent="0.3">
      <c r="A52" s="65" t="str">
        <f t="shared" si="0"/>
        <v/>
      </c>
      <c r="B52" s="65"/>
      <c r="C52" s="36"/>
      <c r="D52" s="31"/>
      <c r="E52" s="32"/>
      <c r="F52" s="30"/>
      <c r="G52" s="33"/>
      <c r="H52" s="34"/>
      <c r="I52" s="118" t="str">
        <f t="shared" si="1"/>
        <v/>
      </c>
      <c r="K52" s="7" t="str">
        <f t="shared" si="2"/>
        <v/>
      </c>
      <c r="L52" s="7" t="str">
        <f t="shared" si="3"/>
        <v/>
      </c>
      <c r="M52" s="7" t="str">
        <f t="shared" si="4"/>
        <v/>
      </c>
      <c r="N52" s="5" t="str">
        <f t="shared" si="6"/>
        <v/>
      </c>
    </row>
    <row r="53" spans="1:14" ht="12.75" customHeight="1" x14ac:dyDescent="0.3">
      <c r="A53" s="65" t="str">
        <f t="shared" si="0"/>
        <v>FEN 11</v>
      </c>
      <c r="B53" s="65"/>
      <c r="C53" s="36" t="s">
        <v>328</v>
      </c>
      <c r="D53" s="63" t="s">
        <v>1024</v>
      </c>
      <c r="E53" s="32"/>
      <c r="F53" s="30" t="s">
        <v>12</v>
      </c>
      <c r="G53" s="33"/>
      <c r="H53" s="34"/>
      <c r="I53" s="118" t="str">
        <f t="shared" si="1"/>
        <v/>
      </c>
      <c r="K53" s="7" t="str">
        <f t="shared" si="2"/>
        <v/>
      </c>
      <c r="L53" s="7" t="str">
        <f t="shared" si="3"/>
        <v xml:space="preserve">FEN </v>
      </c>
      <c r="M53" s="7" t="str">
        <f t="shared" si="4"/>
        <v xml:space="preserve">FEN </v>
      </c>
      <c r="N53" s="5">
        <f t="shared" si="6"/>
        <v>11</v>
      </c>
    </row>
    <row r="54" spans="1:14" ht="12.75" customHeight="1" x14ac:dyDescent="0.3">
      <c r="A54" s="65" t="str">
        <f t="shared" si="0"/>
        <v/>
      </c>
      <c r="B54" s="65"/>
      <c r="C54" s="36"/>
      <c r="D54" s="63" t="s">
        <v>1022</v>
      </c>
      <c r="E54" s="32"/>
      <c r="F54" s="30"/>
      <c r="G54" s="33"/>
      <c r="H54" s="34"/>
      <c r="I54" s="118" t="str">
        <f t="shared" si="1"/>
        <v/>
      </c>
      <c r="K54" s="7" t="str">
        <f t="shared" si="2"/>
        <v/>
      </c>
      <c r="L54" s="7" t="str">
        <f t="shared" si="3"/>
        <v/>
      </c>
      <c r="M54" s="7" t="str">
        <f t="shared" si="4"/>
        <v/>
      </c>
      <c r="N54" s="5" t="str">
        <f t="shared" si="6"/>
        <v/>
      </c>
    </row>
    <row r="55" spans="1:14" ht="12.75" customHeight="1" x14ac:dyDescent="0.3">
      <c r="A55" s="65" t="str">
        <f t="shared" si="0"/>
        <v/>
      </c>
      <c r="B55" s="65"/>
      <c r="C55" s="36"/>
      <c r="D55" s="63" t="s">
        <v>1025</v>
      </c>
      <c r="E55" s="32"/>
      <c r="F55" s="30"/>
      <c r="G55" s="33"/>
      <c r="H55" s="34"/>
      <c r="I55" s="118" t="str">
        <f t="shared" si="1"/>
        <v/>
      </c>
      <c r="K55" s="7" t="str">
        <f t="shared" si="2"/>
        <v/>
      </c>
      <c r="L55" s="7" t="str">
        <f t="shared" si="3"/>
        <v/>
      </c>
      <c r="M55" s="7" t="str">
        <f t="shared" si="4"/>
        <v/>
      </c>
      <c r="N55" s="5" t="str">
        <f t="shared" si="6"/>
        <v/>
      </c>
    </row>
    <row r="56" spans="1:14" ht="12.75" customHeight="1" x14ac:dyDescent="0.3">
      <c r="A56" s="65" t="str">
        <f t="shared" si="0"/>
        <v/>
      </c>
      <c r="B56" s="65"/>
      <c r="C56" s="36"/>
      <c r="D56" s="31"/>
      <c r="E56" s="32"/>
      <c r="F56" s="30"/>
      <c r="G56" s="33"/>
      <c r="H56" s="34"/>
      <c r="I56" s="118" t="str">
        <f t="shared" si="1"/>
        <v/>
      </c>
      <c r="K56" s="7" t="str">
        <f t="shared" si="2"/>
        <v/>
      </c>
      <c r="L56" s="7" t="str">
        <f t="shared" si="3"/>
        <v/>
      </c>
      <c r="M56" s="7" t="str">
        <f t="shared" si="4"/>
        <v/>
      </c>
      <c r="N56" s="5" t="str">
        <f t="shared" si="6"/>
        <v/>
      </c>
    </row>
    <row r="57" spans="1:14" ht="12.75" customHeight="1" x14ac:dyDescent="0.3">
      <c r="A57" s="65" t="str">
        <f t="shared" si="0"/>
        <v>FEN 12</v>
      </c>
      <c r="B57" s="65" t="s">
        <v>1026</v>
      </c>
      <c r="C57" s="23" t="s">
        <v>1027</v>
      </c>
      <c r="D57" s="31"/>
      <c r="E57" s="32"/>
      <c r="F57" s="30"/>
      <c r="G57" s="33"/>
      <c r="H57" s="34"/>
      <c r="I57" s="118" t="str">
        <f t="shared" si="1"/>
        <v/>
      </c>
      <c r="K57" s="7" t="str">
        <f t="shared" si="2"/>
        <v xml:space="preserve">FEN </v>
      </c>
      <c r="L57" s="7" t="str">
        <f t="shared" si="3"/>
        <v/>
      </c>
      <c r="M57" s="7" t="str">
        <f t="shared" si="4"/>
        <v xml:space="preserve">FEN </v>
      </c>
      <c r="N57" s="5">
        <f t="shared" si="6"/>
        <v>12</v>
      </c>
    </row>
    <row r="58" spans="1:14" ht="12.75" customHeight="1" x14ac:dyDescent="0.3">
      <c r="A58" s="65" t="str">
        <f t="shared" si="0"/>
        <v/>
      </c>
      <c r="B58" s="65"/>
      <c r="C58" s="23" t="s">
        <v>1028</v>
      </c>
      <c r="D58" s="31"/>
      <c r="E58" s="32"/>
      <c r="F58" s="30"/>
      <c r="G58" s="33"/>
      <c r="H58" s="34"/>
      <c r="I58" s="118" t="str">
        <f t="shared" si="1"/>
        <v/>
      </c>
      <c r="K58" s="7" t="str">
        <f t="shared" si="2"/>
        <v/>
      </c>
      <c r="L58" s="7" t="str">
        <f t="shared" si="3"/>
        <v/>
      </c>
      <c r="M58" s="7" t="str">
        <f t="shared" si="4"/>
        <v/>
      </c>
      <c r="N58" s="5" t="str">
        <f t="shared" si="6"/>
        <v/>
      </c>
    </row>
    <row r="59" spans="1:14" ht="12.75" customHeight="1" x14ac:dyDescent="0.3">
      <c r="A59" s="65" t="str">
        <f t="shared" si="0"/>
        <v/>
      </c>
      <c r="B59" s="65"/>
      <c r="C59" s="36"/>
      <c r="D59" s="31"/>
      <c r="E59" s="32"/>
      <c r="F59" s="30"/>
      <c r="G59" s="33"/>
      <c r="H59" s="34"/>
      <c r="I59" s="118" t="str">
        <f t="shared" si="1"/>
        <v/>
      </c>
      <c r="K59" s="7" t="str">
        <f t="shared" si="2"/>
        <v/>
      </c>
      <c r="L59" s="7" t="str">
        <f t="shared" si="3"/>
        <v/>
      </c>
      <c r="M59" s="7" t="str">
        <f t="shared" si="4"/>
        <v/>
      </c>
      <c r="N59" s="5" t="str">
        <f t="shared" si="6"/>
        <v/>
      </c>
    </row>
    <row r="60" spans="1:14" ht="12.75" customHeight="1" x14ac:dyDescent="0.3">
      <c r="A60" s="65" t="str">
        <f t="shared" si="0"/>
        <v>FEN 13</v>
      </c>
      <c r="B60" s="65" t="s">
        <v>1026</v>
      </c>
      <c r="C60" s="62" t="s">
        <v>320</v>
      </c>
      <c r="D60" s="63" t="s">
        <v>268</v>
      </c>
      <c r="E60" s="32"/>
      <c r="F60" s="30"/>
      <c r="G60" s="33"/>
      <c r="H60" s="34"/>
      <c r="I60" s="118" t="str">
        <f t="shared" si="1"/>
        <v/>
      </c>
      <c r="K60" s="7" t="str">
        <f t="shared" si="2"/>
        <v xml:space="preserve">FEN </v>
      </c>
      <c r="L60" s="7" t="str">
        <f t="shared" si="3"/>
        <v/>
      </c>
      <c r="M60" s="7" t="str">
        <f t="shared" si="4"/>
        <v xml:space="preserve">FEN </v>
      </c>
      <c r="N60" s="5">
        <f t="shared" si="6"/>
        <v>13</v>
      </c>
    </row>
    <row r="61" spans="1:14" ht="12.75" customHeight="1" x14ac:dyDescent="0.3">
      <c r="A61" s="65" t="str">
        <f t="shared" si="0"/>
        <v/>
      </c>
      <c r="B61" s="65"/>
      <c r="C61" s="36"/>
      <c r="D61" s="31"/>
      <c r="E61" s="32"/>
      <c r="F61" s="30"/>
      <c r="G61" s="33"/>
      <c r="H61" s="34"/>
      <c r="I61" s="118" t="str">
        <f t="shared" si="1"/>
        <v/>
      </c>
      <c r="K61" s="7" t="str">
        <f t="shared" si="2"/>
        <v/>
      </c>
      <c r="L61" s="7" t="str">
        <f t="shared" si="3"/>
        <v/>
      </c>
      <c r="M61" s="7" t="str">
        <f t="shared" si="4"/>
        <v/>
      </c>
      <c r="N61" s="5" t="str">
        <f t="shared" si="6"/>
        <v/>
      </c>
    </row>
    <row r="62" spans="1:14" ht="12.75" customHeight="1" x14ac:dyDescent="0.3">
      <c r="A62" s="65" t="str">
        <f t="shared" si="0"/>
        <v>FEN 14</v>
      </c>
      <c r="B62" s="65"/>
      <c r="C62" s="36"/>
      <c r="D62" s="31" t="s">
        <v>32</v>
      </c>
      <c r="E62" s="32" t="s">
        <v>1029</v>
      </c>
      <c r="F62" s="30" t="s">
        <v>10</v>
      </c>
      <c r="G62" s="33"/>
      <c r="H62" s="34"/>
      <c r="I62" s="118" t="str">
        <f t="shared" si="1"/>
        <v/>
      </c>
      <c r="K62" s="7" t="str">
        <f t="shared" si="2"/>
        <v/>
      </c>
      <c r="L62" s="7" t="str">
        <f t="shared" si="3"/>
        <v xml:space="preserve">FEN </v>
      </c>
      <c r="M62" s="7" t="str">
        <f t="shared" si="4"/>
        <v xml:space="preserve">FEN </v>
      </c>
      <c r="N62" s="5">
        <f t="shared" si="6"/>
        <v>14</v>
      </c>
    </row>
    <row r="63" spans="1:14" ht="12.75" customHeight="1" x14ac:dyDescent="0.3">
      <c r="A63" s="65" t="str">
        <f t="shared" si="0"/>
        <v/>
      </c>
      <c r="B63" s="65"/>
      <c r="C63" s="36"/>
      <c r="D63" s="31"/>
      <c r="E63" s="32" t="s">
        <v>1030</v>
      </c>
      <c r="F63" s="30"/>
      <c r="G63" s="33"/>
      <c r="H63" s="34"/>
      <c r="I63" s="118" t="str">
        <f t="shared" si="1"/>
        <v/>
      </c>
      <c r="K63" s="7" t="str">
        <f t="shared" si="2"/>
        <v/>
      </c>
      <c r="L63" s="7" t="str">
        <f t="shared" si="3"/>
        <v/>
      </c>
      <c r="M63" s="7" t="str">
        <f t="shared" si="4"/>
        <v/>
      </c>
      <c r="N63" s="5" t="str">
        <f t="shared" si="6"/>
        <v/>
      </c>
    </row>
    <row r="64" spans="1:14" ht="12.75" customHeight="1" x14ac:dyDescent="0.3">
      <c r="A64" s="65" t="str">
        <f t="shared" si="0"/>
        <v/>
      </c>
      <c r="B64" s="65"/>
      <c r="C64" s="36"/>
      <c r="D64" s="31"/>
      <c r="E64" s="32"/>
      <c r="F64" s="30"/>
      <c r="G64" s="33"/>
      <c r="H64" s="34"/>
      <c r="I64" s="118" t="str">
        <f t="shared" si="1"/>
        <v/>
      </c>
      <c r="K64" s="7" t="str">
        <f t="shared" si="2"/>
        <v/>
      </c>
      <c r="L64" s="7" t="str">
        <f t="shared" si="3"/>
        <v/>
      </c>
      <c r="M64" s="7" t="str">
        <f t="shared" si="4"/>
        <v/>
      </c>
      <c r="N64" s="5" t="str">
        <f t="shared" si="6"/>
        <v/>
      </c>
    </row>
    <row r="65" spans="1:14" ht="12.75" customHeight="1" x14ac:dyDescent="0.3">
      <c r="A65" s="65" t="str">
        <f t="shared" si="0"/>
        <v>FEN 15</v>
      </c>
      <c r="B65" s="65"/>
      <c r="C65" s="36"/>
      <c r="D65" s="31" t="s">
        <v>33</v>
      </c>
      <c r="E65" s="32" t="s">
        <v>1031</v>
      </c>
      <c r="F65" s="30" t="s">
        <v>10</v>
      </c>
      <c r="G65" s="33"/>
      <c r="H65" s="34"/>
      <c r="I65" s="118" t="str">
        <f t="shared" si="1"/>
        <v/>
      </c>
      <c r="K65" s="7" t="str">
        <f t="shared" si="2"/>
        <v/>
      </c>
      <c r="L65" s="7" t="str">
        <f t="shared" si="3"/>
        <v xml:space="preserve">FEN </v>
      </c>
      <c r="M65" s="7" t="str">
        <f t="shared" si="4"/>
        <v xml:space="preserve">FEN </v>
      </c>
      <c r="N65" s="5">
        <f t="shared" si="6"/>
        <v>15</v>
      </c>
    </row>
    <row r="66" spans="1:14" ht="12.75" customHeight="1" x14ac:dyDescent="0.3">
      <c r="A66" s="65" t="str">
        <f t="shared" si="0"/>
        <v/>
      </c>
      <c r="B66" s="65"/>
      <c r="C66" s="36"/>
      <c r="D66" s="31"/>
      <c r="E66" s="32" t="s">
        <v>1030</v>
      </c>
      <c r="F66" s="30"/>
      <c r="G66" s="33"/>
      <c r="H66" s="34"/>
      <c r="I66" s="118" t="str">
        <f t="shared" si="1"/>
        <v/>
      </c>
      <c r="K66" s="7" t="str">
        <f t="shared" si="2"/>
        <v/>
      </c>
      <c r="L66" s="7" t="str">
        <f t="shared" si="3"/>
        <v/>
      </c>
      <c r="M66" s="7" t="str">
        <f t="shared" si="4"/>
        <v/>
      </c>
      <c r="N66" s="5" t="str">
        <f t="shared" si="6"/>
        <v/>
      </c>
    </row>
    <row r="67" spans="1:14" ht="12.75" customHeight="1" x14ac:dyDescent="0.3">
      <c r="A67" s="65" t="str">
        <f t="shared" si="0"/>
        <v/>
      </c>
      <c r="B67" s="65"/>
      <c r="C67" s="36"/>
      <c r="D67" s="31"/>
      <c r="E67" s="32"/>
      <c r="F67" s="30"/>
      <c r="G67" s="33"/>
      <c r="H67" s="34"/>
      <c r="I67" s="118" t="str">
        <f t="shared" si="1"/>
        <v/>
      </c>
      <c r="K67" s="7" t="str">
        <f t="shared" si="2"/>
        <v/>
      </c>
      <c r="L67" s="7" t="str">
        <f t="shared" si="3"/>
        <v/>
      </c>
      <c r="M67" s="7" t="str">
        <f t="shared" si="4"/>
        <v/>
      </c>
      <c r="N67" s="5" t="str">
        <f t="shared" si="6"/>
        <v/>
      </c>
    </row>
    <row r="68" spans="1:14" ht="12.75" customHeight="1" x14ac:dyDescent="0.3">
      <c r="A68" s="65" t="str">
        <f t="shared" si="0"/>
        <v>FEN 16</v>
      </c>
      <c r="B68" s="65"/>
      <c r="C68" s="36"/>
      <c r="D68" s="31" t="s">
        <v>36</v>
      </c>
      <c r="E68" s="31" t="s">
        <v>1032</v>
      </c>
      <c r="F68" s="30" t="s">
        <v>10</v>
      </c>
      <c r="G68" s="33"/>
      <c r="H68" s="34"/>
      <c r="I68" s="118" t="str">
        <f t="shared" si="1"/>
        <v/>
      </c>
      <c r="K68" s="7" t="str">
        <f t="shared" si="2"/>
        <v/>
      </c>
      <c r="L68" s="7" t="str">
        <f t="shared" si="3"/>
        <v xml:space="preserve">FEN </v>
      </c>
      <c r="M68" s="7" t="str">
        <f t="shared" si="4"/>
        <v xml:space="preserve">FEN </v>
      </c>
      <c r="N68" s="5">
        <f t="shared" si="6"/>
        <v>16</v>
      </c>
    </row>
    <row r="69" spans="1:14" ht="12.75" customHeight="1" x14ac:dyDescent="0.3">
      <c r="A69" s="65" t="str">
        <f t="shared" si="0"/>
        <v/>
      </c>
      <c r="B69" s="65"/>
      <c r="C69" s="36"/>
      <c r="D69" s="31"/>
      <c r="E69" s="32" t="s">
        <v>1033</v>
      </c>
      <c r="F69" s="30"/>
      <c r="G69" s="33"/>
      <c r="H69" s="34"/>
      <c r="I69" s="118" t="str">
        <f t="shared" si="1"/>
        <v/>
      </c>
      <c r="K69" s="7" t="str">
        <f t="shared" si="2"/>
        <v/>
      </c>
      <c r="L69" s="7" t="str">
        <f t="shared" si="3"/>
        <v/>
      </c>
      <c r="M69" s="7" t="str">
        <f t="shared" si="4"/>
        <v/>
      </c>
      <c r="N69" s="5" t="str">
        <f t="shared" si="6"/>
        <v/>
      </c>
    </row>
    <row r="70" spans="1:14" ht="12.75" customHeight="1" x14ac:dyDescent="0.3">
      <c r="A70" s="65" t="str">
        <f t="shared" si="0"/>
        <v/>
      </c>
      <c r="B70" s="65"/>
      <c r="C70" s="36"/>
      <c r="D70" s="31"/>
      <c r="E70" s="32" t="s">
        <v>1034</v>
      </c>
      <c r="F70" s="30"/>
      <c r="G70" s="33"/>
      <c r="H70" s="34"/>
      <c r="I70" s="118" t="str">
        <f t="shared" si="1"/>
        <v/>
      </c>
      <c r="K70" s="7" t="str">
        <f t="shared" si="2"/>
        <v/>
      </c>
      <c r="L70" s="7" t="str">
        <f t="shared" si="3"/>
        <v/>
      </c>
      <c r="M70" s="7" t="str">
        <f t="shared" si="4"/>
        <v/>
      </c>
      <c r="N70" s="5" t="str">
        <f t="shared" si="6"/>
        <v/>
      </c>
    </row>
    <row r="71" spans="1:14" ht="12.75" customHeight="1" x14ac:dyDescent="0.3">
      <c r="A71" s="65" t="str">
        <f t="shared" ref="A71:A134" si="7">CONCATENATE(M71,N71)</f>
        <v/>
      </c>
      <c r="B71" s="65"/>
      <c r="C71" s="36"/>
      <c r="D71" s="31"/>
      <c r="E71" s="32"/>
      <c r="F71" s="30"/>
      <c r="G71" s="33"/>
      <c r="H71" s="34"/>
      <c r="I71" s="118" t="str">
        <f t="shared" ref="I71:I134" si="8">IF(AND(OR(G71=0,H71=0)),"",G71*H71)</f>
        <v/>
      </c>
      <c r="K71" s="7" t="str">
        <f t="shared" si="2"/>
        <v/>
      </c>
      <c r="L71" s="7" t="str">
        <f t="shared" si="3"/>
        <v/>
      </c>
      <c r="M71" s="7" t="str">
        <f t="shared" si="4"/>
        <v/>
      </c>
      <c r="N71" s="5" t="str">
        <f t="shared" si="6"/>
        <v/>
      </c>
    </row>
    <row r="72" spans="1:14" ht="12.75" customHeight="1" x14ac:dyDescent="0.3">
      <c r="A72" s="65" t="str">
        <f t="shared" si="7"/>
        <v>FEN 17</v>
      </c>
      <c r="B72" s="65"/>
      <c r="C72" s="36"/>
      <c r="D72" s="31" t="s">
        <v>38</v>
      </c>
      <c r="E72" s="31" t="s">
        <v>1035</v>
      </c>
      <c r="F72" s="30" t="s">
        <v>10</v>
      </c>
      <c r="G72" s="33"/>
      <c r="H72" s="34"/>
      <c r="I72" s="118" t="str">
        <f t="shared" si="8"/>
        <v/>
      </c>
      <c r="K72" s="7" t="str">
        <f t="shared" si="2"/>
        <v/>
      </c>
      <c r="L72" s="7" t="str">
        <f t="shared" si="3"/>
        <v xml:space="preserve">FEN </v>
      </c>
      <c r="M72" s="7" t="str">
        <f t="shared" si="4"/>
        <v xml:space="preserve">FEN </v>
      </c>
      <c r="N72" s="5">
        <f t="shared" si="6"/>
        <v>17</v>
      </c>
    </row>
    <row r="73" spans="1:14" ht="12.75" customHeight="1" x14ac:dyDescent="0.3">
      <c r="A73" s="65" t="str">
        <f t="shared" si="7"/>
        <v/>
      </c>
      <c r="B73" s="65"/>
      <c r="C73" s="36"/>
      <c r="D73" s="31"/>
      <c r="E73" s="32" t="s">
        <v>1033</v>
      </c>
      <c r="F73" s="30"/>
      <c r="G73" s="33"/>
      <c r="H73" s="34"/>
      <c r="I73" s="118" t="str">
        <f t="shared" si="8"/>
        <v/>
      </c>
      <c r="K73" s="7" t="str">
        <f t="shared" si="2"/>
        <v/>
      </c>
      <c r="L73" s="7" t="str">
        <f t="shared" si="3"/>
        <v/>
      </c>
      <c r="M73" s="7" t="str">
        <f t="shared" si="4"/>
        <v/>
      </c>
      <c r="N73" s="5" t="str">
        <f t="shared" si="6"/>
        <v/>
      </c>
    </row>
    <row r="74" spans="1:14" ht="12.75" customHeight="1" x14ac:dyDescent="0.3">
      <c r="A74" s="65" t="str">
        <f t="shared" si="7"/>
        <v/>
      </c>
      <c r="B74" s="65"/>
      <c r="C74" s="36"/>
      <c r="D74" s="31"/>
      <c r="E74" s="32" t="s">
        <v>1034</v>
      </c>
      <c r="F74" s="30"/>
      <c r="G74" s="33"/>
      <c r="H74" s="34"/>
      <c r="I74" s="118" t="str">
        <f t="shared" si="8"/>
        <v/>
      </c>
      <c r="K74" s="7" t="str">
        <f t="shared" si="2"/>
        <v/>
      </c>
      <c r="L74" s="7" t="str">
        <f t="shared" si="3"/>
        <v/>
      </c>
      <c r="M74" s="7" t="str">
        <f t="shared" si="4"/>
        <v/>
      </c>
      <c r="N74" s="5" t="str">
        <f t="shared" si="6"/>
        <v/>
      </c>
    </row>
    <row r="75" spans="1:14" ht="12.75" customHeight="1" x14ac:dyDescent="0.3">
      <c r="A75" s="65" t="str">
        <f t="shared" si="7"/>
        <v/>
      </c>
      <c r="B75" s="65"/>
      <c r="C75" s="36"/>
      <c r="D75" s="31"/>
      <c r="E75" s="32"/>
      <c r="F75" s="30"/>
      <c r="G75" s="33"/>
      <c r="H75" s="34"/>
      <c r="I75" s="118" t="str">
        <f t="shared" si="8"/>
        <v/>
      </c>
      <c r="K75" s="7" t="str">
        <f t="shared" si="2"/>
        <v/>
      </c>
      <c r="L75" s="7" t="str">
        <f t="shared" si="3"/>
        <v/>
      </c>
      <c r="M75" s="7" t="str">
        <f t="shared" si="4"/>
        <v/>
      </c>
      <c r="N75" s="5" t="str">
        <f t="shared" si="6"/>
        <v/>
      </c>
    </row>
    <row r="76" spans="1:14" ht="12.75" customHeight="1" x14ac:dyDescent="0.3">
      <c r="A76" s="65" t="str">
        <f t="shared" si="7"/>
        <v>FEN 18</v>
      </c>
      <c r="B76" s="65"/>
      <c r="C76" s="36"/>
      <c r="D76" s="31" t="s">
        <v>96</v>
      </c>
      <c r="E76" s="31" t="s">
        <v>1036</v>
      </c>
      <c r="F76" s="30" t="s">
        <v>10</v>
      </c>
      <c r="G76" s="33"/>
      <c r="H76" s="34"/>
      <c r="I76" s="118" t="str">
        <f t="shared" si="8"/>
        <v/>
      </c>
      <c r="K76" s="7" t="str">
        <f t="shared" si="2"/>
        <v/>
      </c>
      <c r="L76" s="7" t="str">
        <f t="shared" si="3"/>
        <v xml:space="preserve">FEN </v>
      </c>
      <c r="M76" s="7" t="str">
        <f t="shared" si="4"/>
        <v xml:space="preserve">FEN </v>
      </c>
      <c r="N76" s="5">
        <f t="shared" si="6"/>
        <v>18</v>
      </c>
    </row>
    <row r="77" spans="1:14" ht="12.75" customHeight="1" x14ac:dyDescent="0.3">
      <c r="A77" s="65" t="str">
        <f t="shared" si="7"/>
        <v/>
      </c>
      <c r="B77" s="65"/>
      <c r="C77" s="36"/>
      <c r="D77" s="31"/>
      <c r="E77" s="32" t="s">
        <v>1033</v>
      </c>
      <c r="F77" s="30"/>
      <c r="G77" s="33"/>
      <c r="H77" s="34"/>
      <c r="I77" s="118" t="str">
        <f t="shared" si="8"/>
        <v/>
      </c>
      <c r="K77" s="7" t="str">
        <f t="shared" si="2"/>
        <v/>
      </c>
      <c r="L77" s="7" t="str">
        <f t="shared" si="3"/>
        <v/>
      </c>
      <c r="M77" s="7" t="str">
        <f t="shared" si="4"/>
        <v/>
      </c>
      <c r="N77" s="5" t="str">
        <f t="shared" si="6"/>
        <v/>
      </c>
    </row>
    <row r="78" spans="1:14" ht="12.75" customHeight="1" x14ac:dyDescent="0.3">
      <c r="A78" s="65" t="str">
        <f t="shared" si="7"/>
        <v/>
      </c>
      <c r="B78" s="65"/>
      <c r="C78" s="36"/>
      <c r="D78" s="31"/>
      <c r="E78" s="32" t="s">
        <v>1034</v>
      </c>
      <c r="F78" s="30"/>
      <c r="G78" s="33"/>
      <c r="H78" s="34"/>
      <c r="I78" s="118" t="str">
        <f t="shared" si="8"/>
        <v/>
      </c>
      <c r="K78" s="7" t="str">
        <f t="shared" ref="K78:K141" si="9">IF(ISBLANK(B78),"","FEN ")</f>
        <v/>
      </c>
      <c r="L78" s="7" t="str">
        <f t="shared" ref="L78:L141" si="10">IF(ISBLANK(F78),"","FEN ")</f>
        <v/>
      </c>
      <c r="M78" s="7" t="str">
        <f t="shared" ref="M78:M141" si="11">IF(K78="FEN ","FEN ",IF(L78="FEN ","FEN ",""))</f>
        <v/>
      </c>
      <c r="N78" s="5" t="str">
        <f t="shared" si="6"/>
        <v/>
      </c>
    </row>
    <row r="79" spans="1:14" ht="12.75" customHeight="1" x14ac:dyDescent="0.3">
      <c r="A79" s="65" t="str">
        <f t="shared" si="7"/>
        <v/>
      </c>
      <c r="B79" s="65"/>
      <c r="C79" s="36"/>
      <c r="D79" s="31"/>
      <c r="E79" s="32"/>
      <c r="F79" s="30"/>
      <c r="G79" s="33"/>
      <c r="H79" s="34"/>
      <c r="I79" s="118" t="str">
        <f t="shared" si="8"/>
        <v/>
      </c>
      <c r="K79" s="7" t="str">
        <f t="shared" si="9"/>
        <v/>
      </c>
      <c r="L79" s="7" t="str">
        <f t="shared" si="10"/>
        <v/>
      </c>
      <c r="M79" s="7" t="str">
        <f t="shared" si="11"/>
        <v/>
      </c>
      <c r="N79" s="5" t="str">
        <f t="shared" si="6"/>
        <v/>
      </c>
    </row>
    <row r="80" spans="1:14" ht="12.75" customHeight="1" x14ac:dyDescent="0.3">
      <c r="A80" s="65" t="str">
        <f t="shared" si="7"/>
        <v>FEN 19</v>
      </c>
      <c r="B80" s="65"/>
      <c r="C80" s="36"/>
      <c r="D80" s="31" t="s">
        <v>97</v>
      </c>
      <c r="E80" s="31" t="s">
        <v>1032</v>
      </c>
      <c r="F80" s="30" t="s">
        <v>10</v>
      </c>
      <c r="G80" s="33"/>
      <c r="H80" s="34"/>
      <c r="I80" s="118" t="str">
        <f t="shared" si="8"/>
        <v/>
      </c>
      <c r="K80" s="7" t="str">
        <f t="shared" si="9"/>
        <v/>
      </c>
      <c r="L80" s="7" t="str">
        <f t="shared" si="10"/>
        <v xml:space="preserve">FEN </v>
      </c>
      <c r="M80" s="7" t="str">
        <f t="shared" si="11"/>
        <v xml:space="preserve">FEN </v>
      </c>
      <c r="N80" s="5">
        <f t="shared" ref="N80:N143" si="12">IF(AND(M80="FEN ",ISNUMBER(MAX(N72:N79))),MAX(N72:N79)+1,"")</f>
        <v>19</v>
      </c>
    </row>
    <row r="81" spans="1:14" ht="12.75" customHeight="1" x14ac:dyDescent="0.3">
      <c r="A81" s="65" t="str">
        <f t="shared" si="7"/>
        <v/>
      </c>
      <c r="B81" s="65"/>
      <c r="C81" s="36"/>
      <c r="D81" s="31"/>
      <c r="E81" s="32" t="s">
        <v>1037</v>
      </c>
      <c r="F81" s="30"/>
      <c r="G81" s="33"/>
      <c r="H81" s="34"/>
      <c r="I81" s="118" t="str">
        <f t="shared" si="8"/>
        <v/>
      </c>
      <c r="K81" s="7" t="str">
        <f t="shared" si="9"/>
        <v/>
      </c>
      <c r="L81" s="7" t="str">
        <f t="shared" si="10"/>
        <v/>
      </c>
      <c r="M81" s="7" t="str">
        <f t="shared" si="11"/>
        <v/>
      </c>
      <c r="N81" s="5" t="str">
        <f t="shared" si="12"/>
        <v/>
      </c>
    </row>
    <row r="82" spans="1:14" ht="12.75" customHeight="1" x14ac:dyDescent="0.3">
      <c r="A82" s="65" t="str">
        <f t="shared" si="7"/>
        <v/>
      </c>
      <c r="B82" s="65"/>
      <c r="C82" s="36"/>
      <c r="D82" s="31"/>
      <c r="E82" s="32" t="s">
        <v>1038</v>
      </c>
      <c r="F82" s="30"/>
      <c r="G82" s="33"/>
      <c r="H82" s="34"/>
      <c r="I82" s="118" t="str">
        <f t="shared" si="8"/>
        <v/>
      </c>
      <c r="K82" s="7" t="str">
        <f t="shared" si="9"/>
        <v/>
      </c>
      <c r="L82" s="7" t="str">
        <f t="shared" si="10"/>
        <v/>
      </c>
      <c r="M82" s="7" t="str">
        <f t="shared" si="11"/>
        <v/>
      </c>
      <c r="N82" s="5" t="str">
        <f t="shared" si="12"/>
        <v/>
      </c>
    </row>
    <row r="83" spans="1:14" ht="12.75" customHeight="1" x14ac:dyDescent="0.3">
      <c r="A83" s="65" t="str">
        <f t="shared" si="7"/>
        <v/>
      </c>
      <c r="B83" s="65"/>
      <c r="C83" s="36"/>
      <c r="D83" s="31"/>
      <c r="E83" s="32"/>
      <c r="F83" s="30"/>
      <c r="G83" s="33"/>
      <c r="H83" s="34"/>
      <c r="I83" s="118" t="str">
        <f t="shared" si="8"/>
        <v/>
      </c>
      <c r="K83" s="7" t="str">
        <f t="shared" si="9"/>
        <v/>
      </c>
      <c r="L83" s="7" t="str">
        <f t="shared" si="10"/>
        <v/>
      </c>
      <c r="M83" s="7" t="str">
        <f t="shared" si="11"/>
        <v/>
      </c>
      <c r="N83" s="5" t="str">
        <f t="shared" si="12"/>
        <v/>
      </c>
    </row>
    <row r="84" spans="1:14" ht="12.75" customHeight="1" x14ac:dyDescent="0.3">
      <c r="A84" s="65" t="str">
        <f t="shared" si="7"/>
        <v>FEN 20</v>
      </c>
      <c r="B84" s="65"/>
      <c r="C84" s="36"/>
      <c r="D84" s="31" t="s">
        <v>98</v>
      </c>
      <c r="E84" s="31" t="s">
        <v>1032</v>
      </c>
      <c r="F84" s="30" t="s">
        <v>10</v>
      </c>
      <c r="G84" s="33"/>
      <c r="H84" s="34"/>
      <c r="I84" s="118" t="str">
        <f t="shared" si="8"/>
        <v/>
      </c>
      <c r="K84" s="7" t="str">
        <f t="shared" si="9"/>
        <v/>
      </c>
      <c r="L84" s="7" t="str">
        <f t="shared" si="10"/>
        <v xml:space="preserve">FEN </v>
      </c>
      <c r="M84" s="7" t="str">
        <f t="shared" si="11"/>
        <v xml:space="preserve">FEN </v>
      </c>
      <c r="N84" s="5">
        <f t="shared" si="12"/>
        <v>20</v>
      </c>
    </row>
    <row r="85" spans="1:14" ht="12.75" customHeight="1" x14ac:dyDescent="0.3">
      <c r="A85" s="65" t="str">
        <f t="shared" si="7"/>
        <v/>
      </c>
      <c r="B85" s="65"/>
      <c r="C85" s="36"/>
      <c r="D85" s="31"/>
      <c r="E85" s="32" t="s">
        <v>1039</v>
      </c>
      <c r="F85" s="30"/>
      <c r="G85" s="33"/>
      <c r="H85" s="34"/>
      <c r="I85" s="118" t="str">
        <f t="shared" si="8"/>
        <v/>
      </c>
      <c r="K85" s="7" t="str">
        <f t="shared" si="9"/>
        <v/>
      </c>
      <c r="L85" s="7" t="str">
        <f t="shared" si="10"/>
        <v/>
      </c>
      <c r="M85" s="7" t="str">
        <f t="shared" si="11"/>
        <v/>
      </c>
      <c r="N85" s="5" t="str">
        <f t="shared" si="12"/>
        <v/>
      </c>
    </row>
    <row r="86" spans="1:14" ht="12.75" customHeight="1" x14ac:dyDescent="0.3">
      <c r="A86" s="65" t="str">
        <f t="shared" si="7"/>
        <v/>
      </c>
      <c r="B86" s="65"/>
      <c r="C86" s="36"/>
      <c r="D86" s="31"/>
      <c r="E86" s="32" t="s">
        <v>1040</v>
      </c>
      <c r="F86" s="30"/>
      <c r="G86" s="33"/>
      <c r="H86" s="34"/>
      <c r="I86" s="118" t="str">
        <f t="shared" si="8"/>
        <v/>
      </c>
      <c r="K86" s="7" t="str">
        <f t="shared" si="9"/>
        <v/>
      </c>
      <c r="L86" s="7" t="str">
        <f t="shared" si="10"/>
        <v/>
      </c>
      <c r="M86" s="7" t="str">
        <f t="shared" si="11"/>
        <v/>
      </c>
      <c r="N86" s="5" t="str">
        <f t="shared" si="12"/>
        <v/>
      </c>
    </row>
    <row r="87" spans="1:14" ht="12.75" customHeight="1" x14ac:dyDescent="0.3">
      <c r="A87" s="65" t="str">
        <f t="shared" si="7"/>
        <v/>
      </c>
      <c r="B87" s="65"/>
      <c r="C87" s="36"/>
      <c r="D87" s="31"/>
      <c r="E87" s="32"/>
      <c r="F87" s="30"/>
      <c r="G87" s="33"/>
      <c r="H87" s="34"/>
      <c r="I87" s="118" t="str">
        <f t="shared" si="8"/>
        <v/>
      </c>
      <c r="K87" s="7" t="str">
        <f t="shared" si="9"/>
        <v/>
      </c>
      <c r="L87" s="7" t="str">
        <f t="shared" si="10"/>
        <v/>
      </c>
      <c r="M87" s="7" t="str">
        <f t="shared" si="11"/>
        <v/>
      </c>
      <c r="N87" s="5" t="str">
        <f t="shared" si="12"/>
        <v/>
      </c>
    </row>
    <row r="88" spans="1:14" ht="12.75" customHeight="1" x14ac:dyDescent="0.3">
      <c r="A88" s="65" t="str">
        <f t="shared" si="7"/>
        <v>FEN 21</v>
      </c>
      <c r="B88" s="65"/>
      <c r="C88" s="36"/>
      <c r="D88" s="31" t="s">
        <v>269</v>
      </c>
      <c r="E88" s="31" t="s">
        <v>1041</v>
      </c>
      <c r="F88" s="30" t="s">
        <v>10</v>
      </c>
      <c r="G88" s="33"/>
      <c r="H88" s="34"/>
      <c r="I88" s="118" t="str">
        <f t="shared" si="8"/>
        <v/>
      </c>
      <c r="K88" s="7" t="str">
        <f t="shared" si="9"/>
        <v/>
      </c>
      <c r="L88" s="7" t="str">
        <f t="shared" si="10"/>
        <v xml:space="preserve">FEN </v>
      </c>
      <c r="M88" s="7" t="str">
        <f t="shared" si="11"/>
        <v xml:space="preserve">FEN </v>
      </c>
      <c r="N88" s="5">
        <f t="shared" si="12"/>
        <v>21</v>
      </c>
    </row>
    <row r="89" spans="1:14" ht="12.75" customHeight="1" x14ac:dyDescent="0.3">
      <c r="A89" s="65" t="str">
        <f t="shared" si="7"/>
        <v/>
      </c>
      <c r="B89" s="65"/>
      <c r="C89" s="36"/>
      <c r="D89" s="31"/>
      <c r="E89" s="32" t="s">
        <v>1042</v>
      </c>
      <c r="F89" s="30"/>
      <c r="G89" s="33"/>
      <c r="H89" s="34"/>
      <c r="I89" s="118" t="str">
        <f t="shared" si="8"/>
        <v/>
      </c>
      <c r="K89" s="7" t="str">
        <f t="shared" si="9"/>
        <v/>
      </c>
      <c r="L89" s="7" t="str">
        <f t="shared" si="10"/>
        <v/>
      </c>
      <c r="M89" s="7" t="str">
        <f t="shared" si="11"/>
        <v/>
      </c>
      <c r="N89" s="5" t="str">
        <f t="shared" si="12"/>
        <v/>
      </c>
    </row>
    <row r="90" spans="1:14" ht="12.75" customHeight="1" x14ac:dyDescent="0.3">
      <c r="A90" s="65" t="str">
        <f t="shared" si="7"/>
        <v/>
      </c>
      <c r="B90" s="65"/>
      <c r="C90" s="36"/>
      <c r="D90" s="31"/>
      <c r="E90" s="32" t="s">
        <v>1043</v>
      </c>
      <c r="F90" s="30"/>
      <c r="G90" s="33"/>
      <c r="H90" s="34"/>
      <c r="I90" s="118" t="str">
        <f t="shared" si="8"/>
        <v/>
      </c>
      <c r="K90" s="7" t="str">
        <f t="shared" si="9"/>
        <v/>
      </c>
      <c r="L90" s="7" t="str">
        <f t="shared" si="10"/>
        <v/>
      </c>
      <c r="M90" s="7" t="str">
        <f t="shared" si="11"/>
        <v/>
      </c>
      <c r="N90" s="5" t="str">
        <f t="shared" si="12"/>
        <v/>
      </c>
    </row>
    <row r="91" spans="1:14" ht="12.75" customHeight="1" x14ac:dyDescent="0.3">
      <c r="A91" s="65" t="str">
        <f t="shared" si="7"/>
        <v/>
      </c>
      <c r="B91" s="65"/>
      <c r="C91" s="36"/>
      <c r="D91" s="31"/>
      <c r="E91" s="32"/>
      <c r="F91" s="30"/>
      <c r="G91" s="33"/>
      <c r="H91" s="34"/>
      <c r="I91" s="118" t="str">
        <f t="shared" si="8"/>
        <v/>
      </c>
      <c r="K91" s="7" t="str">
        <f t="shared" si="9"/>
        <v/>
      </c>
      <c r="L91" s="7" t="str">
        <f t="shared" si="10"/>
        <v/>
      </c>
      <c r="M91" s="7" t="str">
        <f t="shared" si="11"/>
        <v/>
      </c>
      <c r="N91" s="5" t="str">
        <f t="shared" si="12"/>
        <v/>
      </c>
    </row>
    <row r="92" spans="1:14" ht="12.75" customHeight="1" x14ac:dyDescent="0.3">
      <c r="A92" s="65" t="str">
        <f t="shared" si="7"/>
        <v>FEN 22</v>
      </c>
      <c r="B92" s="65"/>
      <c r="C92" s="36"/>
      <c r="D92" s="31" t="s">
        <v>270</v>
      </c>
      <c r="E92" s="31" t="s">
        <v>1035</v>
      </c>
      <c r="F92" s="30" t="s">
        <v>10</v>
      </c>
      <c r="G92" s="33"/>
      <c r="H92" s="34"/>
      <c r="I92" s="118" t="str">
        <f t="shared" si="8"/>
        <v/>
      </c>
      <c r="K92" s="7" t="str">
        <f t="shared" si="9"/>
        <v/>
      </c>
      <c r="L92" s="7" t="str">
        <f t="shared" si="10"/>
        <v xml:space="preserve">FEN </v>
      </c>
      <c r="M92" s="7" t="str">
        <f t="shared" si="11"/>
        <v xml:space="preserve">FEN </v>
      </c>
      <c r="N92" s="5">
        <f t="shared" si="12"/>
        <v>22</v>
      </c>
    </row>
    <row r="93" spans="1:14" ht="12.75" customHeight="1" x14ac:dyDescent="0.3">
      <c r="A93" s="65" t="str">
        <f t="shared" si="7"/>
        <v/>
      </c>
      <c r="B93" s="65"/>
      <c r="C93" s="36"/>
      <c r="D93" s="31"/>
      <c r="E93" s="32" t="s">
        <v>1042</v>
      </c>
      <c r="F93" s="30"/>
      <c r="G93" s="33"/>
      <c r="H93" s="34"/>
      <c r="I93" s="118" t="str">
        <f t="shared" si="8"/>
        <v/>
      </c>
      <c r="K93" s="7" t="str">
        <f t="shared" si="9"/>
        <v/>
      </c>
      <c r="L93" s="7" t="str">
        <f t="shared" si="10"/>
        <v/>
      </c>
      <c r="M93" s="7" t="str">
        <f t="shared" si="11"/>
        <v/>
      </c>
      <c r="N93" s="5" t="str">
        <f t="shared" si="12"/>
        <v/>
      </c>
    </row>
    <row r="94" spans="1:14" ht="12.75" customHeight="1" x14ac:dyDescent="0.3">
      <c r="A94" s="65" t="str">
        <f t="shared" si="7"/>
        <v/>
      </c>
      <c r="B94" s="65"/>
      <c r="C94" s="36"/>
      <c r="D94" s="31"/>
      <c r="E94" s="32" t="s">
        <v>1043</v>
      </c>
      <c r="F94" s="30"/>
      <c r="G94" s="33"/>
      <c r="H94" s="34"/>
      <c r="I94" s="118" t="str">
        <f t="shared" si="8"/>
        <v/>
      </c>
      <c r="K94" s="7" t="str">
        <f t="shared" si="9"/>
        <v/>
      </c>
      <c r="L94" s="7" t="str">
        <f t="shared" si="10"/>
        <v/>
      </c>
      <c r="M94" s="7" t="str">
        <f t="shared" si="11"/>
        <v/>
      </c>
      <c r="N94" s="5" t="str">
        <f t="shared" si="12"/>
        <v/>
      </c>
    </row>
    <row r="95" spans="1:14" ht="12.75" customHeight="1" x14ac:dyDescent="0.3">
      <c r="A95" s="65" t="str">
        <f t="shared" si="7"/>
        <v/>
      </c>
      <c r="B95" s="65"/>
      <c r="C95" s="36"/>
      <c r="D95" s="31"/>
      <c r="E95" s="32"/>
      <c r="F95" s="30"/>
      <c r="G95" s="33"/>
      <c r="H95" s="34"/>
      <c r="I95" s="118" t="str">
        <f t="shared" si="8"/>
        <v/>
      </c>
      <c r="K95" s="7" t="str">
        <f t="shared" si="9"/>
        <v/>
      </c>
      <c r="L95" s="7" t="str">
        <f t="shared" si="10"/>
        <v/>
      </c>
      <c r="M95" s="7" t="str">
        <f t="shared" si="11"/>
        <v/>
      </c>
      <c r="N95" s="5" t="str">
        <f t="shared" si="12"/>
        <v/>
      </c>
    </row>
    <row r="96" spans="1:14" ht="12.75" customHeight="1" x14ac:dyDescent="0.3">
      <c r="A96" s="65" t="str">
        <f t="shared" si="7"/>
        <v>FEN 23</v>
      </c>
      <c r="B96" s="65"/>
      <c r="C96" s="36"/>
      <c r="D96" s="31" t="s">
        <v>271</v>
      </c>
      <c r="E96" s="31" t="s">
        <v>1036</v>
      </c>
      <c r="F96" s="30" t="s">
        <v>10</v>
      </c>
      <c r="G96" s="33"/>
      <c r="H96" s="34"/>
      <c r="I96" s="118" t="str">
        <f t="shared" si="8"/>
        <v/>
      </c>
      <c r="K96" s="7" t="str">
        <f t="shared" si="9"/>
        <v/>
      </c>
      <c r="L96" s="7" t="str">
        <f t="shared" si="10"/>
        <v xml:space="preserve">FEN </v>
      </c>
      <c r="M96" s="7" t="str">
        <f t="shared" si="11"/>
        <v xml:space="preserve">FEN </v>
      </c>
      <c r="N96" s="5">
        <f t="shared" si="12"/>
        <v>23</v>
      </c>
    </row>
    <row r="97" spans="1:14" ht="12.75" customHeight="1" x14ac:dyDescent="0.3">
      <c r="A97" s="65" t="str">
        <f t="shared" si="7"/>
        <v/>
      </c>
      <c r="B97" s="65"/>
      <c r="C97" s="36"/>
      <c r="D97" s="31"/>
      <c r="E97" s="32" t="s">
        <v>1042</v>
      </c>
      <c r="F97" s="30"/>
      <c r="G97" s="33"/>
      <c r="H97" s="34"/>
      <c r="I97" s="118" t="str">
        <f t="shared" si="8"/>
        <v/>
      </c>
      <c r="K97" s="7" t="str">
        <f t="shared" si="9"/>
        <v/>
      </c>
      <c r="L97" s="7" t="str">
        <f t="shared" si="10"/>
        <v/>
      </c>
      <c r="M97" s="7" t="str">
        <f t="shared" si="11"/>
        <v/>
      </c>
      <c r="N97" s="5" t="str">
        <f t="shared" si="12"/>
        <v/>
      </c>
    </row>
    <row r="98" spans="1:14" ht="12.75" customHeight="1" x14ac:dyDescent="0.3">
      <c r="A98" s="65" t="str">
        <f t="shared" si="7"/>
        <v/>
      </c>
      <c r="B98" s="65"/>
      <c r="C98" s="36"/>
      <c r="D98" s="31"/>
      <c r="E98" s="32" t="s">
        <v>1043</v>
      </c>
      <c r="F98" s="30"/>
      <c r="G98" s="33"/>
      <c r="H98" s="34"/>
      <c r="I98" s="118" t="str">
        <f t="shared" si="8"/>
        <v/>
      </c>
      <c r="K98" s="7" t="str">
        <f t="shared" si="9"/>
        <v/>
      </c>
      <c r="L98" s="7" t="str">
        <f t="shared" si="10"/>
        <v/>
      </c>
      <c r="M98" s="7" t="str">
        <f t="shared" si="11"/>
        <v/>
      </c>
      <c r="N98" s="5" t="str">
        <f t="shared" si="12"/>
        <v/>
      </c>
    </row>
    <row r="99" spans="1:14" ht="12.75" customHeight="1" x14ac:dyDescent="0.3">
      <c r="A99" s="65" t="str">
        <f t="shared" si="7"/>
        <v/>
      </c>
      <c r="B99" s="65"/>
      <c r="C99" s="36"/>
      <c r="D99" s="31"/>
      <c r="E99" s="32"/>
      <c r="F99" s="30"/>
      <c r="G99" s="33"/>
      <c r="H99" s="34"/>
      <c r="I99" s="118" t="str">
        <f t="shared" si="8"/>
        <v/>
      </c>
      <c r="K99" s="7" t="str">
        <f t="shared" si="9"/>
        <v/>
      </c>
      <c r="L99" s="7" t="str">
        <f t="shared" si="10"/>
        <v/>
      </c>
      <c r="M99" s="7" t="str">
        <f t="shared" si="11"/>
        <v/>
      </c>
      <c r="N99" s="5" t="str">
        <f t="shared" si="12"/>
        <v/>
      </c>
    </row>
    <row r="100" spans="1:14" ht="12.75" customHeight="1" x14ac:dyDescent="0.3">
      <c r="A100" s="65" t="str">
        <f t="shared" si="7"/>
        <v>FEN 24</v>
      </c>
      <c r="B100" s="65"/>
      <c r="C100" s="36"/>
      <c r="D100" s="31" t="s">
        <v>272</v>
      </c>
      <c r="E100" s="31" t="s">
        <v>1044</v>
      </c>
      <c r="F100" s="30" t="s">
        <v>10</v>
      </c>
      <c r="G100" s="33"/>
      <c r="H100" s="34"/>
      <c r="I100" s="118" t="str">
        <f t="shared" si="8"/>
        <v/>
      </c>
      <c r="K100" s="7" t="str">
        <f t="shared" si="9"/>
        <v/>
      </c>
      <c r="L100" s="7" t="str">
        <f t="shared" si="10"/>
        <v xml:space="preserve">FEN </v>
      </c>
      <c r="M100" s="7" t="str">
        <f t="shared" si="11"/>
        <v xml:space="preserve">FEN </v>
      </c>
      <c r="N100" s="5">
        <f t="shared" si="12"/>
        <v>24</v>
      </c>
    </row>
    <row r="101" spans="1:14" ht="12.75" customHeight="1" x14ac:dyDescent="0.3">
      <c r="A101" s="65" t="str">
        <f t="shared" si="7"/>
        <v/>
      </c>
      <c r="B101" s="65"/>
      <c r="C101" s="36"/>
      <c r="D101" s="31"/>
      <c r="E101" s="32" t="s">
        <v>1045</v>
      </c>
      <c r="F101" s="30"/>
      <c r="G101" s="33"/>
      <c r="H101" s="34"/>
      <c r="I101" s="118" t="str">
        <f t="shared" si="8"/>
        <v/>
      </c>
      <c r="K101" s="7" t="str">
        <f t="shared" si="9"/>
        <v/>
      </c>
      <c r="L101" s="7" t="str">
        <f t="shared" si="10"/>
        <v/>
      </c>
      <c r="M101" s="7" t="str">
        <f t="shared" si="11"/>
        <v/>
      </c>
      <c r="N101" s="5" t="str">
        <f t="shared" si="12"/>
        <v/>
      </c>
    </row>
    <row r="102" spans="1:14" ht="12.75" customHeight="1" x14ac:dyDescent="0.3">
      <c r="A102" s="65" t="str">
        <f t="shared" si="7"/>
        <v/>
      </c>
      <c r="B102" s="65"/>
      <c r="C102" s="36"/>
      <c r="D102" s="31"/>
      <c r="E102" s="32"/>
      <c r="F102" s="30"/>
      <c r="G102" s="33"/>
      <c r="H102" s="34"/>
      <c r="I102" s="118" t="str">
        <f t="shared" si="8"/>
        <v/>
      </c>
      <c r="K102" s="7" t="str">
        <f t="shared" si="9"/>
        <v/>
      </c>
      <c r="L102" s="7" t="str">
        <f t="shared" si="10"/>
        <v/>
      </c>
      <c r="M102" s="7" t="str">
        <f t="shared" si="11"/>
        <v/>
      </c>
      <c r="N102" s="5" t="str">
        <f t="shared" si="12"/>
        <v/>
      </c>
    </row>
    <row r="103" spans="1:14" ht="12.75" customHeight="1" x14ac:dyDescent="0.3">
      <c r="A103" s="65" t="str">
        <f t="shared" si="7"/>
        <v>FEN 25</v>
      </c>
      <c r="B103" s="65"/>
      <c r="C103" s="36"/>
      <c r="D103" s="31" t="s">
        <v>273</v>
      </c>
      <c r="E103" s="63" t="s">
        <v>1046</v>
      </c>
      <c r="F103" s="30" t="s">
        <v>10</v>
      </c>
      <c r="G103" s="33"/>
      <c r="H103" s="34"/>
      <c r="I103" s="118" t="str">
        <f t="shared" si="8"/>
        <v/>
      </c>
      <c r="K103" s="7" t="str">
        <f t="shared" si="9"/>
        <v/>
      </c>
      <c r="L103" s="7" t="str">
        <f t="shared" si="10"/>
        <v xml:space="preserve">FEN </v>
      </c>
      <c r="M103" s="7" t="str">
        <f t="shared" si="11"/>
        <v xml:space="preserve">FEN </v>
      </c>
      <c r="N103" s="5">
        <f t="shared" si="12"/>
        <v>25</v>
      </c>
    </row>
    <row r="104" spans="1:14" ht="12.75" customHeight="1" x14ac:dyDescent="0.3">
      <c r="A104" s="65" t="str">
        <f t="shared" si="7"/>
        <v/>
      </c>
      <c r="B104" s="65"/>
      <c r="C104" s="36"/>
      <c r="D104" s="31"/>
      <c r="E104" s="32" t="s">
        <v>1047</v>
      </c>
      <c r="F104" s="30"/>
      <c r="G104" s="33"/>
      <c r="H104" s="34"/>
      <c r="I104" s="118" t="str">
        <f t="shared" si="8"/>
        <v/>
      </c>
      <c r="K104" s="7" t="str">
        <f t="shared" si="9"/>
        <v/>
      </c>
      <c r="L104" s="7" t="str">
        <f t="shared" si="10"/>
        <v/>
      </c>
      <c r="M104" s="7" t="str">
        <f t="shared" si="11"/>
        <v/>
      </c>
      <c r="N104" s="5" t="str">
        <f t="shared" si="12"/>
        <v/>
      </c>
    </row>
    <row r="105" spans="1:14" ht="12.75" customHeight="1" x14ac:dyDescent="0.3">
      <c r="A105" s="65" t="str">
        <f t="shared" si="7"/>
        <v/>
      </c>
      <c r="B105" s="65"/>
      <c r="C105" s="36"/>
      <c r="D105" s="31"/>
      <c r="E105" s="32" t="s">
        <v>1048</v>
      </c>
      <c r="F105" s="30"/>
      <c r="G105" s="33"/>
      <c r="H105" s="34"/>
      <c r="I105" s="118" t="str">
        <f t="shared" si="8"/>
        <v/>
      </c>
      <c r="K105" s="7" t="str">
        <f t="shared" si="9"/>
        <v/>
      </c>
      <c r="L105" s="7" t="str">
        <f t="shared" si="10"/>
        <v/>
      </c>
      <c r="M105" s="7" t="str">
        <f t="shared" si="11"/>
        <v/>
      </c>
      <c r="N105" s="5" t="str">
        <f t="shared" si="12"/>
        <v/>
      </c>
    </row>
    <row r="106" spans="1:14" ht="12.75" customHeight="1" x14ac:dyDescent="0.3">
      <c r="A106" s="65" t="str">
        <f t="shared" si="7"/>
        <v/>
      </c>
      <c r="B106" s="65"/>
      <c r="C106" s="36"/>
      <c r="D106" s="31"/>
      <c r="E106" s="32"/>
      <c r="F106" s="30"/>
      <c r="G106" s="33"/>
      <c r="H106" s="34"/>
      <c r="I106" s="118" t="str">
        <f t="shared" si="8"/>
        <v/>
      </c>
      <c r="K106" s="7" t="str">
        <f t="shared" si="9"/>
        <v/>
      </c>
      <c r="L106" s="7" t="str">
        <f t="shared" si="10"/>
        <v/>
      </c>
      <c r="M106" s="7" t="str">
        <f t="shared" si="11"/>
        <v/>
      </c>
      <c r="N106" s="5" t="str">
        <f t="shared" si="12"/>
        <v/>
      </c>
    </row>
    <row r="107" spans="1:14" ht="12.75" customHeight="1" x14ac:dyDescent="0.3">
      <c r="A107" s="65" t="str">
        <f t="shared" si="7"/>
        <v>FEN 26</v>
      </c>
      <c r="B107" s="65"/>
      <c r="C107" s="36"/>
      <c r="D107" s="31" t="s">
        <v>274</v>
      </c>
      <c r="E107" s="63" t="s">
        <v>1049</v>
      </c>
      <c r="F107" s="30" t="s">
        <v>10</v>
      </c>
      <c r="G107" s="33"/>
      <c r="H107" s="34"/>
      <c r="I107" s="118" t="str">
        <f t="shared" si="8"/>
        <v/>
      </c>
      <c r="K107" s="7" t="str">
        <f t="shared" si="9"/>
        <v/>
      </c>
      <c r="L107" s="7" t="str">
        <f t="shared" si="10"/>
        <v xml:space="preserve">FEN </v>
      </c>
      <c r="M107" s="7" t="str">
        <f t="shared" si="11"/>
        <v xml:space="preserve">FEN </v>
      </c>
      <c r="N107" s="5">
        <f t="shared" si="12"/>
        <v>26</v>
      </c>
    </row>
    <row r="108" spans="1:14" ht="12.75" customHeight="1" x14ac:dyDescent="0.3">
      <c r="A108" s="65" t="str">
        <f t="shared" si="7"/>
        <v/>
      </c>
      <c r="B108" s="65"/>
      <c r="C108" s="36"/>
      <c r="D108" s="31"/>
      <c r="E108" s="32" t="s">
        <v>1047</v>
      </c>
      <c r="F108" s="30"/>
      <c r="G108" s="33"/>
      <c r="H108" s="34"/>
      <c r="I108" s="118" t="str">
        <f t="shared" si="8"/>
        <v/>
      </c>
      <c r="K108" s="7" t="str">
        <f t="shared" si="9"/>
        <v/>
      </c>
      <c r="L108" s="7" t="str">
        <f t="shared" si="10"/>
        <v/>
      </c>
      <c r="M108" s="7" t="str">
        <f t="shared" si="11"/>
        <v/>
      </c>
      <c r="N108" s="5" t="str">
        <f t="shared" si="12"/>
        <v/>
      </c>
    </row>
    <row r="109" spans="1:14" ht="12.75" customHeight="1" x14ac:dyDescent="0.3">
      <c r="A109" s="65" t="str">
        <f t="shared" si="7"/>
        <v/>
      </c>
      <c r="B109" s="65"/>
      <c r="C109" s="36"/>
      <c r="D109" s="31"/>
      <c r="E109" s="32" t="s">
        <v>1048</v>
      </c>
      <c r="F109" s="30"/>
      <c r="G109" s="33"/>
      <c r="H109" s="34"/>
      <c r="I109" s="118" t="str">
        <f t="shared" si="8"/>
        <v/>
      </c>
      <c r="K109" s="7" t="str">
        <f t="shared" si="9"/>
        <v/>
      </c>
      <c r="L109" s="7" t="str">
        <f t="shared" si="10"/>
        <v/>
      </c>
      <c r="M109" s="7" t="str">
        <f t="shared" si="11"/>
        <v/>
      </c>
      <c r="N109" s="5" t="str">
        <f t="shared" si="12"/>
        <v/>
      </c>
    </row>
    <row r="110" spans="1:14" ht="12.75" customHeight="1" x14ac:dyDescent="0.3">
      <c r="A110" s="65" t="str">
        <f t="shared" si="7"/>
        <v/>
      </c>
      <c r="B110" s="65"/>
      <c r="C110" s="36"/>
      <c r="D110" s="31"/>
      <c r="E110" s="32"/>
      <c r="F110" s="30"/>
      <c r="G110" s="33"/>
      <c r="H110" s="34"/>
      <c r="I110" s="118" t="str">
        <f t="shared" si="8"/>
        <v/>
      </c>
      <c r="K110" s="7" t="str">
        <f t="shared" si="9"/>
        <v/>
      </c>
      <c r="L110" s="7" t="str">
        <f t="shared" si="10"/>
        <v/>
      </c>
      <c r="M110" s="7" t="str">
        <f t="shared" si="11"/>
        <v/>
      </c>
      <c r="N110" s="5" t="str">
        <f t="shared" si="12"/>
        <v/>
      </c>
    </row>
    <row r="111" spans="1:14" ht="12.75" customHeight="1" x14ac:dyDescent="0.3">
      <c r="A111" s="65" t="str">
        <f t="shared" si="7"/>
        <v>FEN 27</v>
      </c>
      <c r="B111" s="65"/>
      <c r="C111" s="36"/>
      <c r="D111" s="31" t="s">
        <v>275</v>
      </c>
      <c r="E111" s="63" t="s">
        <v>1050</v>
      </c>
      <c r="F111" s="30" t="s">
        <v>10</v>
      </c>
      <c r="G111" s="33"/>
      <c r="H111" s="34"/>
      <c r="I111" s="118" t="str">
        <f t="shared" si="8"/>
        <v/>
      </c>
      <c r="K111" s="7" t="str">
        <f t="shared" si="9"/>
        <v/>
      </c>
      <c r="L111" s="7" t="str">
        <f t="shared" si="10"/>
        <v xml:space="preserve">FEN </v>
      </c>
      <c r="M111" s="7" t="str">
        <f t="shared" si="11"/>
        <v xml:space="preserve">FEN </v>
      </c>
      <c r="N111" s="5">
        <f t="shared" si="12"/>
        <v>27</v>
      </c>
    </row>
    <row r="112" spans="1:14" ht="12.75" customHeight="1" x14ac:dyDescent="0.3">
      <c r="A112" s="65" t="str">
        <f t="shared" si="7"/>
        <v/>
      </c>
      <c r="B112" s="65"/>
      <c r="C112" s="36"/>
      <c r="D112" s="31"/>
      <c r="E112" s="32" t="s">
        <v>1047</v>
      </c>
      <c r="F112" s="30"/>
      <c r="G112" s="33"/>
      <c r="H112" s="34"/>
      <c r="I112" s="118" t="str">
        <f t="shared" si="8"/>
        <v/>
      </c>
      <c r="K112" s="7" t="str">
        <f t="shared" si="9"/>
        <v/>
      </c>
      <c r="L112" s="7" t="str">
        <f t="shared" si="10"/>
        <v/>
      </c>
      <c r="M112" s="7" t="str">
        <f t="shared" si="11"/>
        <v/>
      </c>
      <c r="N112" s="5" t="str">
        <f t="shared" si="12"/>
        <v/>
      </c>
    </row>
    <row r="113" spans="1:14" ht="12.75" customHeight="1" x14ac:dyDescent="0.3">
      <c r="A113" s="65" t="str">
        <f t="shared" si="7"/>
        <v/>
      </c>
      <c r="B113" s="65"/>
      <c r="C113" s="36"/>
      <c r="D113" s="31"/>
      <c r="E113" s="32" t="s">
        <v>1048</v>
      </c>
      <c r="F113" s="30"/>
      <c r="G113" s="33"/>
      <c r="H113" s="34"/>
      <c r="I113" s="118" t="str">
        <f t="shared" si="8"/>
        <v/>
      </c>
      <c r="K113" s="7" t="str">
        <f t="shared" si="9"/>
        <v/>
      </c>
      <c r="L113" s="7" t="str">
        <f t="shared" si="10"/>
        <v/>
      </c>
      <c r="M113" s="7" t="str">
        <f t="shared" si="11"/>
        <v/>
      </c>
      <c r="N113" s="5" t="str">
        <f t="shared" si="12"/>
        <v/>
      </c>
    </row>
    <row r="114" spans="1:14" ht="12.75" customHeight="1" x14ac:dyDescent="0.3">
      <c r="A114" s="65" t="str">
        <f t="shared" si="7"/>
        <v/>
      </c>
      <c r="B114" s="65"/>
      <c r="C114" s="36"/>
      <c r="D114" s="31"/>
      <c r="E114" s="32"/>
      <c r="F114" s="30"/>
      <c r="G114" s="33"/>
      <c r="H114" s="34"/>
      <c r="I114" s="118" t="str">
        <f t="shared" si="8"/>
        <v/>
      </c>
      <c r="K114" s="7" t="str">
        <f t="shared" si="9"/>
        <v/>
      </c>
      <c r="L114" s="7" t="str">
        <f t="shared" si="10"/>
        <v/>
      </c>
      <c r="M114" s="7" t="str">
        <f t="shared" si="11"/>
        <v/>
      </c>
      <c r="N114" s="5" t="str">
        <f t="shared" si="12"/>
        <v/>
      </c>
    </row>
    <row r="115" spans="1:14" ht="12.75" customHeight="1" x14ac:dyDescent="0.3">
      <c r="A115" s="65" t="str">
        <f t="shared" si="7"/>
        <v>FEN 28</v>
      </c>
      <c r="B115" s="65"/>
      <c r="C115" s="36"/>
      <c r="D115" s="31" t="s">
        <v>276</v>
      </c>
      <c r="E115" s="63" t="s">
        <v>1051</v>
      </c>
      <c r="F115" s="30" t="s">
        <v>10</v>
      </c>
      <c r="G115" s="33"/>
      <c r="H115" s="34"/>
      <c r="I115" s="118" t="str">
        <f t="shared" si="8"/>
        <v/>
      </c>
      <c r="K115" s="7" t="str">
        <f t="shared" si="9"/>
        <v/>
      </c>
      <c r="L115" s="7" t="str">
        <f t="shared" si="10"/>
        <v xml:space="preserve">FEN </v>
      </c>
      <c r="M115" s="7" t="str">
        <f t="shared" si="11"/>
        <v xml:space="preserve">FEN </v>
      </c>
      <c r="N115" s="5">
        <f t="shared" si="12"/>
        <v>28</v>
      </c>
    </row>
    <row r="116" spans="1:14" ht="12.75" customHeight="1" x14ac:dyDescent="0.3">
      <c r="A116" s="65" t="str">
        <f t="shared" si="7"/>
        <v/>
      </c>
      <c r="B116" s="65"/>
      <c r="C116" s="36"/>
      <c r="D116" s="31"/>
      <c r="E116" s="32" t="s">
        <v>1047</v>
      </c>
      <c r="F116" s="30"/>
      <c r="G116" s="33"/>
      <c r="H116" s="34"/>
      <c r="I116" s="118" t="str">
        <f t="shared" si="8"/>
        <v/>
      </c>
      <c r="K116" s="7" t="str">
        <f t="shared" si="9"/>
        <v/>
      </c>
      <c r="L116" s="7" t="str">
        <f t="shared" si="10"/>
        <v/>
      </c>
      <c r="M116" s="7" t="str">
        <f t="shared" si="11"/>
        <v/>
      </c>
      <c r="N116" s="5" t="str">
        <f t="shared" si="12"/>
        <v/>
      </c>
    </row>
    <row r="117" spans="1:14" ht="12.75" customHeight="1" x14ac:dyDescent="0.3">
      <c r="A117" s="65" t="str">
        <f t="shared" si="7"/>
        <v/>
      </c>
      <c r="B117" s="65"/>
      <c r="C117" s="36"/>
      <c r="D117" s="31"/>
      <c r="E117" s="32" t="s">
        <v>1048</v>
      </c>
      <c r="F117" s="30"/>
      <c r="G117" s="33"/>
      <c r="H117" s="34"/>
      <c r="I117" s="118" t="str">
        <f t="shared" si="8"/>
        <v/>
      </c>
      <c r="K117" s="7" t="str">
        <f t="shared" si="9"/>
        <v/>
      </c>
      <c r="L117" s="7" t="str">
        <f t="shared" si="10"/>
        <v/>
      </c>
      <c r="M117" s="7" t="str">
        <f t="shared" si="11"/>
        <v/>
      </c>
      <c r="N117" s="5" t="str">
        <f t="shared" si="12"/>
        <v/>
      </c>
    </row>
    <row r="118" spans="1:14" ht="12.75" customHeight="1" x14ac:dyDescent="0.3">
      <c r="A118" s="65" t="str">
        <f t="shared" si="7"/>
        <v/>
      </c>
      <c r="B118" s="65"/>
      <c r="C118" s="36"/>
      <c r="D118" s="31"/>
      <c r="E118" s="32"/>
      <c r="F118" s="30"/>
      <c r="G118" s="33"/>
      <c r="H118" s="34"/>
      <c r="I118" s="118" t="str">
        <f t="shared" si="8"/>
        <v/>
      </c>
      <c r="K118" s="7" t="str">
        <f t="shared" si="9"/>
        <v/>
      </c>
      <c r="L118" s="7" t="str">
        <f t="shared" si="10"/>
        <v/>
      </c>
      <c r="M118" s="7" t="str">
        <f t="shared" si="11"/>
        <v/>
      </c>
      <c r="N118" s="5" t="str">
        <f t="shared" si="12"/>
        <v/>
      </c>
    </row>
    <row r="119" spans="1:14" ht="12.75" customHeight="1" x14ac:dyDescent="0.3">
      <c r="A119" s="65" t="str">
        <f t="shared" si="7"/>
        <v>FEN 29</v>
      </c>
      <c r="B119" s="65"/>
      <c r="C119" s="36"/>
      <c r="D119" s="31" t="s">
        <v>277</v>
      </c>
      <c r="E119" s="32" t="s">
        <v>1052</v>
      </c>
      <c r="F119" s="30" t="s">
        <v>10</v>
      </c>
      <c r="G119" s="33"/>
      <c r="H119" s="34"/>
      <c r="I119" s="118" t="str">
        <f t="shared" si="8"/>
        <v/>
      </c>
      <c r="K119" s="7" t="str">
        <f t="shared" si="9"/>
        <v/>
      </c>
      <c r="L119" s="7" t="str">
        <f t="shared" si="10"/>
        <v xml:space="preserve">FEN </v>
      </c>
      <c r="M119" s="7" t="str">
        <f t="shared" si="11"/>
        <v xml:space="preserve">FEN </v>
      </c>
      <c r="N119" s="5">
        <f t="shared" si="12"/>
        <v>29</v>
      </c>
    </row>
    <row r="120" spans="1:14" ht="12.75" customHeight="1" x14ac:dyDescent="0.3">
      <c r="A120" s="65" t="str">
        <f t="shared" si="7"/>
        <v/>
      </c>
      <c r="B120" s="65"/>
      <c r="C120" s="36"/>
      <c r="D120" s="31"/>
      <c r="E120" s="32" t="s">
        <v>1047</v>
      </c>
      <c r="F120" s="30"/>
      <c r="G120" s="33"/>
      <c r="H120" s="34"/>
      <c r="I120" s="118" t="str">
        <f t="shared" si="8"/>
        <v/>
      </c>
      <c r="K120" s="7" t="str">
        <f t="shared" si="9"/>
        <v/>
      </c>
      <c r="L120" s="7" t="str">
        <f t="shared" si="10"/>
        <v/>
      </c>
      <c r="M120" s="7" t="str">
        <f t="shared" si="11"/>
        <v/>
      </c>
      <c r="N120" s="5" t="str">
        <f t="shared" si="12"/>
        <v/>
      </c>
    </row>
    <row r="121" spans="1:14" ht="12.75" customHeight="1" x14ac:dyDescent="0.3">
      <c r="A121" s="65" t="str">
        <f t="shared" si="7"/>
        <v/>
      </c>
      <c r="B121" s="65"/>
      <c r="C121" s="36"/>
      <c r="D121" s="31"/>
      <c r="E121" s="32" t="s">
        <v>1053</v>
      </c>
      <c r="F121" s="30"/>
      <c r="G121" s="33"/>
      <c r="H121" s="34"/>
      <c r="I121" s="118" t="str">
        <f t="shared" si="8"/>
        <v/>
      </c>
      <c r="K121" s="7" t="str">
        <f t="shared" si="9"/>
        <v/>
      </c>
      <c r="L121" s="7" t="str">
        <f t="shared" si="10"/>
        <v/>
      </c>
      <c r="M121" s="7" t="str">
        <f t="shared" si="11"/>
        <v/>
      </c>
      <c r="N121" s="5" t="str">
        <f t="shared" si="12"/>
        <v/>
      </c>
    </row>
    <row r="122" spans="1:14" ht="12.75" customHeight="1" x14ac:dyDescent="0.3">
      <c r="A122" s="65" t="str">
        <f t="shared" si="7"/>
        <v/>
      </c>
      <c r="B122" s="65"/>
      <c r="C122" s="36"/>
      <c r="D122" s="31"/>
      <c r="E122" s="32"/>
      <c r="F122" s="30"/>
      <c r="G122" s="33"/>
      <c r="H122" s="34"/>
      <c r="I122" s="118" t="str">
        <f t="shared" si="8"/>
        <v/>
      </c>
      <c r="K122" s="7" t="str">
        <f t="shared" si="9"/>
        <v/>
      </c>
      <c r="L122" s="7" t="str">
        <f t="shared" si="10"/>
        <v/>
      </c>
      <c r="M122" s="7" t="str">
        <f t="shared" si="11"/>
        <v/>
      </c>
      <c r="N122" s="5" t="str">
        <f t="shared" si="12"/>
        <v/>
      </c>
    </row>
    <row r="123" spans="1:14" ht="12.75" customHeight="1" x14ac:dyDescent="0.3">
      <c r="A123" s="65" t="str">
        <f t="shared" si="7"/>
        <v>FEN 30</v>
      </c>
      <c r="B123" s="65"/>
      <c r="C123" s="36"/>
      <c r="D123" s="31" t="s">
        <v>574</v>
      </c>
      <c r="E123" s="32" t="s">
        <v>1052</v>
      </c>
      <c r="F123" s="30" t="s">
        <v>10</v>
      </c>
      <c r="G123" s="33"/>
      <c r="H123" s="34"/>
      <c r="I123" s="118" t="str">
        <f t="shared" si="8"/>
        <v/>
      </c>
      <c r="K123" s="7" t="str">
        <f t="shared" si="9"/>
        <v/>
      </c>
      <c r="L123" s="7" t="str">
        <f t="shared" si="10"/>
        <v xml:space="preserve">FEN </v>
      </c>
      <c r="M123" s="7" t="str">
        <f t="shared" si="11"/>
        <v xml:space="preserve">FEN </v>
      </c>
      <c r="N123" s="5">
        <f t="shared" si="12"/>
        <v>30</v>
      </c>
    </row>
    <row r="124" spans="1:14" ht="12.75" customHeight="1" x14ac:dyDescent="0.3">
      <c r="A124" s="65" t="str">
        <f t="shared" si="7"/>
        <v/>
      </c>
      <c r="B124" s="65"/>
      <c r="C124" s="36"/>
      <c r="D124" s="31"/>
      <c r="E124" s="32" t="s">
        <v>1047</v>
      </c>
      <c r="F124" s="30"/>
      <c r="G124" s="33"/>
      <c r="H124" s="34"/>
      <c r="I124" s="118" t="str">
        <f t="shared" si="8"/>
        <v/>
      </c>
      <c r="K124" s="7" t="str">
        <f t="shared" si="9"/>
        <v/>
      </c>
      <c r="L124" s="7" t="str">
        <f t="shared" si="10"/>
        <v/>
      </c>
      <c r="M124" s="7" t="str">
        <f t="shared" si="11"/>
        <v/>
      </c>
      <c r="N124" s="5" t="str">
        <f t="shared" si="12"/>
        <v/>
      </c>
    </row>
    <row r="125" spans="1:14" ht="12.75" customHeight="1" x14ac:dyDescent="0.3">
      <c r="A125" s="65" t="str">
        <f t="shared" si="7"/>
        <v/>
      </c>
      <c r="B125" s="65"/>
      <c r="C125" s="36"/>
      <c r="D125" s="31"/>
      <c r="E125" s="32" t="s">
        <v>1054</v>
      </c>
      <c r="F125" s="30"/>
      <c r="G125" s="33"/>
      <c r="H125" s="34"/>
      <c r="I125" s="118" t="str">
        <f t="shared" si="8"/>
        <v/>
      </c>
      <c r="K125" s="7" t="str">
        <f t="shared" si="9"/>
        <v/>
      </c>
      <c r="L125" s="7" t="str">
        <f t="shared" si="10"/>
        <v/>
      </c>
      <c r="M125" s="7" t="str">
        <f t="shared" si="11"/>
        <v/>
      </c>
      <c r="N125" s="5" t="str">
        <f t="shared" si="12"/>
        <v/>
      </c>
    </row>
    <row r="126" spans="1:14" ht="12.75" customHeight="1" x14ac:dyDescent="0.3">
      <c r="A126" s="65" t="str">
        <f t="shared" si="7"/>
        <v/>
      </c>
      <c r="B126" s="65"/>
      <c r="C126" s="36"/>
      <c r="D126" s="31"/>
      <c r="E126" s="32"/>
      <c r="F126" s="30"/>
      <c r="G126" s="33"/>
      <c r="H126" s="34"/>
      <c r="I126" s="118" t="str">
        <f t="shared" si="8"/>
        <v/>
      </c>
      <c r="K126" s="7" t="str">
        <f t="shared" si="9"/>
        <v/>
      </c>
      <c r="L126" s="7" t="str">
        <f t="shared" si="10"/>
        <v/>
      </c>
      <c r="M126" s="7" t="str">
        <f t="shared" si="11"/>
        <v/>
      </c>
      <c r="N126" s="5" t="str">
        <f t="shared" si="12"/>
        <v/>
      </c>
    </row>
    <row r="127" spans="1:14" ht="12.75" customHeight="1" x14ac:dyDescent="0.3">
      <c r="A127" s="65" t="str">
        <f t="shared" si="7"/>
        <v>FEN 31</v>
      </c>
      <c r="B127" s="65" t="s">
        <v>1026</v>
      </c>
      <c r="C127" s="62" t="s">
        <v>8</v>
      </c>
      <c r="D127" s="63" t="s">
        <v>1055</v>
      </c>
      <c r="E127" s="32"/>
      <c r="F127" s="30"/>
      <c r="G127" s="33"/>
      <c r="H127" s="34"/>
      <c r="I127" s="118" t="str">
        <f t="shared" si="8"/>
        <v/>
      </c>
      <c r="K127" s="7" t="str">
        <f t="shared" si="9"/>
        <v xml:space="preserve">FEN </v>
      </c>
      <c r="L127" s="7" t="str">
        <f t="shared" si="10"/>
        <v/>
      </c>
      <c r="M127" s="7" t="str">
        <f t="shared" si="11"/>
        <v xml:space="preserve">FEN </v>
      </c>
      <c r="N127" s="5">
        <f t="shared" si="12"/>
        <v>31</v>
      </c>
    </row>
    <row r="128" spans="1:14" ht="12.75" customHeight="1" x14ac:dyDescent="0.3">
      <c r="A128" s="65" t="str">
        <f t="shared" si="7"/>
        <v/>
      </c>
      <c r="B128" s="65"/>
      <c r="C128" s="36"/>
      <c r="D128" s="31"/>
      <c r="E128" s="32"/>
      <c r="F128" s="30"/>
      <c r="G128" s="33"/>
      <c r="H128" s="34"/>
      <c r="I128" s="118" t="str">
        <f t="shared" si="8"/>
        <v/>
      </c>
      <c r="K128" s="7" t="str">
        <f t="shared" si="9"/>
        <v/>
      </c>
      <c r="L128" s="7" t="str">
        <f t="shared" si="10"/>
        <v/>
      </c>
      <c r="M128" s="7" t="str">
        <f t="shared" si="11"/>
        <v/>
      </c>
      <c r="N128" s="5" t="str">
        <f t="shared" si="12"/>
        <v/>
      </c>
    </row>
    <row r="129" spans="1:14" ht="12.75" customHeight="1" x14ac:dyDescent="0.3">
      <c r="A129" s="65" t="str">
        <f t="shared" si="7"/>
        <v>FEN 32</v>
      </c>
      <c r="B129" s="65"/>
      <c r="C129" s="36"/>
      <c r="D129" s="31" t="s">
        <v>32</v>
      </c>
      <c r="E129" s="31" t="s">
        <v>1044</v>
      </c>
      <c r="F129" s="30" t="s">
        <v>10</v>
      </c>
      <c r="G129" s="33"/>
      <c r="H129" s="34"/>
      <c r="I129" s="118" t="str">
        <f t="shared" si="8"/>
        <v/>
      </c>
      <c r="K129" s="7" t="str">
        <f t="shared" si="9"/>
        <v/>
      </c>
      <c r="L129" s="7" t="str">
        <f t="shared" si="10"/>
        <v xml:space="preserve">FEN </v>
      </c>
      <c r="M129" s="7" t="str">
        <f t="shared" si="11"/>
        <v xml:space="preserve">FEN </v>
      </c>
      <c r="N129" s="5">
        <f t="shared" si="12"/>
        <v>32</v>
      </c>
    </row>
    <row r="130" spans="1:14" ht="12.75" customHeight="1" x14ac:dyDescent="0.3">
      <c r="A130" s="65" t="str">
        <f t="shared" si="7"/>
        <v/>
      </c>
      <c r="B130" s="65"/>
      <c r="C130" s="36"/>
      <c r="D130" s="31"/>
      <c r="E130" s="32" t="s">
        <v>1056</v>
      </c>
      <c r="F130" s="30"/>
      <c r="G130" s="33"/>
      <c r="H130" s="34"/>
      <c r="I130" s="118" t="str">
        <f t="shared" si="8"/>
        <v/>
      </c>
      <c r="K130" s="7" t="str">
        <f t="shared" si="9"/>
        <v/>
      </c>
      <c r="L130" s="7" t="str">
        <f t="shared" si="10"/>
        <v/>
      </c>
      <c r="M130" s="7" t="str">
        <f t="shared" si="11"/>
        <v/>
      </c>
      <c r="N130" s="5" t="str">
        <f t="shared" si="12"/>
        <v/>
      </c>
    </row>
    <row r="131" spans="1:14" ht="12.75" customHeight="1" x14ac:dyDescent="0.3">
      <c r="A131" s="65" t="str">
        <f t="shared" si="7"/>
        <v/>
      </c>
      <c r="B131" s="65"/>
      <c r="C131" s="36"/>
      <c r="D131" s="31"/>
      <c r="E131" s="32"/>
      <c r="F131" s="30"/>
      <c r="G131" s="33"/>
      <c r="H131" s="34"/>
      <c r="I131" s="118" t="str">
        <f t="shared" si="8"/>
        <v/>
      </c>
      <c r="K131" s="7" t="str">
        <f t="shared" si="9"/>
        <v/>
      </c>
      <c r="L131" s="7" t="str">
        <f t="shared" si="10"/>
        <v/>
      </c>
      <c r="M131" s="7" t="str">
        <f t="shared" si="11"/>
        <v/>
      </c>
      <c r="N131" s="5" t="str">
        <f t="shared" si="12"/>
        <v/>
      </c>
    </row>
    <row r="132" spans="1:14" ht="12.75" customHeight="1" x14ac:dyDescent="0.3">
      <c r="A132" s="65" t="str">
        <f t="shared" si="7"/>
        <v>FEN 33</v>
      </c>
      <c r="B132" s="65"/>
      <c r="C132" s="36"/>
      <c r="D132" s="31" t="s">
        <v>33</v>
      </c>
      <c r="E132" s="63" t="s">
        <v>1057</v>
      </c>
      <c r="F132" s="30" t="s">
        <v>10</v>
      </c>
      <c r="G132" s="33"/>
      <c r="H132" s="34"/>
      <c r="I132" s="118" t="str">
        <f t="shared" si="8"/>
        <v/>
      </c>
      <c r="K132" s="7" t="str">
        <f t="shared" si="9"/>
        <v/>
      </c>
      <c r="L132" s="7" t="str">
        <f t="shared" si="10"/>
        <v xml:space="preserve">FEN </v>
      </c>
      <c r="M132" s="7" t="str">
        <f t="shared" si="11"/>
        <v xml:space="preserve">FEN </v>
      </c>
      <c r="N132" s="5">
        <f t="shared" si="12"/>
        <v>33</v>
      </c>
    </row>
    <row r="133" spans="1:14" ht="12.75" customHeight="1" x14ac:dyDescent="0.3">
      <c r="A133" s="65" t="str">
        <f t="shared" si="7"/>
        <v/>
      </c>
      <c r="B133" s="65"/>
      <c r="C133" s="36"/>
      <c r="D133" s="31"/>
      <c r="E133" s="32" t="s">
        <v>1047</v>
      </c>
      <c r="F133" s="30"/>
      <c r="G133" s="33"/>
      <c r="H133" s="34"/>
      <c r="I133" s="118" t="str">
        <f t="shared" si="8"/>
        <v/>
      </c>
      <c r="K133" s="7" t="str">
        <f t="shared" si="9"/>
        <v/>
      </c>
      <c r="L133" s="7" t="str">
        <f t="shared" si="10"/>
        <v/>
      </c>
      <c r="M133" s="7" t="str">
        <f t="shared" si="11"/>
        <v/>
      </c>
      <c r="N133" s="5" t="str">
        <f t="shared" si="12"/>
        <v/>
      </c>
    </row>
    <row r="134" spans="1:14" ht="12.75" customHeight="1" x14ac:dyDescent="0.3">
      <c r="A134" s="65" t="str">
        <f t="shared" si="7"/>
        <v/>
      </c>
      <c r="B134" s="65"/>
      <c r="C134" s="36"/>
      <c r="D134" s="31"/>
      <c r="E134" s="32" t="s">
        <v>1058</v>
      </c>
      <c r="F134" s="30"/>
      <c r="G134" s="33"/>
      <c r="H134" s="34"/>
      <c r="I134" s="118" t="str">
        <f t="shared" si="8"/>
        <v/>
      </c>
      <c r="K134" s="7" t="str">
        <f t="shared" si="9"/>
        <v/>
      </c>
      <c r="L134" s="7" t="str">
        <f t="shared" si="10"/>
        <v/>
      </c>
      <c r="M134" s="7" t="str">
        <f t="shared" si="11"/>
        <v/>
      </c>
      <c r="N134" s="5" t="str">
        <f t="shared" si="12"/>
        <v/>
      </c>
    </row>
    <row r="135" spans="1:14" ht="12.75" customHeight="1" x14ac:dyDescent="0.3">
      <c r="A135" s="65" t="str">
        <f t="shared" ref="A135:A200" si="13">CONCATENATE(M135,N135)</f>
        <v/>
      </c>
      <c r="B135" s="65"/>
      <c r="C135" s="36"/>
      <c r="D135" s="31"/>
      <c r="E135" s="32"/>
      <c r="F135" s="30"/>
      <c r="G135" s="33"/>
      <c r="H135" s="34"/>
      <c r="I135" s="118" t="str">
        <f t="shared" ref="I135:I200" si="14">IF(AND(OR(G135=0,H135=0)),"",G135*H135)</f>
        <v/>
      </c>
      <c r="K135" s="7" t="str">
        <f t="shared" si="9"/>
        <v/>
      </c>
      <c r="L135" s="7" t="str">
        <f t="shared" si="10"/>
        <v/>
      </c>
      <c r="M135" s="7" t="str">
        <f t="shared" si="11"/>
        <v/>
      </c>
      <c r="N135" s="5" t="str">
        <f t="shared" si="12"/>
        <v/>
      </c>
    </row>
    <row r="136" spans="1:14" ht="12.75" customHeight="1" x14ac:dyDescent="0.3">
      <c r="A136" s="65" t="str">
        <f t="shared" si="13"/>
        <v>FEN 34</v>
      </c>
      <c r="B136" s="65"/>
      <c r="C136" s="36"/>
      <c r="D136" s="31" t="s">
        <v>36</v>
      </c>
      <c r="E136" s="63" t="s">
        <v>1059</v>
      </c>
      <c r="F136" s="30" t="s">
        <v>10</v>
      </c>
      <c r="G136" s="33"/>
      <c r="H136" s="34"/>
      <c r="I136" s="118" t="str">
        <f t="shared" si="14"/>
        <v/>
      </c>
      <c r="K136" s="7" t="str">
        <f t="shared" si="9"/>
        <v/>
      </c>
      <c r="L136" s="7" t="str">
        <f t="shared" si="10"/>
        <v xml:space="preserve">FEN </v>
      </c>
      <c r="M136" s="7" t="str">
        <f t="shared" si="11"/>
        <v xml:space="preserve">FEN </v>
      </c>
      <c r="N136" s="5">
        <f t="shared" si="12"/>
        <v>34</v>
      </c>
    </row>
    <row r="137" spans="1:14" ht="12.75" customHeight="1" x14ac:dyDescent="0.3">
      <c r="A137" s="65" t="str">
        <f t="shared" si="13"/>
        <v/>
      </c>
      <c r="B137" s="65"/>
      <c r="C137" s="36"/>
      <c r="D137" s="31"/>
      <c r="E137" s="32" t="s">
        <v>1047</v>
      </c>
      <c r="F137" s="30"/>
      <c r="G137" s="33"/>
      <c r="H137" s="34"/>
      <c r="I137" s="118" t="str">
        <f t="shared" si="14"/>
        <v/>
      </c>
      <c r="K137" s="7" t="str">
        <f t="shared" si="9"/>
        <v/>
      </c>
      <c r="L137" s="7" t="str">
        <f t="shared" si="10"/>
        <v/>
      </c>
      <c r="M137" s="7" t="str">
        <f t="shared" si="11"/>
        <v/>
      </c>
      <c r="N137" s="5" t="str">
        <f t="shared" si="12"/>
        <v/>
      </c>
    </row>
    <row r="138" spans="1:14" ht="12.75" customHeight="1" x14ac:dyDescent="0.3">
      <c r="A138" s="65" t="str">
        <f t="shared" si="13"/>
        <v/>
      </c>
      <c r="B138" s="65"/>
      <c r="C138" s="36"/>
      <c r="D138" s="31"/>
      <c r="E138" s="32" t="s">
        <v>1060</v>
      </c>
      <c r="F138" s="30"/>
      <c r="G138" s="33"/>
      <c r="H138" s="34"/>
      <c r="I138" s="118" t="str">
        <f t="shared" si="14"/>
        <v/>
      </c>
      <c r="K138" s="7" t="str">
        <f t="shared" si="9"/>
        <v/>
      </c>
      <c r="L138" s="7" t="str">
        <f t="shared" si="10"/>
        <v/>
      </c>
      <c r="M138" s="7" t="str">
        <f t="shared" si="11"/>
        <v/>
      </c>
      <c r="N138" s="5" t="str">
        <f t="shared" si="12"/>
        <v/>
      </c>
    </row>
    <row r="139" spans="1:14" ht="12.75" customHeight="1" x14ac:dyDescent="0.3">
      <c r="A139" s="65" t="str">
        <f t="shared" si="13"/>
        <v/>
      </c>
      <c r="B139" s="65"/>
      <c r="C139" s="36"/>
      <c r="D139" s="31"/>
      <c r="E139" s="32"/>
      <c r="F139" s="30"/>
      <c r="G139" s="33"/>
      <c r="H139" s="34"/>
      <c r="I139" s="118" t="str">
        <f t="shared" si="14"/>
        <v/>
      </c>
      <c r="K139" s="7" t="str">
        <f t="shared" si="9"/>
        <v/>
      </c>
      <c r="L139" s="7" t="str">
        <f t="shared" si="10"/>
        <v/>
      </c>
      <c r="M139" s="7" t="str">
        <f t="shared" si="11"/>
        <v/>
      </c>
      <c r="N139" s="5" t="str">
        <f t="shared" si="12"/>
        <v/>
      </c>
    </row>
    <row r="140" spans="1:14" ht="12.75" customHeight="1" x14ac:dyDescent="0.3">
      <c r="A140" s="65" t="str">
        <f t="shared" si="13"/>
        <v>FEN 35</v>
      </c>
      <c r="B140" s="65"/>
      <c r="C140" s="36"/>
      <c r="D140" s="31" t="s">
        <v>38</v>
      </c>
      <c r="E140" s="63" t="str">
        <f>CONCATENATE("Extra-over item ",$A$129,", ",$A132," and ",$A136," for the ")</f>
        <v xml:space="preserve">Extra-over item FEN 32, FEN 33 and FEN 34 for the </v>
      </c>
      <c r="F140" s="30" t="s">
        <v>10</v>
      </c>
      <c r="G140" s="33"/>
      <c r="H140" s="34"/>
      <c r="I140" s="118" t="str">
        <f t="shared" si="14"/>
        <v/>
      </c>
      <c r="K140" s="7" t="str">
        <f t="shared" si="9"/>
        <v/>
      </c>
      <c r="L140" s="7" t="str">
        <f t="shared" si="10"/>
        <v xml:space="preserve">FEN </v>
      </c>
      <c r="M140" s="7" t="str">
        <f t="shared" si="11"/>
        <v xml:space="preserve">FEN </v>
      </c>
      <c r="N140" s="5">
        <f t="shared" si="12"/>
        <v>35</v>
      </c>
    </row>
    <row r="141" spans="1:14" ht="12.75" customHeight="1" x14ac:dyDescent="0.3">
      <c r="A141" s="65" t="str">
        <f t="shared" si="13"/>
        <v/>
      </c>
      <c r="B141" s="65"/>
      <c r="C141" s="36"/>
      <c r="D141" s="31"/>
      <c r="E141" s="32" t="s">
        <v>1061</v>
      </c>
      <c r="F141" s="30"/>
      <c r="G141" s="33"/>
      <c r="H141" s="34"/>
      <c r="I141" s="118" t="str">
        <f t="shared" si="14"/>
        <v/>
      </c>
      <c r="K141" s="7" t="str">
        <f t="shared" si="9"/>
        <v/>
      </c>
      <c r="L141" s="7" t="str">
        <f t="shared" si="10"/>
        <v/>
      </c>
      <c r="M141" s="7" t="str">
        <f t="shared" si="11"/>
        <v/>
      </c>
      <c r="N141" s="5" t="str">
        <f t="shared" si="12"/>
        <v/>
      </c>
    </row>
    <row r="142" spans="1:14" ht="12.75" customHeight="1" x14ac:dyDescent="0.3">
      <c r="A142" s="65" t="str">
        <f t="shared" si="13"/>
        <v/>
      </c>
      <c r="B142" s="65"/>
      <c r="C142" s="36"/>
      <c r="D142" s="31"/>
      <c r="E142" s="32" t="s">
        <v>1062</v>
      </c>
      <c r="F142" s="30"/>
      <c r="G142" s="33"/>
      <c r="H142" s="34"/>
      <c r="I142" s="118" t="str">
        <f t="shared" si="14"/>
        <v/>
      </c>
      <c r="K142" s="7" t="str">
        <f t="shared" ref="K142:K205" si="15">IF(ISBLANK(B142),"","FEN ")</f>
        <v/>
      </c>
      <c r="L142" s="7" t="str">
        <f t="shared" ref="L142:L205" si="16">IF(ISBLANK(F142),"","FEN ")</f>
        <v/>
      </c>
      <c r="M142" s="7" t="str">
        <f t="shared" ref="M142:M205" si="17">IF(K142="FEN ","FEN ",IF(L142="FEN ","FEN ",""))</f>
        <v/>
      </c>
      <c r="N142" s="5" t="str">
        <f t="shared" si="12"/>
        <v/>
      </c>
    </row>
    <row r="143" spans="1:14" ht="12.75" customHeight="1" x14ac:dyDescent="0.3">
      <c r="A143" s="65" t="str">
        <f t="shared" si="13"/>
        <v/>
      </c>
      <c r="B143" s="65"/>
      <c r="C143" s="36"/>
      <c r="D143" s="31"/>
      <c r="E143" s="32"/>
      <c r="F143" s="30"/>
      <c r="G143" s="33"/>
      <c r="H143" s="34"/>
      <c r="I143" s="118" t="str">
        <f t="shared" si="14"/>
        <v/>
      </c>
      <c r="K143" s="7" t="str">
        <f t="shared" si="15"/>
        <v/>
      </c>
      <c r="L143" s="7" t="str">
        <f t="shared" si="16"/>
        <v/>
      </c>
      <c r="M143" s="7" t="str">
        <f t="shared" si="17"/>
        <v/>
      </c>
      <c r="N143" s="5" t="str">
        <f t="shared" si="12"/>
        <v/>
      </c>
    </row>
    <row r="144" spans="1:14" ht="12.75" customHeight="1" x14ac:dyDescent="0.3">
      <c r="A144" s="65" t="str">
        <f t="shared" si="13"/>
        <v>FEN 36</v>
      </c>
      <c r="B144" s="65" t="s">
        <v>1026</v>
      </c>
      <c r="C144" s="36" t="s">
        <v>321</v>
      </c>
      <c r="D144" s="31" t="s">
        <v>1063</v>
      </c>
      <c r="E144" s="32"/>
      <c r="F144" s="30"/>
      <c r="G144" s="33"/>
      <c r="H144" s="34"/>
      <c r="I144" s="118" t="str">
        <f t="shared" si="14"/>
        <v/>
      </c>
      <c r="K144" s="7" t="str">
        <f t="shared" si="15"/>
        <v xml:space="preserve">FEN </v>
      </c>
      <c r="L144" s="7" t="str">
        <f t="shared" si="16"/>
        <v/>
      </c>
      <c r="M144" s="7" t="str">
        <f t="shared" si="17"/>
        <v xml:space="preserve">FEN </v>
      </c>
      <c r="N144" s="5">
        <f t="shared" ref="N144:N207" si="18">IF(AND(M144="FEN ",ISNUMBER(MAX(N136:N143))),MAX(N136:N143)+1,"")</f>
        <v>36</v>
      </c>
    </row>
    <row r="145" spans="1:14" ht="12.75" customHeight="1" x14ac:dyDescent="0.3">
      <c r="A145" s="65" t="str">
        <f t="shared" si="13"/>
        <v/>
      </c>
      <c r="B145" s="65"/>
      <c r="C145" s="62"/>
      <c r="D145" s="63"/>
      <c r="E145" s="63"/>
      <c r="F145" s="30"/>
      <c r="G145" s="33"/>
      <c r="H145" s="34"/>
      <c r="I145" s="118" t="str">
        <f t="shared" si="14"/>
        <v/>
      </c>
      <c r="K145" s="7" t="str">
        <f t="shared" si="15"/>
        <v/>
      </c>
      <c r="L145" s="7" t="str">
        <f t="shared" si="16"/>
        <v/>
      </c>
      <c r="M145" s="7" t="str">
        <f t="shared" si="17"/>
        <v/>
      </c>
      <c r="N145" s="5" t="str">
        <f t="shared" si="18"/>
        <v/>
      </c>
    </row>
    <row r="146" spans="1:14" ht="12.75" customHeight="1" x14ac:dyDescent="0.3">
      <c r="A146" s="65" t="str">
        <f t="shared" si="13"/>
        <v>FEN 37</v>
      </c>
      <c r="B146" s="65" t="s">
        <v>1064</v>
      </c>
      <c r="C146" s="62"/>
      <c r="D146" s="63" t="s">
        <v>32</v>
      </c>
      <c r="E146" s="63" t="s">
        <v>1065</v>
      </c>
      <c r="F146" s="30"/>
      <c r="G146" s="33"/>
      <c r="H146" s="34"/>
      <c r="I146" s="118" t="str">
        <f t="shared" si="14"/>
        <v/>
      </c>
      <c r="K146" s="7" t="str">
        <f t="shared" si="15"/>
        <v xml:space="preserve">FEN </v>
      </c>
      <c r="L146" s="7" t="str">
        <f t="shared" si="16"/>
        <v/>
      </c>
      <c r="M146" s="7" t="str">
        <f t="shared" si="17"/>
        <v xml:space="preserve">FEN </v>
      </c>
      <c r="N146" s="5">
        <f t="shared" si="18"/>
        <v>37</v>
      </c>
    </row>
    <row r="147" spans="1:14" ht="12.75" customHeight="1" x14ac:dyDescent="0.3">
      <c r="A147" s="65" t="str">
        <f t="shared" si="13"/>
        <v/>
      </c>
      <c r="B147" s="65"/>
      <c r="C147" s="62"/>
      <c r="D147" s="63"/>
      <c r="E147" s="63" t="s">
        <v>1066</v>
      </c>
      <c r="F147" s="30"/>
      <c r="G147" s="33"/>
      <c r="H147" s="34"/>
      <c r="I147" s="118" t="str">
        <f t="shared" si="14"/>
        <v/>
      </c>
      <c r="K147" s="7" t="str">
        <f t="shared" si="15"/>
        <v/>
      </c>
      <c r="L147" s="7" t="str">
        <f t="shared" si="16"/>
        <v/>
      </c>
      <c r="M147" s="7" t="str">
        <f t="shared" si="17"/>
        <v/>
      </c>
      <c r="N147" s="5" t="str">
        <f t="shared" si="18"/>
        <v/>
      </c>
    </row>
    <row r="148" spans="1:14" ht="12.75" customHeight="1" x14ac:dyDescent="0.3">
      <c r="A148" s="65" t="str">
        <f t="shared" si="13"/>
        <v/>
      </c>
      <c r="B148" s="65"/>
      <c r="C148" s="36"/>
      <c r="D148" s="31"/>
      <c r="E148" s="32" t="s">
        <v>1067</v>
      </c>
      <c r="F148" s="30"/>
      <c r="G148" s="33"/>
      <c r="H148" s="34"/>
      <c r="I148" s="118" t="str">
        <f t="shared" si="14"/>
        <v/>
      </c>
      <c r="K148" s="7" t="str">
        <f t="shared" si="15"/>
        <v/>
      </c>
      <c r="L148" s="7" t="str">
        <f t="shared" si="16"/>
        <v/>
      </c>
      <c r="M148" s="7" t="str">
        <f t="shared" si="17"/>
        <v/>
      </c>
      <c r="N148" s="5" t="str">
        <f t="shared" si="18"/>
        <v/>
      </c>
    </row>
    <row r="149" spans="1:14" ht="12.75" customHeight="1" x14ac:dyDescent="0.3">
      <c r="A149" s="65" t="str">
        <f t="shared" si="13"/>
        <v/>
      </c>
      <c r="B149" s="65"/>
      <c r="C149" s="36"/>
      <c r="D149" s="31"/>
      <c r="E149" s="32"/>
      <c r="F149" s="30"/>
      <c r="G149" s="33"/>
      <c r="H149" s="34"/>
      <c r="I149" s="118" t="str">
        <f t="shared" si="14"/>
        <v/>
      </c>
      <c r="K149" s="7" t="str">
        <f t="shared" si="15"/>
        <v/>
      </c>
      <c r="L149" s="7" t="str">
        <f t="shared" si="16"/>
        <v/>
      </c>
      <c r="M149" s="7" t="str">
        <f t="shared" si="17"/>
        <v/>
      </c>
      <c r="N149" s="5" t="str">
        <f t="shared" si="18"/>
        <v/>
      </c>
    </row>
    <row r="150" spans="1:14" ht="12.75" customHeight="1" x14ac:dyDescent="0.3">
      <c r="A150" s="65" t="str">
        <f t="shared" si="13"/>
        <v>FEN 38</v>
      </c>
      <c r="B150" s="65"/>
      <c r="C150" s="36"/>
      <c r="D150" s="31"/>
      <c r="E150" s="32" t="s">
        <v>1068</v>
      </c>
      <c r="F150" s="30" t="s">
        <v>15</v>
      </c>
      <c r="G150" s="33"/>
      <c r="H150" s="34"/>
      <c r="I150" s="118" t="str">
        <f t="shared" si="14"/>
        <v/>
      </c>
      <c r="K150" s="7" t="str">
        <f t="shared" si="15"/>
        <v/>
      </c>
      <c r="L150" s="7" t="str">
        <f t="shared" si="16"/>
        <v xml:space="preserve">FEN </v>
      </c>
      <c r="M150" s="7" t="str">
        <f t="shared" si="17"/>
        <v xml:space="preserve">FEN </v>
      </c>
      <c r="N150" s="5">
        <f t="shared" si="18"/>
        <v>38</v>
      </c>
    </row>
    <row r="151" spans="1:14" ht="12.75" customHeight="1" x14ac:dyDescent="0.3">
      <c r="A151" s="65" t="str">
        <f t="shared" si="13"/>
        <v/>
      </c>
      <c r="B151" s="65"/>
      <c r="C151" s="36"/>
      <c r="D151" s="31"/>
      <c r="E151" s="32"/>
      <c r="F151" s="30"/>
      <c r="G151" s="33"/>
      <c r="H151" s="34"/>
      <c r="I151" s="118" t="str">
        <f t="shared" si="14"/>
        <v/>
      </c>
      <c r="K151" s="7" t="str">
        <f t="shared" si="15"/>
        <v/>
      </c>
      <c r="L151" s="7" t="str">
        <f t="shared" si="16"/>
        <v/>
      </c>
      <c r="M151" s="7" t="str">
        <f t="shared" si="17"/>
        <v/>
      </c>
      <c r="N151" s="5" t="str">
        <f t="shared" si="18"/>
        <v/>
      </c>
    </row>
    <row r="152" spans="1:14" ht="12.75" customHeight="1" x14ac:dyDescent="0.3">
      <c r="A152" s="65" t="str">
        <f t="shared" si="13"/>
        <v>FEN 39</v>
      </c>
      <c r="B152" s="65" t="s">
        <v>741</v>
      </c>
      <c r="C152" s="36"/>
      <c r="D152" s="31" t="s">
        <v>33</v>
      </c>
      <c r="E152" s="32" t="s">
        <v>101</v>
      </c>
      <c r="F152" s="30"/>
      <c r="G152" s="33"/>
      <c r="H152" s="34"/>
      <c r="I152" s="118" t="str">
        <f t="shared" si="14"/>
        <v/>
      </c>
      <c r="K152" s="7" t="str">
        <f t="shared" si="15"/>
        <v xml:space="preserve">FEN </v>
      </c>
      <c r="L152" s="7" t="str">
        <f t="shared" si="16"/>
        <v/>
      </c>
      <c r="M152" s="7" t="str">
        <f t="shared" si="17"/>
        <v xml:space="preserve">FEN </v>
      </c>
      <c r="N152" s="5">
        <f t="shared" si="18"/>
        <v>39</v>
      </c>
    </row>
    <row r="153" spans="1:14" ht="12.75" customHeight="1" x14ac:dyDescent="0.3">
      <c r="A153" s="65" t="str">
        <f t="shared" si="13"/>
        <v/>
      </c>
      <c r="B153" s="65"/>
      <c r="C153" s="36"/>
      <c r="D153" s="31"/>
      <c r="E153" s="32"/>
      <c r="F153" s="30"/>
      <c r="G153" s="33"/>
      <c r="H153" s="34"/>
      <c r="I153" s="118" t="str">
        <f t="shared" si="14"/>
        <v/>
      </c>
      <c r="K153" s="7" t="str">
        <f t="shared" si="15"/>
        <v/>
      </c>
      <c r="L153" s="7" t="str">
        <f t="shared" si="16"/>
        <v/>
      </c>
      <c r="M153" s="7" t="str">
        <f t="shared" si="17"/>
        <v/>
      </c>
      <c r="N153" s="5" t="str">
        <f t="shared" si="18"/>
        <v/>
      </c>
    </row>
    <row r="154" spans="1:14" ht="12.75" customHeight="1" x14ac:dyDescent="0.3">
      <c r="A154" s="65" t="str">
        <f t="shared" si="13"/>
        <v>FEN 40</v>
      </c>
      <c r="B154" s="65"/>
      <c r="C154" s="36"/>
      <c r="D154" s="31"/>
      <c r="E154" s="32" t="s">
        <v>1069</v>
      </c>
      <c r="F154" s="30" t="s">
        <v>47</v>
      </c>
      <c r="G154" s="33"/>
      <c r="H154" s="34"/>
      <c r="I154" s="118" t="str">
        <f t="shared" si="14"/>
        <v/>
      </c>
      <c r="K154" s="7" t="str">
        <f t="shared" si="15"/>
        <v/>
      </c>
      <c r="L154" s="7" t="str">
        <f t="shared" si="16"/>
        <v xml:space="preserve">FEN </v>
      </c>
      <c r="M154" s="7" t="str">
        <f t="shared" si="17"/>
        <v xml:space="preserve">FEN </v>
      </c>
      <c r="N154" s="5">
        <f t="shared" si="18"/>
        <v>40</v>
      </c>
    </row>
    <row r="155" spans="1:14" ht="12.75" customHeight="1" x14ac:dyDescent="0.3">
      <c r="A155" s="65" t="str">
        <f t="shared" si="13"/>
        <v/>
      </c>
      <c r="B155" s="65"/>
      <c r="C155" s="36"/>
      <c r="D155" s="31"/>
      <c r="E155" s="32"/>
      <c r="F155" s="30"/>
      <c r="G155" s="33"/>
      <c r="H155" s="34"/>
      <c r="I155" s="118" t="str">
        <f t="shared" si="14"/>
        <v/>
      </c>
      <c r="K155" s="7" t="str">
        <f t="shared" si="15"/>
        <v/>
      </c>
      <c r="L155" s="7" t="str">
        <f t="shared" si="16"/>
        <v/>
      </c>
      <c r="M155" s="7" t="str">
        <f t="shared" si="17"/>
        <v/>
      </c>
      <c r="N155" s="5" t="str">
        <f t="shared" si="18"/>
        <v/>
      </c>
    </row>
    <row r="156" spans="1:14" ht="12.75" customHeight="1" x14ac:dyDescent="0.3">
      <c r="A156" s="65" t="str">
        <f t="shared" si="13"/>
        <v>FEN 41</v>
      </c>
      <c r="B156" s="65" t="s">
        <v>743</v>
      </c>
      <c r="C156" s="36"/>
      <c r="D156" s="31" t="s">
        <v>36</v>
      </c>
      <c r="E156" s="32" t="s">
        <v>103</v>
      </c>
      <c r="F156" s="30"/>
      <c r="G156" s="33"/>
      <c r="H156" s="34"/>
      <c r="I156" s="118" t="str">
        <f t="shared" si="14"/>
        <v/>
      </c>
      <c r="K156" s="7" t="str">
        <f t="shared" si="15"/>
        <v xml:space="preserve">FEN </v>
      </c>
      <c r="L156" s="7" t="str">
        <f t="shared" si="16"/>
        <v/>
      </c>
      <c r="M156" s="7" t="str">
        <f t="shared" si="17"/>
        <v xml:space="preserve">FEN </v>
      </c>
      <c r="N156" s="5">
        <f t="shared" si="18"/>
        <v>41</v>
      </c>
    </row>
    <row r="157" spans="1:14" ht="12.75" customHeight="1" x14ac:dyDescent="0.3">
      <c r="A157" s="65" t="str">
        <f t="shared" si="13"/>
        <v/>
      </c>
      <c r="B157" s="65"/>
      <c r="C157" s="36"/>
      <c r="D157" s="31"/>
      <c r="E157" s="32"/>
      <c r="F157" s="30"/>
      <c r="G157" s="33"/>
      <c r="H157" s="34"/>
      <c r="I157" s="118" t="str">
        <f t="shared" si="14"/>
        <v/>
      </c>
      <c r="K157" s="7" t="str">
        <f t="shared" si="15"/>
        <v/>
      </c>
      <c r="L157" s="7" t="str">
        <f t="shared" si="16"/>
        <v/>
      </c>
      <c r="M157" s="7" t="str">
        <f t="shared" si="17"/>
        <v/>
      </c>
      <c r="N157" s="5" t="str">
        <f t="shared" si="18"/>
        <v/>
      </c>
    </row>
    <row r="158" spans="1:14" ht="12.75" customHeight="1" x14ac:dyDescent="0.3">
      <c r="A158" s="65" t="str">
        <f t="shared" si="13"/>
        <v>FEN 42</v>
      </c>
      <c r="B158" s="65"/>
      <c r="C158" s="36"/>
      <c r="D158" s="31"/>
      <c r="E158" s="32" t="s">
        <v>1070</v>
      </c>
      <c r="F158" s="30" t="s">
        <v>47</v>
      </c>
      <c r="G158" s="33"/>
      <c r="H158" s="34"/>
      <c r="I158" s="118" t="str">
        <f t="shared" si="14"/>
        <v/>
      </c>
      <c r="K158" s="7" t="str">
        <f t="shared" si="15"/>
        <v/>
      </c>
      <c r="L158" s="7" t="str">
        <f t="shared" si="16"/>
        <v xml:space="preserve">FEN </v>
      </c>
      <c r="M158" s="7" t="str">
        <f t="shared" si="17"/>
        <v xml:space="preserve">FEN </v>
      </c>
      <c r="N158" s="5">
        <f t="shared" si="18"/>
        <v>42</v>
      </c>
    </row>
    <row r="159" spans="1:14" ht="12.75" customHeight="1" x14ac:dyDescent="0.3">
      <c r="A159" s="65" t="str">
        <f t="shared" si="13"/>
        <v/>
      </c>
      <c r="B159" s="65"/>
      <c r="C159" s="36"/>
      <c r="D159" s="31"/>
      <c r="E159" s="32"/>
      <c r="F159" s="30"/>
      <c r="G159" s="33"/>
      <c r="H159" s="34"/>
      <c r="I159" s="118" t="str">
        <f t="shared" si="14"/>
        <v/>
      </c>
      <c r="K159" s="7" t="str">
        <f t="shared" si="15"/>
        <v/>
      </c>
      <c r="L159" s="7" t="str">
        <f t="shared" si="16"/>
        <v/>
      </c>
      <c r="M159" s="7" t="str">
        <f t="shared" si="17"/>
        <v/>
      </c>
      <c r="N159" s="5" t="str">
        <f t="shared" si="18"/>
        <v/>
      </c>
    </row>
    <row r="160" spans="1:14" ht="12.75" customHeight="1" x14ac:dyDescent="0.3">
      <c r="A160" s="65" t="str">
        <f t="shared" si="13"/>
        <v>FEN 43</v>
      </c>
      <c r="B160" s="65" t="s">
        <v>753</v>
      </c>
      <c r="C160" s="36"/>
      <c r="D160" s="31" t="s">
        <v>38</v>
      </c>
      <c r="E160" s="32" t="s">
        <v>754</v>
      </c>
      <c r="F160" s="30"/>
      <c r="G160" s="33"/>
      <c r="H160" s="34"/>
      <c r="I160" s="118" t="str">
        <f t="shared" si="14"/>
        <v/>
      </c>
      <c r="K160" s="7" t="str">
        <f t="shared" si="15"/>
        <v xml:space="preserve">FEN </v>
      </c>
      <c r="L160" s="7" t="str">
        <f t="shared" si="16"/>
        <v/>
      </c>
      <c r="M160" s="7" t="str">
        <f t="shared" si="17"/>
        <v xml:space="preserve">FEN </v>
      </c>
      <c r="N160" s="5">
        <f t="shared" si="18"/>
        <v>43</v>
      </c>
    </row>
    <row r="161" spans="1:14" ht="12.75" customHeight="1" x14ac:dyDescent="0.3">
      <c r="A161" s="65" t="str">
        <f t="shared" si="13"/>
        <v/>
      </c>
      <c r="B161" s="65"/>
      <c r="C161" s="36"/>
      <c r="D161" s="31"/>
      <c r="E161" s="32"/>
      <c r="F161" s="30"/>
      <c r="G161" s="33"/>
      <c r="H161" s="34"/>
      <c r="I161" s="118" t="str">
        <f t="shared" si="14"/>
        <v/>
      </c>
      <c r="K161" s="7" t="str">
        <f t="shared" si="15"/>
        <v/>
      </c>
      <c r="L161" s="7" t="str">
        <f t="shared" si="16"/>
        <v/>
      </c>
      <c r="M161" s="7" t="str">
        <f t="shared" si="17"/>
        <v/>
      </c>
      <c r="N161" s="5" t="str">
        <f t="shared" si="18"/>
        <v/>
      </c>
    </row>
    <row r="162" spans="1:14" ht="12.75" customHeight="1" x14ac:dyDescent="0.3">
      <c r="A162" s="65" t="str">
        <f t="shared" si="13"/>
        <v>FEN 44</v>
      </c>
      <c r="B162" s="65"/>
      <c r="C162" s="66"/>
      <c r="D162" s="31"/>
      <c r="E162" s="31" t="s">
        <v>1071</v>
      </c>
      <c r="F162" s="30" t="s">
        <v>15</v>
      </c>
      <c r="G162" s="33"/>
      <c r="H162" s="34"/>
      <c r="I162" s="118" t="str">
        <f t="shared" si="14"/>
        <v/>
      </c>
      <c r="K162" s="7" t="str">
        <f t="shared" si="15"/>
        <v/>
      </c>
      <c r="L162" s="7" t="str">
        <f t="shared" si="16"/>
        <v xml:space="preserve">FEN </v>
      </c>
      <c r="M162" s="7" t="str">
        <f t="shared" si="17"/>
        <v xml:space="preserve">FEN </v>
      </c>
      <c r="N162" s="5">
        <f t="shared" si="18"/>
        <v>44</v>
      </c>
    </row>
    <row r="163" spans="1:14" ht="12.75" customHeight="1" x14ac:dyDescent="0.3">
      <c r="A163" s="65" t="str">
        <f t="shared" si="13"/>
        <v/>
      </c>
      <c r="B163" s="65"/>
      <c r="C163" s="66"/>
      <c r="D163" s="31"/>
      <c r="E163" s="32"/>
      <c r="F163" s="30"/>
      <c r="G163" s="33"/>
      <c r="H163" s="34"/>
      <c r="I163" s="118" t="str">
        <f t="shared" si="14"/>
        <v/>
      </c>
      <c r="K163" s="7" t="str">
        <f t="shared" si="15"/>
        <v/>
      </c>
      <c r="L163" s="7" t="str">
        <f t="shared" si="16"/>
        <v/>
      </c>
      <c r="M163" s="7" t="str">
        <f t="shared" si="17"/>
        <v/>
      </c>
      <c r="N163" s="5" t="str">
        <f t="shared" si="18"/>
        <v/>
      </c>
    </row>
    <row r="164" spans="1:14" ht="12.75" customHeight="1" x14ac:dyDescent="0.3">
      <c r="A164" s="65" t="str">
        <f t="shared" si="13"/>
        <v>FEN 45</v>
      </c>
      <c r="B164" s="65" t="s">
        <v>1064</v>
      </c>
      <c r="C164" s="66" t="str">
        <f>CONCATENATE("Extra-over items ",A16," , ",A57,", ", A127," and ",A146," for")</f>
        <v>Extra-over items FEN 1 , FEN 12, FEN 31 and FEN 37 for</v>
      </c>
      <c r="D164" s="78"/>
      <c r="E164" s="117"/>
      <c r="F164" s="65"/>
      <c r="G164" s="33"/>
      <c r="H164" s="34"/>
      <c r="I164" s="118" t="str">
        <f t="shared" si="14"/>
        <v/>
      </c>
      <c r="K164" s="7" t="str">
        <f t="shared" si="15"/>
        <v xml:space="preserve">FEN </v>
      </c>
      <c r="L164" s="7" t="str">
        <f t="shared" si="16"/>
        <v/>
      </c>
      <c r="M164" s="7" t="str">
        <f t="shared" si="17"/>
        <v xml:space="preserve">FEN </v>
      </c>
      <c r="N164" s="5">
        <f t="shared" si="18"/>
        <v>45</v>
      </c>
    </row>
    <row r="165" spans="1:14" ht="12.75" customHeight="1" x14ac:dyDescent="0.3">
      <c r="A165" s="65" t="str">
        <f t="shared" si="13"/>
        <v/>
      </c>
      <c r="B165" s="65"/>
      <c r="C165" s="66"/>
      <c r="D165" s="78"/>
      <c r="E165" s="117"/>
      <c r="F165" s="65"/>
      <c r="G165" s="33"/>
      <c r="H165" s="34"/>
      <c r="I165" s="118" t="str">
        <f t="shared" si="14"/>
        <v/>
      </c>
      <c r="K165" s="7" t="str">
        <f t="shared" si="15"/>
        <v/>
      </c>
      <c r="L165" s="7" t="str">
        <f t="shared" si="16"/>
        <v/>
      </c>
      <c r="M165" s="7" t="str">
        <f t="shared" si="17"/>
        <v/>
      </c>
      <c r="N165" s="5" t="str">
        <f t="shared" si="18"/>
        <v/>
      </c>
    </row>
    <row r="166" spans="1:14" ht="12.75" customHeight="1" x14ac:dyDescent="0.3">
      <c r="A166" s="65" t="str">
        <f t="shared" si="13"/>
        <v>FEN 46</v>
      </c>
      <c r="B166" s="65"/>
      <c r="C166" s="62" t="s">
        <v>320</v>
      </c>
      <c r="D166" s="63" t="s">
        <v>34</v>
      </c>
      <c r="E166" s="64"/>
      <c r="F166" s="65" t="s">
        <v>15</v>
      </c>
      <c r="G166" s="33"/>
      <c r="H166" s="34"/>
      <c r="I166" s="118" t="str">
        <f t="shared" si="14"/>
        <v/>
      </c>
      <c r="K166" s="7" t="str">
        <f t="shared" si="15"/>
        <v/>
      </c>
      <c r="L166" s="7" t="str">
        <f t="shared" si="16"/>
        <v xml:space="preserve">FEN </v>
      </c>
      <c r="M166" s="7" t="str">
        <f t="shared" si="17"/>
        <v xml:space="preserve">FEN </v>
      </c>
      <c r="N166" s="5">
        <f t="shared" si="18"/>
        <v>46</v>
      </c>
    </row>
    <row r="167" spans="1:14" ht="12.75" customHeight="1" x14ac:dyDescent="0.3">
      <c r="A167" s="65" t="str">
        <f t="shared" si="13"/>
        <v/>
      </c>
      <c r="B167" s="65"/>
      <c r="C167" s="36"/>
      <c r="D167" s="31"/>
      <c r="E167" s="32"/>
      <c r="F167" s="30"/>
      <c r="G167" s="33"/>
      <c r="H167" s="34"/>
      <c r="I167" s="118" t="str">
        <f t="shared" si="14"/>
        <v/>
      </c>
      <c r="K167" s="7" t="str">
        <f t="shared" si="15"/>
        <v/>
      </c>
      <c r="L167" s="7" t="str">
        <f t="shared" si="16"/>
        <v/>
      </c>
      <c r="M167" s="7" t="str">
        <f t="shared" si="17"/>
        <v/>
      </c>
      <c r="N167" s="5" t="str">
        <f t="shared" si="18"/>
        <v/>
      </c>
    </row>
    <row r="168" spans="1:14" ht="12.75" customHeight="1" x14ac:dyDescent="0.3">
      <c r="A168" s="65" t="str">
        <f t="shared" si="13"/>
        <v/>
      </c>
      <c r="B168" s="65"/>
      <c r="C168" s="120" t="s">
        <v>1072</v>
      </c>
      <c r="D168" s="63"/>
      <c r="E168" s="64"/>
      <c r="F168" s="65"/>
      <c r="G168" s="55"/>
      <c r="H168" s="34"/>
      <c r="I168" s="118" t="str">
        <f t="shared" si="14"/>
        <v/>
      </c>
      <c r="K168" s="7" t="str">
        <f t="shared" si="15"/>
        <v/>
      </c>
      <c r="L168" s="7" t="str">
        <f t="shared" si="16"/>
        <v/>
      </c>
      <c r="M168" s="7" t="str">
        <f t="shared" si="17"/>
        <v/>
      </c>
      <c r="N168" s="5" t="str">
        <f t="shared" si="18"/>
        <v/>
      </c>
    </row>
    <row r="169" spans="1:14" ht="12.75" customHeight="1" x14ac:dyDescent="0.3">
      <c r="A169" s="65" t="str">
        <f t="shared" si="13"/>
        <v/>
      </c>
      <c r="B169" s="65"/>
      <c r="C169" s="120" t="s">
        <v>1073</v>
      </c>
      <c r="D169" s="63"/>
      <c r="E169" s="64"/>
      <c r="F169" s="65"/>
      <c r="G169" s="55"/>
      <c r="H169" s="34"/>
      <c r="I169" s="118" t="str">
        <f t="shared" si="14"/>
        <v/>
      </c>
      <c r="K169" s="7" t="str">
        <f t="shared" si="15"/>
        <v/>
      </c>
      <c r="L169" s="7" t="str">
        <f t="shared" si="16"/>
        <v/>
      </c>
      <c r="M169" s="7" t="str">
        <f t="shared" si="17"/>
        <v/>
      </c>
      <c r="N169" s="5" t="str">
        <f t="shared" si="18"/>
        <v/>
      </c>
    </row>
    <row r="170" spans="1:14" ht="12.75" customHeight="1" x14ac:dyDescent="0.3">
      <c r="A170" s="65" t="str">
        <f t="shared" si="13"/>
        <v/>
      </c>
      <c r="B170" s="65"/>
      <c r="C170" s="66"/>
      <c r="D170" s="63"/>
      <c r="E170" s="64"/>
      <c r="F170" s="65"/>
      <c r="G170" s="55"/>
      <c r="H170" s="34"/>
      <c r="I170" s="118" t="str">
        <f t="shared" si="14"/>
        <v/>
      </c>
      <c r="K170" s="7" t="str">
        <f t="shared" si="15"/>
        <v/>
      </c>
      <c r="L170" s="7" t="str">
        <f t="shared" si="16"/>
        <v/>
      </c>
      <c r="M170" s="7" t="str">
        <f t="shared" si="17"/>
        <v/>
      </c>
      <c r="N170" s="5" t="str">
        <f t="shared" si="18"/>
        <v/>
      </c>
    </row>
    <row r="171" spans="1:14" ht="12.75" customHeight="1" x14ac:dyDescent="0.3">
      <c r="A171" s="65" t="str">
        <f t="shared" si="13"/>
        <v>FEN 47</v>
      </c>
      <c r="B171" s="65" t="s">
        <v>753</v>
      </c>
      <c r="C171" s="62" t="s">
        <v>320</v>
      </c>
      <c r="D171" s="32" t="s">
        <v>754</v>
      </c>
      <c r="E171" s="64"/>
      <c r="F171" s="65" t="s">
        <v>15</v>
      </c>
      <c r="G171" s="55"/>
      <c r="H171" s="34"/>
      <c r="I171" s="118" t="str">
        <f t="shared" si="14"/>
        <v/>
      </c>
      <c r="K171" s="7" t="str">
        <f t="shared" si="15"/>
        <v xml:space="preserve">FEN </v>
      </c>
      <c r="L171" s="7" t="str">
        <f t="shared" si="16"/>
        <v xml:space="preserve">FEN </v>
      </c>
      <c r="M171" s="7" t="str">
        <f t="shared" si="17"/>
        <v xml:space="preserve">FEN </v>
      </c>
      <c r="N171" s="5">
        <f t="shared" si="18"/>
        <v>47</v>
      </c>
    </row>
    <row r="172" spans="1:14" ht="12.75" customHeight="1" x14ac:dyDescent="0.3">
      <c r="A172" s="65" t="str">
        <f t="shared" si="13"/>
        <v/>
      </c>
      <c r="B172" s="65"/>
      <c r="C172" s="62"/>
      <c r="D172" s="63"/>
      <c r="E172" s="64"/>
      <c r="F172" s="65"/>
      <c r="G172" s="55"/>
      <c r="H172" s="34"/>
      <c r="I172" s="118" t="str">
        <f t="shared" si="14"/>
        <v/>
      </c>
      <c r="K172" s="7" t="str">
        <f t="shared" si="15"/>
        <v/>
      </c>
      <c r="L172" s="7" t="str">
        <f t="shared" si="16"/>
        <v/>
      </c>
      <c r="M172" s="7" t="str">
        <f t="shared" si="17"/>
        <v/>
      </c>
      <c r="N172" s="5" t="str">
        <f t="shared" si="18"/>
        <v/>
      </c>
    </row>
    <row r="173" spans="1:14" ht="12.75" customHeight="1" x14ac:dyDescent="0.3">
      <c r="A173" s="65"/>
      <c r="B173" s="65"/>
      <c r="C173" s="62"/>
      <c r="D173" s="63" t="s">
        <v>32</v>
      </c>
      <c r="E173" s="31" t="s">
        <v>1074</v>
      </c>
      <c r="F173" s="30" t="s">
        <v>15</v>
      </c>
      <c r="G173" s="55"/>
      <c r="H173" s="34"/>
      <c r="I173" s="118"/>
      <c r="K173" s="7" t="str">
        <f t="shared" si="15"/>
        <v/>
      </c>
      <c r="L173" s="7" t="str">
        <f t="shared" si="16"/>
        <v xml:space="preserve">FEN </v>
      </c>
      <c r="M173" s="7" t="str">
        <f t="shared" si="17"/>
        <v xml:space="preserve">FEN </v>
      </c>
      <c r="N173" s="5">
        <f t="shared" si="18"/>
        <v>48</v>
      </c>
    </row>
    <row r="174" spans="1:14" ht="12.75" customHeight="1" x14ac:dyDescent="0.3">
      <c r="A174" s="65"/>
      <c r="B174" s="65"/>
      <c r="C174" s="62"/>
      <c r="D174" s="63"/>
      <c r="E174" s="64"/>
      <c r="F174" s="65"/>
      <c r="G174" s="55"/>
      <c r="H174" s="34"/>
      <c r="I174" s="118"/>
      <c r="K174" s="7" t="str">
        <f t="shared" si="15"/>
        <v/>
      </c>
      <c r="L174" s="7" t="str">
        <f t="shared" si="16"/>
        <v/>
      </c>
      <c r="M174" s="7" t="str">
        <f t="shared" si="17"/>
        <v/>
      </c>
      <c r="N174" s="5" t="str">
        <f t="shared" si="18"/>
        <v/>
      </c>
    </row>
    <row r="175" spans="1:14" ht="12.75" customHeight="1" x14ac:dyDescent="0.3">
      <c r="A175" s="65" t="str">
        <f t="shared" si="13"/>
        <v>FEN 49</v>
      </c>
      <c r="B175" s="65" t="s">
        <v>837</v>
      </c>
      <c r="C175" s="66" t="s">
        <v>126</v>
      </c>
      <c r="D175" s="63"/>
      <c r="E175" s="64"/>
      <c r="F175" s="65"/>
      <c r="G175" s="55"/>
      <c r="H175" s="34"/>
      <c r="I175" s="118" t="str">
        <f t="shared" si="14"/>
        <v/>
      </c>
      <c r="K175" s="7" t="str">
        <f t="shared" si="15"/>
        <v xml:space="preserve">FEN </v>
      </c>
      <c r="L175" s="7" t="str">
        <f t="shared" si="16"/>
        <v/>
      </c>
      <c r="M175" s="7" t="str">
        <f t="shared" si="17"/>
        <v xml:space="preserve">FEN </v>
      </c>
      <c r="N175" s="5">
        <f t="shared" si="18"/>
        <v>49</v>
      </c>
    </row>
    <row r="176" spans="1:14" ht="12.75" customHeight="1" x14ac:dyDescent="0.3">
      <c r="A176" s="65" t="str">
        <f t="shared" si="13"/>
        <v/>
      </c>
      <c r="B176" s="65"/>
      <c r="C176" s="62"/>
      <c r="D176" s="63"/>
      <c r="E176" s="64"/>
      <c r="F176" s="65"/>
      <c r="G176" s="55"/>
      <c r="H176" s="34"/>
      <c r="I176" s="118" t="str">
        <f t="shared" si="14"/>
        <v/>
      </c>
      <c r="K176" s="7" t="str">
        <f t="shared" si="15"/>
        <v/>
      </c>
      <c r="L176" s="7" t="str">
        <f t="shared" si="16"/>
        <v/>
      </c>
      <c r="M176" s="7" t="str">
        <f t="shared" si="17"/>
        <v/>
      </c>
      <c r="N176" s="5" t="str">
        <f t="shared" si="18"/>
        <v/>
      </c>
    </row>
    <row r="177" spans="1:14" ht="12.75" customHeight="1" x14ac:dyDescent="0.3">
      <c r="A177" s="65" t="str">
        <f t="shared" si="13"/>
        <v>FEN 50</v>
      </c>
      <c r="B177" s="65" t="s">
        <v>837</v>
      </c>
      <c r="C177" s="62" t="s">
        <v>320</v>
      </c>
      <c r="D177" s="63" t="s">
        <v>1075</v>
      </c>
      <c r="E177" s="64"/>
      <c r="F177" s="65"/>
      <c r="G177" s="55"/>
      <c r="H177" s="34"/>
      <c r="I177" s="118" t="str">
        <f t="shared" si="14"/>
        <v/>
      </c>
      <c r="K177" s="7" t="str">
        <f t="shared" si="15"/>
        <v xml:space="preserve">FEN </v>
      </c>
      <c r="L177" s="7" t="str">
        <f t="shared" si="16"/>
        <v/>
      </c>
      <c r="M177" s="7" t="str">
        <f t="shared" si="17"/>
        <v xml:space="preserve">FEN </v>
      </c>
      <c r="N177" s="5">
        <f t="shared" si="18"/>
        <v>50</v>
      </c>
    </row>
    <row r="178" spans="1:14" ht="12.75" customHeight="1" x14ac:dyDescent="0.3">
      <c r="A178" s="65" t="str">
        <f t="shared" si="13"/>
        <v/>
      </c>
      <c r="B178" s="65"/>
      <c r="C178" s="171"/>
      <c r="D178" s="63"/>
      <c r="E178" s="64"/>
      <c r="F178" s="65"/>
      <c r="G178" s="55"/>
      <c r="H178" s="34"/>
      <c r="I178" s="118" t="str">
        <f t="shared" si="14"/>
        <v/>
      </c>
      <c r="K178" s="7" t="str">
        <f t="shared" si="15"/>
        <v/>
      </c>
      <c r="L178" s="7" t="str">
        <f t="shared" si="16"/>
        <v/>
      </c>
      <c r="M178" s="7" t="str">
        <f t="shared" si="17"/>
        <v/>
      </c>
      <c r="N178" s="5" t="str">
        <f t="shared" si="18"/>
        <v/>
      </c>
    </row>
    <row r="179" spans="1:14" ht="12.75" customHeight="1" x14ac:dyDescent="0.3">
      <c r="A179" s="65" t="str">
        <f t="shared" si="13"/>
        <v>FEN 51</v>
      </c>
      <c r="B179" s="65"/>
      <c r="C179" s="62"/>
      <c r="D179" s="63" t="s">
        <v>33</v>
      </c>
      <c r="E179" s="64" t="s">
        <v>129</v>
      </c>
      <c r="F179" s="65" t="s">
        <v>12</v>
      </c>
      <c r="G179" s="55"/>
      <c r="H179" s="34"/>
      <c r="I179" s="118" t="str">
        <f t="shared" si="14"/>
        <v/>
      </c>
      <c r="K179" s="7" t="str">
        <f t="shared" si="15"/>
        <v/>
      </c>
      <c r="L179" s="7" t="str">
        <f t="shared" si="16"/>
        <v xml:space="preserve">FEN </v>
      </c>
      <c r="M179" s="7" t="str">
        <f t="shared" si="17"/>
        <v xml:space="preserve">FEN </v>
      </c>
      <c r="N179" s="5">
        <f t="shared" si="18"/>
        <v>51</v>
      </c>
    </row>
    <row r="180" spans="1:14" ht="12.75" customHeight="1" x14ac:dyDescent="0.3">
      <c r="A180" s="65"/>
      <c r="B180" s="65"/>
      <c r="C180" s="62"/>
      <c r="D180" s="63"/>
      <c r="E180" s="64"/>
      <c r="F180" s="65"/>
      <c r="G180" s="55"/>
      <c r="H180" s="34"/>
      <c r="I180" s="118"/>
      <c r="K180" s="7" t="str">
        <f t="shared" si="15"/>
        <v/>
      </c>
      <c r="L180" s="7" t="str">
        <f t="shared" si="16"/>
        <v/>
      </c>
      <c r="M180" s="7" t="str">
        <f t="shared" si="17"/>
        <v/>
      </c>
      <c r="N180" s="5" t="str">
        <f t="shared" si="18"/>
        <v/>
      </c>
    </row>
    <row r="181" spans="1:14" ht="12.75" customHeight="1" x14ac:dyDescent="0.3">
      <c r="A181" s="65" t="str">
        <f t="shared" si="13"/>
        <v>FEN 52</v>
      </c>
      <c r="B181" s="65" t="s">
        <v>1076</v>
      </c>
      <c r="C181" s="66" t="s">
        <v>75</v>
      </c>
      <c r="D181" s="63"/>
      <c r="E181" s="64"/>
      <c r="F181" s="65"/>
      <c r="G181" s="55"/>
      <c r="H181" s="34"/>
      <c r="I181" s="118" t="str">
        <f t="shared" si="14"/>
        <v/>
      </c>
      <c r="K181" s="7" t="str">
        <f t="shared" si="15"/>
        <v xml:space="preserve">FEN </v>
      </c>
      <c r="L181" s="7" t="str">
        <f t="shared" si="16"/>
        <v/>
      </c>
      <c r="M181" s="7" t="str">
        <f t="shared" si="17"/>
        <v xml:space="preserve">FEN </v>
      </c>
      <c r="N181" s="5">
        <f t="shared" si="18"/>
        <v>52</v>
      </c>
    </row>
    <row r="182" spans="1:14" ht="12.75" customHeight="1" x14ac:dyDescent="0.3">
      <c r="A182" s="65" t="str">
        <f t="shared" si="13"/>
        <v/>
      </c>
      <c r="B182" s="65"/>
      <c r="C182" s="62"/>
      <c r="D182" s="63"/>
      <c r="E182" s="64"/>
      <c r="F182" s="65"/>
      <c r="G182" s="55"/>
      <c r="H182" s="34"/>
      <c r="I182" s="118" t="str">
        <f t="shared" si="14"/>
        <v/>
      </c>
      <c r="K182" s="7" t="str">
        <f t="shared" si="15"/>
        <v/>
      </c>
      <c r="L182" s="7" t="str">
        <f t="shared" si="16"/>
        <v/>
      </c>
      <c r="M182" s="7" t="str">
        <f t="shared" si="17"/>
        <v/>
      </c>
      <c r="N182" s="5" t="str">
        <f t="shared" si="18"/>
        <v/>
      </c>
    </row>
    <row r="183" spans="1:14" ht="12.75" customHeight="1" x14ac:dyDescent="0.3">
      <c r="A183" s="65" t="str">
        <f t="shared" si="13"/>
        <v>FEN 53</v>
      </c>
      <c r="B183" s="65"/>
      <c r="C183" s="62" t="s">
        <v>320</v>
      </c>
      <c r="D183" s="63" t="s">
        <v>76</v>
      </c>
      <c r="E183" s="64"/>
      <c r="F183" s="65" t="s">
        <v>10</v>
      </c>
      <c r="G183" s="55"/>
      <c r="H183" s="34"/>
      <c r="I183" s="118" t="str">
        <f t="shared" si="14"/>
        <v/>
      </c>
      <c r="K183" s="7" t="str">
        <f t="shared" si="15"/>
        <v/>
      </c>
      <c r="L183" s="7" t="str">
        <f t="shared" si="16"/>
        <v xml:space="preserve">FEN </v>
      </c>
      <c r="M183" s="7" t="str">
        <f t="shared" si="17"/>
        <v xml:space="preserve">FEN </v>
      </c>
      <c r="N183" s="5">
        <f t="shared" si="18"/>
        <v>53</v>
      </c>
    </row>
    <row r="184" spans="1:14" ht="12.75" customHeight="1" x14ac:dyDescent="0.3">
      <c r="A184" s="65" t="str">
        <f t="shared" si="13"/>
        <v/>
      </c>
      <c r="B184" s="65"/>
      <c r="C184" s="62"/>
      <c r="D184" s="63"/>
      <c r="E184" s="64"/>
      <c r="F184" s="65"/>
      <c r="G184" s="55"/>
      <c r="H184" s="34"/>
      <c r="I184" s="118" t="str">
        <f t="shared" si="14"/>
        <v/>
      </c>
      <c r="K184" s="7" t="str">
        <f t="shared" si="15"/>
        <v/>
      </c>
      <c r="L184" s="7" t="str">
        <f t="shared" si="16"/>
        <v/>
      </c>
      <c r="M184" s="7" t="str">
        <f t="shared" si="17"/>
        <v/>
      </c>
      <c r="N184" s="5" t="str">
        <f t="shared" si="18"/>
        <v/>
      </c>
    </row>
    <row r="185" spans="1:14" ht="12.75" customHeight="1" x14ac:dyDescent="0.3">
      <c r="A185" s="65" t="str">
        <f t="shared" si="13"/>
        <v>FEN 54</v>
      </c>
      <c r="B185" s="65"/>
      <c r="C185" s="62" t="s">
        <v>8</v>
      </c>
      <c r="D185" s="63" t="s">
        <v>78</v>
      </c>
      <c r="E185" s="64"/>
      <c r="F185" s="65" t="s">
        <v>10</v>
      </c>
      <c r="G185" s="55"/>
      <c r="H185" s="34"/>
      <c r="I185" s="118" t="str">
        <f t="shared" si="14"/>
        <v/>
      </c>
      <c r="K185" s="7" t="str">
        <f t="shared" si="15"/>
        <v/>
      </c>
      <c r="L185" s="7" t="str">
        <f t="shared" si="16"/>
        <v xml:space="preserve">FEN </v>
      </c>
      <c r="M185" s="7" t="str">
        <f t="shared" si="17"/>
        <v xml:space="preserve">FEN </v>
      </c>
      <c r="N185" s="5">
        <f t="shared" si="18"/>
        <v>54</v>
      </c>
    </row>
    <row r="186" spans="1:14" ht="12.75" customHeight="1" x14ac:dyDescent="0.3">
      <c r="A186" s="65" t="str">
        <f t="shared" si="13"/>
        <v/>
      </c>
      <c r="B186" s="65"/>
      <c r="C186" s="62"/>
      <c r="D186" s="63"/>
      <c r="E186" s="64"/>
      <c r="F186" s="65"/>
      <c r="G186" s="55"/>
      <c r="H186" s="34"/>
      <c r="I186" s="118" t="str">
        <f t="shared" si="14"/>
        <v/>
      </c>
      <c r="K186" s="7" t="str">
        <f t="shared" si="15"/>
        <v/>
      </c>
      <c r="L186" s="7" t="str">
        <f t="shared" si="16"/>
        <v/>
      </c>
      <c r="M186" s="7" t="str">
        <f t="shared" si="17"/>
        <v/>
      </c>
      <c r="N186" s="5" t="str">
        <f t="shared" si="18"/>
        <v/>
      </c>
    </row>
    <row r="187" spans="1:14" ht="12.75" customHeight="1" x14ac:dyDescent="0.3">
      <c r="A187" s="65" t="str">
        <f t="shared" si="13"/>
        <v>FEN 55</v>
      </c>
      <c r="B187" s="65"/>
      <c r="C187" s="62" t="s">
        <v>348</v>
      </c>
      <c r="D187" s="63" t="s">
        <v>364</v>
      </c>
      <c r="E187" s="64"/>
      <c r="F187" s="65" t="s">
        <v>10</v>
      </c>
      <c r="G187" s="55"/>
      <c r="H187" s="34"/>
      <c r="I187" s="118" t="str">
        <f t="shared" si="14"/>
        <v/>
      </c>
      <c r="K187" s="7" t="str">
        <f t="shared" si="15"/>
        <v/>
      </c>
      <c r="L187" s="7" t="str">
        <f t="shared" si="16"/>
        <v xml:space="preserve">FEN </v>
      </c>
      <c r="M187" s="7" t="str">
        <f t="shared" si="17"/>
        <v xml:space="preserve">FEN </v>
      </c>
      <c r="N187" s="5">
        <f t="shared" si="18"/>
        <v>55</v>
      </c>
    </row>
    <row r="188" spans="1:14" ht="12.75" customHeight="1" x14ac:dyDescent="0.3">
      <c r="A188" s="65" t="str">
        <f t="shared" si="13"/>
        <v/>
      </c>
      <c r="B188" s="65"/>
      <c r="C188" s="62"/>
      <c r="D188" s="63"/>
      <c r="E188" s="64"/>
      <c r="F188" s="65"/>
      <c r="G188" s="55"/>
      <c r="H188" s="34"/>
      <c r="I188" s="118" t="str">
        <f t="shared" si="14"/>
        <v/>
      </c>
      <c r="K188" s="7" t="str">
        <f t="shared" si="15"/>
        <v/>
      </c>
      <c r="L188" s="7" t="str">
        <f t="shared" si="16"/>
        <v/>
      </c>
      <c r="M188" s="7" t="str">
        <f t="shared" si="17"/>
        <v/>
      </c>
      <c r="N188" s="5" t="str">
        <f t="shared" si="18"/>
        <v/>
      </c>
    </row>
    <row r="189" spans="1:14" ht="12.75" customHeight="1" x14ac:dyDescent="0.3">
      <c r="A189" s="65" t="str">
        <f t="shared" si="13"/>
        <v>FEN 56</v>
      </c>
      <c r="B189" s="65"/>
      <c r="C189" s="62" t="s">
        <v>322</v>
      </c>
      <c r="D189" s="63" t="s">
        <v>77</v>
      </c>
      <c r="E189" s="64"/>
      <c r="F189" s="65" t="s">
        <v>10</v>
      </c>
      <c r="G189" s="55"/>
      <c r="H189" s="34"/>
      <c r="I189" s="118" t="str">
        <f t="shared" si="14"/>
        <v/>
      </c>
      <c r="K189" s="7" t="str">
        <f t="shared" si="15"/>
        <v/>
      </c>
      <c r="L189" s="7" t="str">
        <f t="shared" si="16"/>
        <v xml:space="preserve">FEN </v>
      </c>
      <c r="M189" s="7" t="str">
        <f t="shared" si="17"/>
        <v xml:space="preserve">FEN </v>
      </c>
      <c r="N189" s="5">
        <f t="shared" si="18"/>
        <v>56</v>
      </c>
    </row>
    <row r="190" spans="1:14" ht="12.75" customHeight="1" x14ac:dyDescent="0.3">
      <c r="A190" s="65" t="str">
        <f t="shared" si="13"/>
        <v/>
      </c>
      <c r="B190" s="65"/>
      <c r="C190" s="62"/>
      <c r="D190" s="63"/>
      <c r="E190" s="64"/>
      <c r="F190" s="65"/>
      <c r="G190" s="55"/>
      <c r="H190" s="34"/>
      <c r="I190" s="118" t="str">
        <f t="shared" si="14"/>
        <v/>
      </c>
      <c r="K190" s="7" t="str">
        <f t="shared" si="15"/>
        <v/>
      </c>
      <c r="L190" s="7" t="str">
        <f t="shared" si="16"/>
        <v/>
      </c>
      <c r="M190" s="7" t="str">
        <f t="shared" si="17"/>
        <v/>
      </c>
      <c r="N190" s="5" t="str">
        <f t="shared" si="18"/>
        <v/>
      </c>
    </row>
    <row r="191" spans="1:14" ht="12.75" customHeight="1" x14ac:dyDescent="0.3">
      <c r="A191" s="65" t="str">
        <f t="shared" si="13"/>
        <v>FEN 57</v>
      </c>
      <c r="B191" s="65" t="s">
        <v>1077</v>
      </c>
      <c r="C191" s="66" t="s">
        <v>1078</v>
      </c>
      <c r="D191" s="63"/>
      <c r="E191" s="64"/>
      <c r="F191" s="65"/>
      <c r="G191" s="55"/>
      <c r="H191" s="34"/>
      <c r="I191" s="118" t="str">
        <f t="shared" si="14"/>
        <v/>
      </c>
      <c r="K191" s="7" t="str">
        <f t="shared" si="15"/>
        <v xml:space="preserve">FEN </v>
      </c>
      <c r="L191" s="7" t="str">
        <f t="shared" si="16"/>
        <v/>
      </c>
      <c r="M191" s="7" t="str">
        <f t="shared" si="17"/>
        <v xml:space="preserve">FEN </v>
      </c>
      <c r="N191" s="5">
        <f t="shared" si="18"/>
        <v>57</v>
      </c>
    </row>
    <row r="192" spans="1:14" ht="12.75" customHeight="1" x14ac:dyDescent="0.3">
      <c r="A192" s="65" t="str">
        <f t="shared" si="13"/>
        <v/>
      </c>
      <c r="B192" s="65"/>
      <c r="C192" s="66" t="s">
        <v>1079</v>
      </c>
      <c r="D192" s="63"/>
      <c r="E192" s="64"/>
      <c r="F192" s="65"/>
      <c r="G192" s="55"/>
      <c r="H192" s="34"/>
      <c r="I192" s="118" t="str">
        <f t="shared" si="14"/>
        <v/>
      </c>
      <c r="K192" s="7" t="str">
        <f t="shared" si="15"/>
        <v/>
      </c>
      <c r="L192" s="7" t="str">
        <f t="shared" si="16"/>
        <v/>
      </c>
      <c r="M192" s="7" t="str">
        <f t="shared" si="17"/>
        <v/>
      </c>
      <c r="N192" s="5" t="str">
        <f t="shared" si="18"/>
        <v/>
      </c>
    </row>
    <row r="193" spans="1:14" ht="12.75" customHeight="1" x14ac:dyDescent="0.3">
      <c r="A193" s="65" t="str">
        <f t="shared" si="13"/>
        <v/>
      </c>
      <c r="B193" s="65"/>
      <c r="C193" s="62"/>
      <c r="D193" s="63"/>
      <c r="E193" s="64"/>
      <c r="F193" s="65"/>
      <c r="G193" s="55"/>
      <c r="H193" s="34"/>
      <c r="I193" s="118" t="str">
        <f t="shared" si="14"/>
        <v/>
      </c>
      <c r="K193" s="7" t="str">
        <f t="shared" si="15"/>
        <v/>
      </c>
      <c r="L193" s="7" t="str">
        <f t="shared" si="16"/>
        <v/>
      </c>
      <c r="M193" s="7" t="str">
        <f t="shared" si="17"/>
        <v/>
      </c>
      <c r="N193" s="5" t="str">
        <f t="shared" si="18"/>
        <v/>
      </c>
    </row>
    <row r="194" spans="1:14" ht="12.75" customHeight="1" x14ac:dyDescent="0.3">
      <c r="A194" s="65" t="str">
        <f t="shared" si="13"/>
        <v>FEN 58</v>
      </c>
      <c r="B194" s="65"/>
      <c r="C194" s="62" t="s">
        <v>320</v>
      </c>
      <c r="D194" s="63" t="s">
        <v>1080</v>
      </c>
      <c r="E194" s="64"/>
      <c r="F194" s="65" t="s">
        <v>10</v>
      </c>
      <c r="G194" s="55"/>
      <c r="H194" s="34"/>
      <c r="I194" s="118" t="str">
        <f t="shared" si="14"/>
        <v/>
      </c>
      <c r="K194" s="7" t="str">
        <f t="shared" si="15"/>
        <v/>
      </c>
      <c r="L194" s="7" t="str">
        <f t="shared" si="16"/>
        <v xml:space="preserve">FEN </v>
      </c>
      <c r="M194" s="7" t="str">
        <f t="shared" si="17"/>
        <v xml:space="preserve">FEN </v>
      </c>
      <c r="N194" s="5">
        <f t="shared" si="18"/>
        <v>58</v>
      </c>
    </row>
    <row r="195" spans="1:14" ht="12.75" customHeight="1" x14ac:dyDescent="0.3">
      <c r="A195" s="65" t="str">
        <f t="shared" si="13"/>
        <v/>
      </c>
      <c r="B195" s="65"/>
      <c r="C195" s="62"/>
      <c r="D195" s="63"/>
      <c r="E195" s="64"/>
      <c r="F195" s="65"/>
      <c r="G195" s="55"/>
      <c r="H195" s="34"/>
      <c r="I195" s="118" t="str">
        <f t="shared" si="14"/>
        <v/>
      </c>
      <c r="K195" s="7" t="str">
        <f t="shared" si="15"/>
        <v/>
      </c>
      <c r="L195" s="7" t="str">
        <f t="shared" si="16"/>
        <v/>
      </c>
      <c r="M195" s="7" t="str">
        <f t="shared" si="17"/>
        <v/>
      </c>
      <c r="N195" s="5" t="str">
        <f t="shared" si="18"/>
        <v/>
      </c>
    </row>
    <row r="196" spans="1:14" ht="12.75" customHeight="1" x14ac:dyDescent="0.3">
      <c r="A196" s="65" t="str">
        <f t="shared" si="13"/>
        <v>FEN 59</v>
      </c>
      <c r="B196" s="65"/>
      <c r="C196" s="62" t="s">
        <v>8</v>
      </c>
      <c r="D196" s="63" t="s">
        <v>70</v>
      </c>
      <c r="E196" s="64"/>
      <c r="F196" s="65" t="s">
        <v>10</v>
      </c>
      <c r="G196" s="55"/>
      <c r="H196" s="34"/>
      <c r="I196" s="118" t="str">
        <f t="shared" si="14"/>
        <v/>
      </c>
      <c r="K196" s="7" t="str">
        <f t="shared" si="15"/>
        <v/>
      </c>
      <c r="L196" s="7" t="str">
        <f t="shared" si="16"/>
        <v xml:space="preserve">FEN </v>
      </c>
      <c r="M196" s="7" t="str">
        <f t="shared" si="17"/>
        <v xml:space="preserve">FEN </v>
      </c>
      <c r="N196" s="5">
        <f t="shared" si="18"/>
        <v>59</v>
      </c>
    </row>
    <row r="197" spans="1:14" ht="12.75" customHeight="1" x14ac:dyDescent="0.3">
      <c r="A197" s="65" t="str">
        <f t="shared" si="13"/>
        <v/>
      </c>
      <c r="B197" s="65"/>
      <c r="C197" s="62"/>
      <c r="D197" s="63"/>
      <c r="E197" s="64"/>
      <c r="F197" s="65"/>
      <c r="G197" s="55"/>
      <c r="H197" s="34"/>
      <c r="I197" s="118" t="str">
        <f t="shared" si="14"/>
        <v/>
      </c>
      <c r="K197" s="7" t="str">
        <f t="shared" si="15"/>
        <v/>
      </c>
      <c r="L197" s="7" t="str">
        <f t="shared" si="16"/>
        <v/>
      </c>
      <c r="M197" s="7" t="str">
        <f t="shared" si="17"/>
        <v/>
      </c>
      <c r="N197" s="5" t="str">
        <f t="shared" si="18"/>
        <v/>
      </c>
    </row>
    <row r="198" spans="1:14" ht="12.75" customHeight="1" x14ac:dyDescent="0.3">
      <c r="A198" s="65" t="str">
        <f t="shared" si="13"/>
        <v>FEN 60</v>
      </c>
      <c r="B198" s="65"/>
      <c r="C198" s="62" t="s">
        <v>348</v>
      </c>
      <c r="D198" s="63" t="s">
        <v>71</v>
      </c>
      <c r="E198" s="64"/>
      <c r="F198" s="65" t="s">
        <v>10</v>
      </c>
      <c r="G198" s="55"/>
      <c r="H198" s="34"/>
      <c r="I198" s="118" t="str">
        <f t="shared" si="14"/>
        <v/>
      </c>
      <c r="K198" s="7" t="str">
        <f t="shared" si="15"/>
        <v/>
      </c>
      <c r="L198" s="7" t="str">
        <f t="shared" si="16"/>
        <v xml:space="preserve">FEN </v>
      </c>
      <c r="M198" s="7" t="str">
        <f t="shared" si="17"/>
        <v xml:space="preserve">FEN </v>
      </c>
      <c r="N198" s="5">
        <f t="shared" si="18"/>
        <v>60</v>
      </c>
    </row>
    <row r="199" spans="1:14" ht="12.75" customHeight="1" x14ac:dyDescent="0.3">
      <c r="A199" s="65" t="str">
        <f t="shared" si="13"/>
        <v/>
      </c>
      <c r="B199" s="65"/>
      <c r="C199" s="62"/>
      <c r="D199" s="63"/>
      <c r="E199" s="64"/>
      <c r="F199" s="65"/>
      <c r="G199" s="55"/>
      <c r="H199" s="34"/>
      <c r="I199" s="118" t="str">
        <f t="shared" si="14"/>
        <v/>
      </c>
      <c r="K199" s="7" t="str">
        <f t="shared" si="15"/>
        <v/>
      </c>
      <c r="L199" s="7" t="str">
        <f t="shared" si="16"/>
        <v/>
      </c>
      <c r="M199" s="7" t="str">
        <f t="shared" si="17"/>
        <v/>
      </c>
      <c r="N199" s="5" t="str">
        <f t="shared" si="18"/>
        <v/>
      </c>
    </row>
    <row r="200" spans="1:14" ht="12.75" customHeight="1" x14ac:dyDescent="0.3">
      <c r="A200" s="65" t="str">
        <f t="shared" si="13"/>
        <v>FEN 61</v>
      </c>
      <c r="B200" s="65" t="s">
        <v>1081</v>
      </c>
      <c r="C200" s="66" t="s">
        <v>278</v>
      </c>
      <c r="D200" s="63"/>
      <c r="E200" s="64"/>
      <c r="F200" s="65" t="s">
        <v>10</v>
      </c>
      <c r="G200" s="55"/>
      <c r="H200" s="34"/>
      <c r="I200" s="118" t="str">
        <f t="shared" si="14"/>
        <v/>
      </c>
      <c r="K200" s="7" t="str">
        <f t="shared" si="15"/>
        <v xml:space="preserve">FEN </v>
      </c>
      <c r="L200" s="7" t="str">
        <f t="shared" si="16"/>
        <v xml:space="preserve">FEN </v>
      </c>
      <c r="M200" s="7" t="str">
        <f t="shared" si="17"/>
        <v xml:space="preserve">FEN </v>
      </c>
      <c r="N200" s="5">
        <f t="shared" si="18"/>
        <v>61</v>
      </c>
    </row>
    <row r="201" spans="1:14" ht="12.75" customHeight="1" x14ac:dyDescent="0.3">
      <c r="A201" s="65" t="str">
        <f t="shared" ref="A201:A264" si="19">CONCATENATE(M201,N201)</f>
        <v/>
      </c>
      <c r="B201" s="65"/>
      <c r="C201" s="36"/>
      <c r="D201" s="31"/>
      <c r="E201" s="32"/>
      <c r="F201" s="30"/>
      <c r="G201" s="33"/>
      <c r="H201" s="34"/>
      <c r="I201" s="118" t="str">
        <f t="shared" ref="I201:I264" si="20">IF(AND(OR(G201=0,H201=0)),"",G201*H201)</f>
        <v/>
      </c>
      <c r="K201" s="7" t="str">
        <f t="shared" si="15"/>
        <v/>
      </c>
      <c r="L201" s="7" t="str">
        <f t="shared" si="16"/>
        <v/>
      </c>
      <c r="M201" s="7" t="str">
        <f t="shared" si="17"/>
        <v/>
      </c>
      <c r="N201" s="5" t="str">
        <f t="shared" si="18"/>
        <v/>
      </c>
    </row>
    <row r="202" spans="1:14" ht="12.75" customHeight="1" x14ac:dyDescent="0.3">
      <c r="A202" s="65" t="str">
        <f t="shared" si="19"/>
        <v/>
      </c>
      <c r="B202" s="65"/>
      <c r="C202" s="36"/>
      <c r="D202" s="31"/>
      <c r="E202" s="32"/>
      <c r="F202" s="30"/>
      <c r="G202" s="33"/>
      <c r="H202" s="34"/>
      <c r="I202" s="118" t="str">
        <f t="shared" si="20"/>
        <v/>
      </c>
      <c r="K202" s="7" t="str">
        <f t="shared" si="15"/>
        <v/>
      </c>
      <c r="L202" s="7" t="str">
        <f t="shared" si="16"/>
        <v/>
      </c>
      <c r="M202" s="7" t="str">
        <f t="shared" si="17"/>
        <v/>
      </c>
      <c r="N202" s="5" t="str">
        <f t="shared" si="18"/>
        <v/>
      </c>
    </row>
    <row r="203" spans="1:14" ht="12.75" customHeight="1" x14ac:dyDescent="0.3">
      <c r="A203" s="65" t="str">
        <f t="shared" si="19"/>
        <v/>
      </c>
      <c r="B203" s="65"/>
      <c r="C203" s="120" t="s">
        <v>1082</v>
      </c>
      <c r="D203" s="31"/>
      <c r="E203" s="32"/>
      <c r="F203" s="30"/>
      <c r="G203" s="33"/>
      <c r="H203" s="34"/>
      <c r="I203" s="118" t="str">
        <f t="shared" si="20"/>
        <v/>
      </c>
      <c r="K203" s="7" t="str">
        <f t="shared" si="15"/>
        <v/>
      </c>
      <c r="L203" s="7" t="str">
        <f t="shared" si="16"/>
        <v/>
      </c>
      <c r="M203" s="7" t="str">
        <f t="shared" si="17"/>
        <v/>
      </c>
      <c r="N203" s="5" t="str">
        <f t="shared" si="18"/>
        <v/>
      </c>
    </row>
    <row r="204" spans="1:14" ht="12.75" customHeight="1" x14ac:dyDescent="0.3">
      <c r="A204" s="65" t="str">
        <f t="shared" si="19"/>
        <v/>
      </c>
      <c r="B204" s="65"/>
      <c r="C204" s="36"/>
      <c r="D204" s="31"/>
      <c r="E204" s="32"/>
      <c r="F204" s="30"/>
      <c r="G204" s="33"/>
      <c r="H204" s="34"/>
      <c r="I204" s="118" t="str">
        <f t="shared" si="20"/>
        <v/>
      </c>
      <c r="K204" s="7" t="str">
        <f t="shared" si="15"/>
        <v/>
      </c>
      <c r="L204" s="7" t="str">
        <f t="shared" si="16"/>
        <v/>
      </c>
      <c r="M204" s="7" t="str">
        <f t="shared" si="17"/>
        <v/>
      </c>
      <c r="N204" s="5" t="str">
        <f t="shared" si="18"/>
        <v/>
      </c>
    </row>
    <row r="205" spans="1:14" ht="12.75" customHeight="1" x14ac:dyDescent="0.3">
      <c r="A205" s="65" t="str">
        <f t="shared" si="19"/>
        <v>FEN 62</v>
      </c>
      <c r="B205" s="65" t="s">
        <v>1083</v>
      </c>
      <c r="C205" s="23" t="s">
        <v>1084</v>
      </c>
      <c r="D205" s="31"/>
      <c r="E205" s="32"/>
      <c r="F205" s="30" t="s">
        <v>24</v>
      </c>
      <c r="G205" s="33"/>
      <c r="H205" s="34"/>
      <c r="I205" s="118" t="str">
        <f t="shared" si="20"/>
        <v/>
      </c>
      <c r="K205" s="7" t="str">
        <f t="shared" si="15"/>
        <v xml:space="preserve">FEN </v>
      </c>
      <c r="L205" s="7" t="str">
        <f t="shared" si="16"/>
        <v xml:space="preserve">FEN </v>
      </c>
      <c r="M205" s="7" t="str">
        <f t="shared" si="17"/>
        <v xml:space="preserve">FEN </v>
      </c>
      <c r="N205" s="5">
        <f t="shared" si="18"/>
        <v>62</v>
      </c>
    </row>
    <row r="206" spans="1:14" ht="12.75" customHeight="1" x14ac:dyDescent="0.3">
      <c r="A206" s="65" t="str">
        <f t="shared" si="19"/>
        <v/>
      </c>
      <c r="B206" s="65"/>
      <c r="C206" s="23" t="s">
        <v>1085</v>
      </c>
      <c r="D206" s="31"/>
      <c r="E206" s="32"/>
      <c r="F206" s="30"/>
      <c r="G206" s="33"/>
      <c r="H206" s="34"/>
      <c r="I206" s="118" t="str">
        <f t="shared" si="20"/>
        <v/>
      </c>
      <c r="K206" s="7" t="str">
        <f t="shared" ref="K206:K269" si="21">IF(ISBLANK(B206),"","FEN ")</f>
        <v/>
      </c>
      <c r="L206" s="7" t="str">
        <f t="shared" ref="L206:L269" si="22">IF(ISBLANK(F206),"","FEN ")</f>
        <v/>
      </c>
      <c r="M206" s="7" t="str">
        <f t="shared" ref="M206:M269" si="23">IF(K206="FEN ","FEN ",IF(L206="FEN ","FEN ",""))</f>
        <v/>
      </c>
      <c r="N206" s="5" t="str">
        <f t="shared" si="18"/>
        <v/>
      </c>
    </row>
    <row r="207" spans="1:14" ht="12.75" customHeight="1" x14ac:dyDescent="0.3">
      <c r="A207" s="65" t="str">
        <f t="shared" si="19"/>
        <v/>
      </c>
      <c r="B207" s="65"/>
      <c r="C207" s="23" t="s">
        <v>1086</v>
      </c>
      <c r="D207" s="31"/>
      <c r="E207" s="32"/>
      <c r="F207" s="30"/>
      <c r="G207" s="33"/>
      <c r="H207" s="34"/>
      <c r="I207" s="118" t="str">
        <f t="shared" si="20"/>
        <v/>
      </c>
      <c r="K207" s="7" t="str">
        <f t="shared" si="21"/>
        <v/>
      </c>
      <c r="L207" s="7" t="str">
        <f t="shared" si="22"/>
        <v/>
      </c>
      <c r="M207" s="7" t="str">
        <f t="shared" si="23"/>
        <v/>
      </c>
      <c r="N207" s="5" t="str">
        <f t="shared" si="18"/>
        <v/>
      </c>
    </row>
    <row r="208" spans="1:14" ht="12.75" customHeight="1" x14ac:dyDescent="0.3">
      <c r="A208" s="65" t="str">
        <f t="shared" si="19"/>
        <v/>
      </c>
      <c r="B208" s="65"/>
      <c r="C208" s="36"/>
      <c r="D208" s="31"/>
      <c r="E208" s="32"/>
      <c r="F208" s="30"/>
      <c r="G208" s="33"/>
      <c r="H208" s="34"/>
      <c r="I208" s="118" t="str">
        <f t="shared" si="20"/>
        <v/>
      </c>
      <c r="K208" s="7" t="str">
        <f t="shared" si="21"/>
        <v/>
      </c>
      <c r="L208" s="7" t="str">
        <f t="shared" si="22"/>
        <v/>
      </c>
      <c r="M208" s="7" t="str">
        <f t="shared" si="23"/>
        <v/>
      </c>
      <c r="N208" s="5" t="str">
        <f t="shared" ref="N208:N271" si="24">IF(AND(M208="FEN ",ISNUMBER(MAX(N200:N207))),MAX(N200:N207)+1,"")</f>
        <v/>
      </c>
    </row>
    <row r="209" spans="1:14" ht="12.75" customHeight="1" x14ac:dyDescent="0.3">
      <c r="A209" s="65" t="str">
        <f t="shared" si="19"/>
        <v>FEN 63</v>
      </c>
      <c r="B209" s="65" t="s">
        <v>1087</v>
      </c>
      <c r="C209" s="23" t="s">
        <v>1088</v>
      </c>
      <c r="D209" s="31"/>
      <c r="E209" s="32"/>
      <c r="F209" s="30" t="s">
        <v>24</v>
      </c>
      <c r="G209" s="33"/>
      <c r="H209" s="34"/>
      <c r="I209" s="118" t="str">
        <f t="shared" si="20"/>
        <v/>
      </c>
      <c r="K209" s="7" t="str">
        <f t="shared" si="21"/>
        <v xml:space="preserve">FEN </v>
      </c>
      <c r="L209" s="7" t="str">
        <f t="shared" si="22"/>
        <v xml:space="preserve">FEN </v>
      </c>
      <c r="M209" s="7" t="str">
        <f t="shared" si="23"/>
        <v xml:space="preserve">FEN </v>
      </c>
      <c r="N209" s="5">
        <f t="shared" si="24"/>
        <v>63</v>
      </c>
    </row>
    <row r="210" spans="1:14" ht="12.75" customHeight="1" x14ac:dyDescent="0.3">
      <c r="A210" s="65" t="str">
        <f t="shared" si="19"/>
        <v/>
      </c>
      <c r="B210" s="65"/>
      <c r="C210" s="23" t="s">
        <v>1089</v>
      </c>
      <c r="D210" s="31"/>
      <c r="E210" s="32"/>
      <c r="F210" s="30"/>
      <c r="G210" s="33"/>
      <c r="H210" s="34"/>
      <c r="I210" s="118" t="str">
        <f t="shared" si="20"/>
        <v/>
      </c>
      <c r="K210" s="7" t="str">
        <f t="shared" si="21"/>
        <v/>
      </c>
      <c r="L210" s="7" t="str">
        <f t="shared" si="22"/>
        <v/>
      </c>
      <c r="M210" s="7" t="str">
        <f t="shared" si="23"/>
        <v/>
      </c>
      <c r="N210" s="5" t="str">
        <f t="shared" si="24"/>
        <v/>
      </c>
    </row>
    <row r="211" spans="1:14" ht="12.75" customHeight="1" x14ac:dyDescent="0.3">
      <c r="A211" s="65" t="str">
        <f t="shared" si="19"/>
        <v/>
      </c>
      <c r="B211" s="65"/>
      <c r="C211" s="23" t="s">
        <v>1090</v>
      </c>
      <c r="D211" s="31"/>
      <c r="E211" s="32"/>
      <c r="F211" s="30"/>
      <c r="G211" s="33"/>
      <c r="H211" s="34"/>
      <c r="I211" s="118" t="str">
        <f t="shared" si="20"/>
        <v/>
      </c>
      <c r="K211" s="7" t="str">
        <f t="shared" si="21"/>
        <v/>
      </c>
      <c r="L211" s="7" t="str">
        <f t="shared" si="22"/>
        <v/>
      </c>
      <c r="M211" s="7" t="str">
        <f t="shared" si="23"/>
        <v/>
      </c>
      <c r="N211" s="5" t="str">
        <f t="shared" si="24"/>
        <v/>
      </c>
    </row>
    <row r="212" spans="1:14" ht="12.75" customHeight="1" x14ac:dyDescent="0.3">
      <c r="A212" s="65" t="str">
        <f t="shared" si="19"/>
        <v/>
      </c>
      <c r="B212" s="65"/>
      <c r="C212" s="36"/>
      <c r="D212" s="31"/>
      <c r="E212" s="32"/>
      <c r="F212" s="30"/>
      <c r="G212" s="33"/>
      <c r="H212" s="34"/>
      <c r="I212" s="118" t="str">
        <f t="shared" si="20"/>
        <v/>
      </c>
      <c r="K212" s="7" t="str">
        <f t="shared" si="21"/>
        <v/>
      </c>
      <c r="L212" s="7" t="str">
        <f t="shared" si="22"/>
        <v/>
      </c>
      <c r="M212" s="7" t="str">
        <f t="shared" si="23"/>
        <v/>
      </c>
      <c r="N212" s="5" t="str">
        <f t="shared" si="24"/>
        <v/>
      </c>
    </row>
    <row r="213" spans="1:14" ht="12.75" customHeight="1" x14ac:dyDescent="0.3">
      <c r="A213" s="65" t="str">
        <f t="shared" si="19"/>
        <v>FEN 64</v>
      </c>
      <c r="B213" s="65" t="s">
        <v>1091</v>
      </c>
      <c r="C213" s="23" t="s">
        <v>1092</v>
      </c>
      <c r="D213" s="31"/>
      <c r="E213" s="32"/>
      <c r="F213" s="30" t="s">
        <v>24</v>
      </c>
      <c r="G213" s="33"/>
      <c r="H213" s="34"/>
      <c r="I213" s="118" t="str">
        <f t="shared" si="20"/>
        <v/>
      </c>
      <c r="K213" s="7" t="str">
        <f t="shared" si="21"/>
        <v xml:space="preserve">FEN </v>
      </c>
      <c r="L213" s="7" t="str">
        <f t="shared" si="22"/>
        <v xml:space="preserve">FEN </v>
      </c>
      <c r="M213" s="7" t="str">
        <f t="shared" si="23"/>
        <v xml:space="preserve">FEN </v>
      </c>
      <c r="N213" s="5">
        <f t="shared" si="24"/>
        <v>64</v>
      </c>
    </row>
    <row r="214" spans="1:14" ht="12.75" customHeight="1" x14ac:dyDescent="0.3">
      <c r="A214" s="65" t="str">
        <f t="shared" si="19"/>
        <v/>
      </c>
      <c r="B214" s="65"/>
      <c r="C214" s="23" t="s">
        <v>1093</v>
      </c>
      <c r="D214" s="31"/>
      <c r="E214" s="32"/>
      <c r="F214" s="30"/>
      <c r="G214" s="33"/>
      <c r="H214" s="34"/>
      <c r="I214" s="118" t="str">
        <f t="shared" si="20"/>
        <v/>
      </c>
      <c r="K214" s="7" t="str">
        <f t="shared" si="21"/>
        <v/>
      </c>
      <c r="L214" s="7" t="str">
        <f t="shared" si="22"/>
        <v/>
      </c>
      <c r="M214" s="7" t="str">
        <f t="shared" si="23"/>
        <v/>
      </c>
      <c r="N214" s="5" t="str">
        <f t="shared" si="24"/>
        <v/>
      </c>
    </row>
    <row r="215" spans="1:14" ht="12.75" customHeight="1" x14ac:dyDescent="0.3">
      <c r="A215" s="65" t="str">
        <f t="shared" si="19"/>
        <v/>
      </c>
      <c r="B215" s="65"/>
      <c r="C215" s="36"/>
      <c r="D215" s="31"/>
      <c r="E215" s="32"/>
      <c r="F215" s="30"/>
      <c r="G215" s="33"/>
      <c r="H215" s="34"/>
      <c r="I215" s="118" t="str">
        <f t="shared" si="20"/>
        <v/>
      </c>
      <c r="K215" s="7" t="str">
        <f t="shared" si="21"/>
        <v/>
      </c>
      <c r="L215" s="7" t="str">
        <f t="shared" si="22"/>
        <v/>
      </c>
      <c r="M215" s="7" t="str">
        <f t="shared" si="23"/>
        <v/>
      </c>
      <c r="N215" s="5" t="str">
        <f t="shared" si="24"/>
        <v/>
      </c>
    </row>
    <row r="216" spans="1:14" ht="12.75" customHeight="1" x14ac:dyDescent="0.3">
      <c r="A216" s="65" t="str">
        <f t="shared" si="19"/>
        <v>FEN 65</v>
      </c>
      <c r="B216" s="65" t="s">
        <v>1094</v>
      </c>
      <c r="C216" s="23" t="s">
        <v>1095</v>
      </c>
      <c r="D216" s="31"/>
      <c r="E216" s="32"/>
      <c r="F216" s="30"/>
      <c r="G216" s="33"/>
      <c r="H216" s="34"/>
      <c r="I216" s="118" t="str">
        <f t="shared" si="20"/>
        <v/>
      </c>
      <c r="K216" s="7" t="str">
        <f t="shared" si="21"/>
        <v xml:space="preserve">FEN </v>
      </c>
      <c r="L216" s="7" t="str">
        <f t="shared" si="22"/>
        <v/>
      </c>
      <c r="M216" s="7" t="str">
        <f t="shared" si="23"/>
        <v xml:space="preserve">FEN </v>
      </c>
      <c r="N216" s="5">
        <f t="shared" si="24"/>
        <v>65</v>
      </c>
    </row>
    <row r="217" spans="1:14" ht="12.75" customHeight="1" x14ac:dyDescent="0.3">
      <c r="A217" s="65" t="str">
        <f t="shared" si="19"/>
        <v/>
      </c>
      <c r="B217" s="65"/>
      <c r="C217" s="23" t="s">
        <v>1096</v>
      </c>
      <c r="D217" s="31"/>
      <c r="E217" s="32"/>
      <c r="F217" s="30"/>
      <c r="G217" s="33"/>
      <c r="H217" s="34"/>
      <c r="I217" s="118" t="str">
        <f t="shared" si="20"/>
        <v/>
      </c>
      <c r="K217" s="7" t="str">
        <f t="shared" si="21"/>
        <v/>
      </c>
      <c r="L217" s="7" t="str">
        <f t="shared" si="22"/>
        <v/>
      </c>
      <c r="M217" s="7" t="str">
        <f t="shared" si="23"/>
        <v/>
      </c>
      <c r="N217" s="5" t="str">
        <f t="shared" si="24"/>
        <v/>
      </c>
    </row>
    <row r="218" spans="1:14" ht="12.75" customHeight="1" x14ac:dyDescent="0.3">
      <c r="A218" s="65" t="str">
        <f t="shared" si="19"/>
        <v/>
      </c>
      <c r="B218" s="65"/>
      <c r="C218" s="23" t="s">
        <v>1097</v>
      </c>
      <c r="D218" s="31"/>
      <c r="E218" s="32"/>
      <c r="F218" s="30"/>
      <c r="G218" s="33"/>
      <c r="H218" s="34"/>
      <c r="I218" s="118" t="str">
        <f t="shared" si="20"/>
        <v/>
      </c>
      <c r="K218" s="7" t="str">
        <f t="shared" si="21"/>
        <v/>
      </c>
      <c r="L218" s="7" t="str">
        <f t="shared" si="22"/>
        <v/>
      </c>
      <c r="M218" s="7" t="str">
        <f t="shared" si="23"/>
        <v/>
      </c>
      <c r="N218" s="5" t="str">
        <f t="shared" si="24"/>
        <v/>
      </c>
    </row>
    <row r="219" spans="1:14" ht="12.75" customHeight="1" x14ac:dyDescent="0.3">
      <c r="A219" s="65" t="str">
        <f t="shared" si="19"/>
        <v/>
      </c>
      <c r="B219" s="65"/>
      <c r="C219" s="23" t="s">
        <v>1098</v>
      </c>
      <c r="D219" s="31"/>
      <c r="E219" s="32"/>
      <c r="F219" s="30"/>
      <c r="G219" s="33"/>
      <c r="H219" s="34"/>
      <c r="I219" s="118" t="str">
        <f t="shared" si="20"/>
        <v/>
      </c>
      <c r="K219" s="7" t="str">
        <f t="shared" si="21"/>
        <v/>
      </c>
      <c r="L219" s="7" t="str">
        <f t="shared" si="22"/>
        <v/>
      </c>
      <c r="M219" s="7" t="str">
        <f t="shared" si="23"/>
        <v/>
      </c>
      <c r="N219" s="5" t="str">
        <f t="shared" si="24"/>
        <v/>
      </c>
    </row>
    <row r="220" spans="1:14" ht="12.75" customHeight="1" x14ac:dyDescent="0.3">
      <c r="A220" s="65" t="str">
        <f t="shared" si="19"/>
        <v/>
      </c>
      <c r="B220" s="65"/>
      <c r="C220" s="36"/>
      <c r="D220" s="31"/>
      <c r="E220" s="32"/>
      <c r="F220" s="30"/>
      <c r="G220" s="33"/>
      <c r="H220" s="34"/>
      <c r="I220" s="118" t="str">
        <f t="shared" si="20"/>
        <v/>
      </c>
      <c r="K220" s="7" t="str">
        <f t="shared" si="21"/>
        <v/>
      </c>
      <c r="L220" s="7" t="str">
        <f t="shared" si="22"/>
        <v/>
      </c>
      <c r="M220" s="7" t="str">
        <f t="shared" si="23"/>
        <v/>
      </c>
      <c r="N220" s="5" t="str">
        <f t="shared" si="24"/>
        <v/>
      </c>
    </row>
    <row r="221" spans="1:14" ht="12.75" customHeight="1" x14ac:dyDescent="0.3">
      <c r="A221" s="65" t="str">
        <f t="shared" si="19"/>
        <v>FEN 66</v>
      </c>
      <c r="B221" s="65" t="s">
        <v>1094</v>
      </c>
      <c r="C221" s="36" t="s">
        <v>320</v>
      </c>
      <c r="D221" s="31" t="s">
        <v>1099</v>
      </c>
      <c r="E221" s="32"/>
      <c r="F221" s="30"/>
      <c r="G221" s="33"/>
      <c r="H221" s="34"/>
      <c r="I221" s="118" t="str">
        <f t="shared" si="20"/>
        <v/>
      </c>
      <c r="K221" s="7" t="str">
        <f t="shared" si="21"/>
        <v xml:space="preserve">FEN </v>
      </c>
      <c r="L221" s="7" t="str">
        <f t="shared" si="22"/>
        <v/>
      </c>
      <c r="M221" s="7" t="str">
        <f t="shared" si="23"/>
        <v xml:space="preserve">FEN </v>
      </c>
      <c r="N221" s="5">
        <f t="shared" si="24"/>
        <v>66</v>
      </c>
    </row>
    <row r="222" spans="1:14" ht="12.75" customHeight="1" x14ac:dyDescent="0.3">
      <c r="A222" s="65" t="str">
        <f t="shared" si="19"/>
        <v/>
      </c>
      <c r="B222" s="65"/>
      <c r="C222" s="36"/>
      <c r="D222" s="31"/>
      <c r="E222" s="32"/>
      <c r="F222" s="30"/>
      <c r="G222" s="33"/>
      <c r="H222" s="34"/>
      <c r="I222" s="118" t="str">
        <f t="shared" si="20"/>
        <v/>
      </c>
      <c r="K222" s="7" t="str">
        <f t="shared" si="21"/>
        <v/>
      </c>
      <c r="L222" s="7" t="str">
        <f t="shared" si="22"/>
        <v/>
      </c>
      <c r="M222" s="7" t="str">
        <f t="shared" si="23"/>
        <v/>
      </c>
      <c r="N222" s="5" t="str">
        <f t="shared" si="24"/>
        <v/>
      </c>
    </row>
    <row r="223" spans="1:14" ht="12.75" customHeight="1" x14ac:dyDescent="0.3">
      <c r="A223" s="65" t="str">
        <f t="shared" si="19"/>
        <v>FEN 67</v>
      </c>
      <c r="B223" s="65"/>
      <c r="C223" s="36"/>
      <c r="D223" s="31" t="s">
        <v>32</v>
      </c>
      <c r="E223" s="31" t="s">
        <v>1100</v>
      </c>
      <c r="F223" s="30" t="s">
        <v>12</v>
      </c>
      <c r="G223" s="33"/>
      <c r="H223" s="34"/>
      <c r="I223" s="118" t="str">
        <f t="shared" si="20"/>
        <v/>
      </c>
      <c r="K223" s="7" t="str">
        <f t="shared" si="21"/>
        <v/>
      </c>
      <c r="L223" s="7" t="str">
        <f t="shared" si="22"/>
        <v xml:space="preserve">FEN </v>
      </c>
      <c r="M223" s="7" t="str">
        <f t="shared" si="23"/>
        <v xml:space="preserve">FEN </v>
      </c>
      <c r="N223" s="5">
        <f t="shared" si="24"/>
        <v>67</v>
      </c>
    </row>
    <row r="224" spans="1:14" ht="12.75" customHeight="1" x14ac:dyDescent="0.3">
      <c r="A224" s="65" t="str">
        <f t="shared" si="19"/>
        <v/>
      </c>
      <c r="B224" s="65"/>
      <c r="C224" s="36"/>
      <c r="D224" s="31"/>
      <c r="E224" s="31"/>
      <c r="F224" s="30"/>
      <c r="G224" s="33"/>
      <c r="H224" s="34"/>
      <c r="I224" s="118" t="str">
        <f t="shared" si="20"/>
        <v/>
      </c>
      <c r="K224" s="7" t="str">
        <f t="shared" si="21"/>
        <v/>
      </c>
      <c r="L224" s="7" t="str">
        <f t="shared" si="22"/>
        <v/>
      </c>
      <c r="M224" s="7" t="str">
        <f t="shared" si="23"/>
        <v/>
      </c>
      <c r="N224" s="5" t="str">
        <f t="shared" si="24"/>
        <v/>
      </c>
    </row>
    <row r="225" spans="1:14" ht="12.75" customHeight="1" x14ac:dyDescent="0.3">
      <c r="A225" s="65" t="str">
        <f t="shared" si="19"/>
        <v>FEN 68</v>
      </c>
      <c r="B225" s="65"/>
      <c r="C225" s="36"/>
      <c r="D225" s="31" t="s">
        <v>33</v>
      </c>
      <c r="E225" s="31" t="s">
        <v>1101</v>
      </c>
      <c r="F225" s="30" t="s">
        <v>12</v>
      </c>
      <c r="G225" s="33"/>
      <c r="H225" s="34"/>
      <c r="I225" s="118" t="str">
        <f t="shared" si="20"/>
        <v/>
      </c>
      <c r="K225" s="7" t="str">
        <f t="shared" si="21"/>
        <v/>
      </c>
      <c r="L225" s="7" t="str">
        <f t="shared" si="22"/>
        <v xml:space="preserve">FEN </v>
      </c>
      <c r="M225" s="7" t="str">
        <f t="shared" si="23"/>
        <v xml:space="preserve">FEN </v>
      </c>
      <c r="N225" s="5">
        <f t="shared" si="24"/>
        <v>68</v>
      </c>
    </row>
    <row r="226" spans="1:14" ht="12.75" customHeight="1" x14ac:dyDescent="0.3">
      <c r="A226" s="65" t="str">
        <f t="shared" si="19"/>
        <v/>
      </c>
      <c r="B226" s="65"/>
      <c r="C226" s="36"/>
      <c r="D226" s="31"/>
      <c r="E226" s="32"/>
      <c r="F226" s="30"/>
      <c r="G226" s="33"/>
      <c r="H226" s="34"/>
      <c r="I226" s="118" t="str">
        <f t="shared" si="20"/>
        <v/>
      </c>
      <c r="K226" s="7" t="str">
        <f t="shared" si="21"/>
        <v/>
      </c>
      <c r="L226" s="7" t="str">
        <f t="shared" si="22"/>
        <v/>
      </c>
      <c r="M226" s="7" t="str">
        <f t="shared" si="23"/>
        <v/>
      </c>
      <c r="N226" s="5" t="str">
        <f t="shared" si="24"/>
        <v/>
      </c>
    </row>
    <row r="227" spans="1:14" ht="12.75" customHeight="1" x14ac:dyDescent="0.3">
      <c r="A227" s="65" t="str">
        <f t="shared" si="19"/>
        <v>FEN 69</v>
      </c>
      <c r="B227" s="65" t="s">
        <v>1094</v>
      </c>
      <c r="C227" s="36" t="s">
        <v>8</v>
      </c>
      <c r="D227" s="31" t="s">
        <v>1102</v>
      </c>
      <c r="E227" s="32"/>
      <c r="F227" s="30"/>
      <c r="G227" s="33"/>
      <c r="H227" s="34"/>
      <c r="I227" s="118" t="str">
        <f t="shared" si="20"/>
        <v/>
      </c>
      <c r="K227" s="7" t="str">
        <f t="shared" si="21"/>
        <v xml:space="preserve">FEN </v>
      </c>
      <c r="L227" s="7" t="str">
        <f t="shared" si="22"/>
        <v/>
      </c>
      <c r="M227" s="7" t="str">
        <f t="shared" si="23"/>
        <v xml:space="preserve">FEN </v>
      </c>
      <c r="N227" s="5">
        <f t="shared" si="24"/>
        <v>69</v>
      </c>
    </row>
    <row r="228" spans="1:14" ht="12.75" customHeight="1" x14ac:dyDescent="0.3">
      <c r="A228" s="65" t="str">
        <f t="shared" si="19"/>
        <v/>
      </c>
      <c r="B228" s="65"/>
      <c r="C228" s="36"/>
      <c r="D228" s="31"/>
      <c r="E228" s="32"/>
      <c r="F228" s="30"/>
      <c r="G228" s="33"/>
      <c r="H228" s="34"/>
      <c r="I228" s="118" t="str">
        <f t="shared" si="20"/>
        <v/>
      </c>
      <c r="K228" s="7" t="str">
        <f t="shared" si="21"/>
        <v/>
      </c>
      <c r="L228" s="7" t="str">
        <f t="shared" si="22"/>
        <v/>
      </c>
      <c r="M228" s="7" t="str">
        <f t="shared" si="23"/>
        <v/>
      </c>
      <c r="N228" s="5" t="str">
        <f t="shared" si="24"/>
        <v/>
      </c>
    </row>
    <row r="229" spans="1:14" ht="12.75" customHeight="1" x14ac:dyDescent="0.3">
      <c r="A229" s="65" t="str">
        <f t="shared" si="19"/>
        <v>FEN 70</v>
      </c>
      <c r="B229" s="65"/>
      <c r="C229" s="36"/>
      <c r="D229" s="31" t="s">
        <v>32</v>
      </c>
      <c r="E229" s="31" t="s">
        <v>1100</v>
      </c>
      <c r="F229" s="30" t="s">
        <v>12</v>
      </c>
      <c r="G229" s="33"/>
      <c r="H229" s="34"/>
      <c r="I229" s="118" t="str">
        <f t="shared" si="20"/>
        <v/>
      </c>
      <c r="K229" s="7" t="str">
        <f t="shared" si="21"/>
        <v/>
      </c>
      <c r="L229" s="7" t="str">
        <f t="shared" si="22"/>
        <v xml:space="preserve">FEN </v>
      </c>
      <c r="M229" s="7" t="str">
        <f t="shared" si="23"/>
        <v xml:space="preserve">FEN </v>
      </c>
      <c r="N229" s="5">
        <f t="shared" si="24"/>
        <v>70</v>
      </c>
    </row>
    <row r="230" spans="1:14" ht="12.75" customHeight="1" x14ac:dyDescent="0.3">
      <c r="A230" s="65" t="str">
        <f t="shared" si="19"/>
        <v/>
      </c>
      <c r="B230" s="65"/>
      <c r="C230" s="36"/>
      <c r="D230" s="31"/>
      <c r="E230" s="31"/>
      <c r="F230" s="30"/>
      <c r="G230" s="33"/>
      <c r="H230" s="34"/>
      <c r="I230" s="118" t="str">
        <f t="shared" si="20"/>
        <v/>
      </c>
      <c r="K230" s="7" t="str">
        <f t="shared" si="21"/>
        <v/>
      </c>
      <c r="L230" s="7" t="str">
        <f t="shared" si="22"/>
        <v/>
      </c>
      <c r="M230" s="7" t="str">
        <f t="shared" si="23"/>
        <v/>
      </c>
      <c r="N230" s="5" t="str">
        <f t="shared" si="24"/>
        <v/>
      </c>
    </row>
    <row r="231" spans="1:14" ht="12.75" customHeight="1" x14ac:dyDescent="0.3">
      <c r="A231" s="65" t="str">
        <f t="shared" si="19"/>
        <v>FEN 71</v>
      </c>
      <c r="B231" s="65"/>
      <c r="C231" s="36"/>
      <c r="D231" s="31" t="s">
        <v>33</v>
      </c>
      <c r="E231" s="31" t="s">
        <v>1101</v>
      </c>
      <c r="F231" s="30" t="s">
        <v>12</v>
      </c>
      <c r="G231" s="33"/>
      <c r="H231" s="34"/>
      <c r="I231" s="118" t="str">
        <f t="shared" si="20"/>
        <v/>
      </c>
      <c r="K231" s="7" t="str">
        <f t="shared" si="21"/>
        <v/>
      </c>
      <c r="L231" s="7" t="str">
        <f t="shared" si="22"/>
        <v xml:space="preserve">FEN </v>
      </c>
      <c r="M231" s="7" t="str">
        <f t="shared" si="23"/>
        <v xml:space="preserve">FEN </v>
      </c>
      <c r="N231" s="5">
        <f t="shared" si="24"/>
        <v>71</v>
      </c>
    </row>
    <row r="232" spans="1:14" ht="12.75" customHeight="1" x14ac:dyDescent="0.3">
      <c r="A232" s="65" t="str">
        <f t="shared" si="19"/>
        <v/>
      </c>
      <c r="B232" s="65"/>
      <c r="C232" s="36"/>
      <c r="D232" s="31"/>
      <c r="E232" s="32"/>
      <c r="F232" s="30"/>
      <c r="G232" s="33"/>
      <c r="H232" s="34"/>
      <c r="I232" s="118" t="str">
        <f t="shared" si="20"/>
        <v/>
      </c>
      <c r="K232" s="7" t="str">
        <f t="shared" si="21"/>
        <v/>
      </c>
      <c r="L232" s="7" t="str">
        <f t="shared" si="22"/>
        <v/>
      </c>
      <c r="M232" s="7" t="str">
        <f t="shared" si="23"/>
        <v/>
      </c>
      <c r="N232" s="5" t="str">
        <f t="shared" si="24"/>
        <v/>
      </c>
    </row>
    <row r="233" spans="1:14" ht="12.75" customHeight="1" x14ac:dyDescent="0.3">
      <c r="A233" s="65" t="str">
        <f t="shared" si="19"/>
        <v>FEN 72</v>
      </c>
      <c r="B233" s="65" t="s">
        <v>1103</v>
      </c>
      <c r="C233" s="23" t="s">
        <v>1104</v>
      </c>
      <c r="D233" s="31"/>
      <c r="E233" s="32"/>
      <c r="F233" s="30"/>
      <c r="G233" s="33"/>
      <c r="H233" s="34"/>
      <c r="I233" s="118" t="str">
        <f t="shared" si="20"/>
        <v/>
      </c>
      <c r="K233" s="7" t="str">
        <f t="shared" si="21"/>
        <v xml:space="preserve">FEN </v>
      </c>
      <c r="L233" s="7" t="str">
        <f t="shared" si="22"/>
        <v/>
      </c>
      <c r="M233" s="7" t="str">
        <f t="shared" si="23"/>
        <v xml:space="preserve">FEN </v>
      </c>
      <c r="N233" s="5">
        <f t="shared" si="24"/>
        <v>72</v>
      </c>
    </row>
    <row r="234" spans="1:14" ht="12.75" customHeight="1" x14ac:dyDescent="0.3">
      <c r="A234" s="65" t="str">
        <f t="shared" si="19"/>
        <v/>
      </c>
      <c r="B234" s="65"/>
      <c r="C234" s="23" t="s">
        <v>1105</v>
      </c>
      <c r="D234" s="31"/>
      <c r="E234" s="32"/>
      <c r="F234" s="30"/>
      <c r="G234" s="33"/>
      <c r="H234" s="34"/>
      <c r="I234" s="118" t="str">
        <f t="shared" si="20"/>
        <v/>
      </c>
      <c r="K234" s="7" t="str">
        <f t="shared" si="21"/>
        <v/>
      </c>
      <c r="L234" s="7" t="str">
        <f t="shared" si="22"/>
        <v/>
      </c>
      <c r="M234" s="7" t="str">
        <f t="shared" si="23"/>
        <v/>
      </c>
      <c r="N234" s="5" t="str">
        <f t="shared" si="24"/>
        <v/>
      </c>
    </row>
    <row r="235" spans="1:14" ht="12.75" customHeight="1" x14ac:dyDescent="0.3">
      <c r="A235" s="65" t="str">
        <f t="shared" si="19"/>
        <v/>
      </c>
      <c r="B235" s="65"/>
      <c r="C235" s="23" t="s">
        <v>1106</v>
      </c>
      <c r="D235" s="31"/>
      <c r="E235" s="32"/>
      <c r="F235" s="30"/>
      <c r="G235" s="33"/>
      <c r="H235" s="34"/>
      <c r="I235" s="118" t="str">
        <f t="shared" si="20"/>
        <v/>
      </c>
      <c r="K235" s="7" t="str">
        <f t="shared" si="21"/>
        <v/>
      </c>
      <c r="L235" s="7" t="str">
        <f t="shared" si="22"/>
        <v/>
      </c>
      <c r="M235" s="7" t="str">
        <f t="shared" si="23"/>
        <v/>
      </c>
      <c r="N235" s="5" t="str">
        <f t="shared" si="24"/>
        <v/>
      </c>
    </row>
    <row r="236" spans="1:14" ht="12.75" customHeight="1" x14ac:dyDescent="0.3">
      <c r="A236" s="65" t="str">
        <f t="shared" si="19"/>
        <v/>
      </c>
      <c r="B236" s="65"/>
      <c r="C236" s="23" t="s">
        <v>1107</v>
      </c>
      <c r="D236" s="31"/>
      <c r="E236" s="32"/>
      <c r="F236" s="30"/>
      <c r="G236" s="33"/>
      <c r="H236" s="34"/>
      <c r="I236" s="118" t="str">
        <f t="shared" si="20"/>
        <v/>
      </c>
      <c r="K236" s="7" t="str">
        <f t="shared" si="21"/>
        <v/>
      </c>
      <c r="L236" s="7" t="str">
        <f t="shared" si="22"/>
        <v/>
      </c>
      <c r="M236" s="7" t="str">
        <f t="shared" si="23"/>
        <v/>
      </c>
      <c r="N236" s="5" t="str">
        <f t="shared" si="24"/>
        <v/>
      </c>
    </row>
    <row r="237" spans="1:14" ht="12.75" customHeight="1" x14ac:dyDescent="0.3">
      <c r="A237" s="65" t="str">
        <f t="shared" si="19"/>
        <v/>
      </c>
      <c r="B237" s="65"/>
      <c r="C237" s="23"/>
      <c r="D237" s="31"/>
      <c r="E237" s="32"/>
      <c r="F237" s="30"/>
      <c r="G237" s="33"/>
      <c r="H237" s="34"/>
      <c r="I237" s="118" t="str">
        <f t="shared" si="20"/>
        <v/>
      </c>
      <c r="K237" s="7" t="str">
        <f t="shared" si="21"/>
        <v/>
      </c>
      <c r="L237" s="7" t="str">
        <f t="shared" si="22"/>
        <v/>
      </c>
      <c r="M237" s="7" t="str">
        <f t="shared" si="23"/>
        <v/>
      </c>
      <c r="N237" s="5" t="str">
        <f t="shared" si="24"/>
        <v/>
      </c>
    </row>
    <row r="238" spans="1:14" ht="12.75" customHeight="1" x14ac:dyDescent="0.3">
      <c r="A238" s="65" t="str">
        <f t="shared" si="19"/>
        <v>FEN 73</v>
      </c>
      <c r="B238" s="65" t="s">
        <v>1103</v>
      </c>
      <c r="C238" s="36" t="s">
        <v>320</v>
      </c>
      <c r="D238" s="31" t="s">
        <v>1108</v>
      </c>
      <c r="E238" s="32"/>
      <c r="F238" s="30"/>
      <c r="G238" s="33"/>
      <c r="H238" s="34"/>
      <c r="I238" s="118" t="str">
        <f t="shared" si="20"/>
        <v/>
      </c>
      <c r="K238" s="7" t="str">
        <f t="shared" si="21"/>
        <v xml:space="preserve">FEN </v>
      </c>
      <c r="L238" s="7" t="str">
        <f t="shared" si="22"/>
        <v/>
      </c>
      <c r="M238" s="7" t="str">
        <f t="shared" si="23"/>
        <v xml:space="preserve">FEN </v>
      </c>
      <c r="N238" s="5">
        <f t="shared" si="24"/>
        <v>73</v>
      </c>
    </row>
    <row r="239" spans="1:14" ht="12.75" customHeight="1" x14ac:dyDescent="0.3">
      <c r="A239" s="65" t="str">
        <f t="shared" si="19"/>
        <v/>
      </c>
      <c r="B239" s="65"/>
      <c r="C239" s="36"/>
      <c r="D239" s="31"/>
      <c r="E239" s="32"/>
      <c r="F239" s="30"/>
      <c r="G239" s="33"/>
      <c r="H239" s="34"/>
      <c r="I239" s="118" t="str">
        <f t="shared" si="20"/>
        <v/>
      </c>
      <c r="K239" s="7" t="str">
        <f t="shared" si="21"/>
        <v/>
      </c>
      <c r="L239" s="7" t="str">
        <f t="shared" si="22"/>
        <v/>
      </c>
      <c r="M239" s="7" t="str">
        <f t="shared" si="23"/>
        <v/>
      </c>
      <c r="N239" s="5" t="str">
        <f t="shared" si="24"/>
        <v/>
      </c>
    </row>
    <row r="240" spans="1:14" ht="12.75" customHeight="1" x14ac:dyDescent="0.3">
      <c r="A240" s="65" t="str">
        <f t="shared" si="19"/>
        <v>FEN 74</v>
      </c>
      <c r="B240" s="65" t="s">
        <v>1103</v>
      </c>
      <c r="C240" s="36"/>
      <c r="D240" s="31" t="s">
        <v>32</v>
      </c>
      <c r="E240" s="31" t="s">
        <v>1100</v>
      </c>
      <c r="F240" s="30"/>
      <c r="G240" s="33"/>
      <c r="H240" s="34"/>
      <c r="I240" s="118" t="str">
        <f t="shared" si="20"/>
        <v/>
      </c>
      <c r="K240" s="7" t="str">
        <f t="shared" si="21"/>
        <v xml:space="preserve">FEN </v>
      </c>
      <c r="L240" s="7" t="str">
        <f t="shared" si="22"/>
        <v/>
      </c>
      <c r="M240" s="7" t="str">
        <f t="shared" si="23"/>
        <v xml:space="preserve">FEN </v>
      </c>
      <c r="N240" s="5">
        <f t="shared" si="24"/>
        <v>74</v>
      </c>
    </row>
    <row r="241" spans="1:14" ht="12.75" customHeight="1" x14ac:dyDescent="0.3">
      <c r="A241" s="65" t="str">
        <f t="shared" si="19"/>
        <v/>
      </c>
      <c r="B241" s="65"/>
      <c r="C241" s="36"/>
      <c r="D241" s="31"/>
      <c r="E241" s="31"/>
      <c r="F241" s="30"/>
      <c r="G241" s="33"/>
      <c r="H241" s="34"/>
      <c r="I241" s="118" t="str">
        <f t="shared" si="20"/>
        <v/>
      </c>
      <c r="K241" s="7" t="str">
        <f t="shared" si="21"/>
        <v/>
      </c>
      <c r="L241" s="7" t="str">
        <f t="shared" si="22"/>
        <v/>
      </c>
      <c r="M241" s="7" t="str">
        <f t="shared" si="23"/>
        <v/>
      </c>
      <c r="N241" s="5" t="str">
        <f t="shared" si="24"/>
        <v/>
      </c>
    </row>
    <row r="242" spans="1:14" ht="12.75" customHeight="1" x14ac:dyDescent="0.3">
      <c r="A242" s="65" t="str">
        <f t="shared" si="19"/>
        <v>FEN 75</v>
      </c>
      <c r="B242" s="65"/>
      <c r="C242" s="36"/>
      <c r="D242" s="31"/>
      <c r="E242" s="31" t="s">
        <v>1109</v>
      </c>
      <c r="F242" s="30" t="s">
        <v>10</v>
      </c>
      <c r="G242" s="33"/>
      <c r="H242" s="34"/>
      <c r="I242" s="118" t="str">
        <f t="shared" si="20"/>
        <v/>
      </c>
      <c r="K242" s="7" t="str">
        <f t="shared" si="21"/>
        <v/>
      </c>
      <c r="L242" s="7" t="str">
        <f t="shared" si="22"/>
        <v xml:space="preserve">FEN </v>
      </c>
      <c r="M242" s="7" t="str">
        <f t="shared" si="23"/>
        <v xml:space="preserve">FEN </v>
      </c>
      <c r="N242" s="5">
        <f t="shared" si="24"/>
        <v>75</v>
      </c>
    </row>
    <row r="243" spans="1:14" ht="12.75" customHeight="1" x14ac:dyDescent="0.3">
      <c r="A243" s="65" t="str">
        <f t="shared" si="19"/>
        <v/>
      </c>
      <c r="B243" s="65"/>
      <c r="C243" s="36"/>
      <c r="D243" s="31"/>
      <c r="E243" s="31"/>
      <c r="F243" s="30"/>
      <c r="G243" s="33"/>
      <c r="H243" s="34"/>
      <c r="I243" s="118" t="str">
        <f t="shared" si="20"/>
        <v/>
      </c>
      <c r="K243" s="7" t="str">
        <f t="shared" si="21"/>
        <v/>
      </c>
      <c r="L243" s="7" t="str">
        <f t="shared" si="22"/>
        <v/>
      </c>
      <c r="M243" s="7" t="str">
        <f t="shared" si="23"/>
        <v/>
      </c>
      <c r="N243" s="5" t="str">
        <f t="shared" si="24"/>
        <v/>
      </c>
    </row>
    <row r="244" spans="1:14" ht="12.75" customHeight="1" x14ac:dyDescent="0.3">
      <c r="A244" s="65" t="str">
        <f t="shared" si="19"/>
        <v>FEN 76</v>
      </c>
      <c r="B244" s="65"/>
      <c r="C244" s="36"/>
      <c r="D244" s="31"/>
      <c r="E244" s="31" t="s">
        <v>1110</v>
      </c>
      <c r="F244" s="30" t="s">
        <v>10</v>
      </c>
      <c r="G244" s="33"/>
      <c r="H244" s="34"/>
      <c r="I244" s="118" t="str">
        <f t="shared" si="20"/>
        <v/>
      </c>
      <c r="K244" s="7" t="str">
        <f t="shared" si="21"/>
        <v/>
      </c>
      <c r="L244" s="7" t="str">
        <f t="shared" si="22"/>
        <v xml:space="preserve">FEN </v>
      </c>
      <c r="M244" s="7" t="str">
        <f t="shared" si="23"/>
        <v xml:space="preserve">FEN </v>
      </c>
      <c r="N244" s="5">
        <f t="shared" si="24"/>
        <v>76</v>
      </c>
    </row>
    <row r="245" spans="1:14" ht="12.75" customHeight="1" x14ac:dyDescent="0.3">
      <c r="A245" s="65" t="str">
        <f t="shared" si="19"/>
        <v/>
      </c>
      <c r="B245" s="65"/>
      <c r="C245" s="36"/>
      <c r="D245" s="31"/>
      <c r="E245" s="31"/>
      <c r="F245" s="30"/>
      <c r="G245" s="33"/>
      <c r="H245" s="34"/>
      <c r="I245" s="118" t="str">
        <f t="shared" si="20"/>
        <v/>
      </c>
      <c r="K245" s="7" t="str">
        <f t="shared" si="21"/>
        <v/>
      </c>
      <c r="L245" s="7" t="str">
        <f t="shared" si="22"/>
        <v/>
      </c>
      <c r="M245" s="7" t="str">
        <f t="shared" si="23"/>
        <v/>
      </c>
      <c r="N245" s="5" t="str">
        <f t="shared" si="24"/>
        <v/>
      </c>
    </row>
    <row r="246" spans="1:14" ht="12.75" customHeight="1" x14ac:dyDescent="0.3">
      <c r="A246" s="65" t="str">
        <f t="shared" si="19"/>
        <v>FEN 77</v>
      </c>
      <c r="B246" s="65"/>
      <c r="C246" s="36"/>
      <c r="D246" s="31"/>
      <c r="E246" s="31" t="s">
        <v>1111</v>
      </c>
      <c r="F246" s="30" t="s">
        <v>10</v>
      </c>
      <c r="G246" s="33"/>
      <c r="H246" s="34"/>
      <c r="I246" s="118" t="str">
        <f t="shared" si="20"/>
        <v/>
      </c>
      <c r="K246" s="7" t="str">
        <f t="shared" si="21"/>
        <v/>
      </c>
      <c r="L246" s="7" t="str">
        <f t="shared" si="22"/>
        <v xml:space="preserve">FEN </v>
      </c>
      <c r="M246" s="7" t="str">
        <f t="shared" si="23"/>
        <v xml:space="preserve">FEN </v>
      </c>
      <c r="N246" s="5">
        <f t="shared" si="24"/>
        <v>77</v>
      </c>
    </row>
    <row r="247" spans="1:14" ht="12.75" customHeight="1" x14ac:dyDescent="0.3">
      <c r="A247" s="65" t="str">
        <f t="shared" si="19"/>
        <v/>
      </c>
      <c r="B247" s="65"/>
      <c r="C247" s="36"/>
      <c r="D247" s="31"/>
      <c r="E247" s="31"/>
      <c r="F247" s="30"/>
      <c r="G247" s="33"/>
      <c r="H247" s="34"/>
      <c r="I247" s="118" t="str">
        <f t="shared" si="20"/>
        <v/>
      </c>
      <c r="K247" s="7" t="str">
        <f t="shared" si="21"/>
        <v/>
      </c>
      <c r="L247" s="7" t="str">
        <f t="shared" si="22"/>
        <v/>
      </c>
      <c r="M247" s="7" t="str">
        <f t="shared" si="23"/>
        <v/>
      </c>
      <c r="N247" s="5" t="str">
        <f t="shared" si="24"/>
        <v/>
      </c>
    </row>
    <row r="248" spans="1:14" ht="12.75" customHeight="1" x14ac:dyDescent="0.3">
      <c r="A248" s="65" t="str">
        <f t="shared" si="19"/>
        <v>FEN 78</v>
      </c>
      <c r="B248" s="65"/>
      <c r="C248" s="36"/>
      <c r="D248" s="31"/>
      <c r="E248" s="31" t="s">
        <v>1112</v>
      </c>
      <c r="F248" s="30" t="s">
        <v>10</v>
      </c>
      <c r="G248" s="33"/>
      <c r="H248" s="34"/>
      <c r="I248" s="118" t="str">
        <f t="shared" si="20"/>
        <v/>
      </c>
      <c r="K248" s="7" t="str">
        <f t="shared" si="21"/>
        <v/>
      </c>
      <c r="L248" s="7" t="str">
        <f t="shared" si="22"/>
        <v xml:space="preserve">FEN </v>
      </c>
      <c r="M248" s="7" t="str">
        <f t="shared" si="23"/>
        <v xml:space="preserve">FEN </v>
      </c>
      <c r="N248" s="5">
        <f t="shared" si="24"/>
        <v>78</v>
      </c>
    </row>
    <row r="249" spans="1:14" ht="12.75" customHeight="1" x14ac:dyDescent="0.3">
      <c r="A249" s="65" t="str">
        <f t="shared" si="19"/>
        <v/>
      </c>
      <c r="B249" s="65"/>
      <c r="C249" s="36"/>
      <c r="D249" s="31"/>
      <c r="E249" s="31"/>
      <c r="F249" s="30"/>
      <c r="G249" s="33"/>
      <c r="H249" s="34"/>
      <c r="I249" s="118" t="str">
        <f t="shared" si="20"/>
        <v/>
      </c>
      <c r="K249" s="7" t="str">
        <f t="shared" si="21"/>
        <v/>
      </c>
      <c r="L249" s="7" t="str">
        <f t="shared" si="22"/>
        <v/>
      </c>
      <c r="M249" s="7" t="str">
        <f t="shared" si="23"/>
        <v/>
      </c>
      <c r="N249" s="5" t="str">
        <f t="shared" si="24"/>
        <v/>
      </c>
    </row>
    <row r="250" spans="1:14" ht="12.75" customHeight="1" x14ac:dyDescent="0.3">
      <c r="A250" s="65" t="str">
        <f t="shared" si="19"/>
        <v>FEN 79</v>
      </c>
      <c r="B250" s="65" t="s">
        <v>1103</v>
      </c>
      <c r="C250" s="36"/>
      <c r="D250" s="31" t="s">
        <v>33</v>
      </c>
      <c r="E250" s="31" t="s">
        <v>1101</v>
      </c>
      <c r="F250" s="30"/>
      <c r="G250" s="33"/>
      <c r="H250" s="34"/>
      <c r="I250" s="118" t="str">
        <f t="shared" si="20"/>
        <v/>
      </c>
      <c r="K250" s="7" t="str">
        <f t="shared" si="21"/>
        <v xml:space="preserve">FEN </v>
      </c>
      <c r="L250" s="7" t="str">
        <f t="shared" si="22"/>
        <v/>
      </c>
      <c r="M250" s="7" t="str">
        <f t="shared" si="23"/>
        <v xml:space="preserve">FEN </v>
      </c>
      <c r="N250" s="5">
        <f t="shared" si="24"/>
        <v>79</v>
      </c>
    </row>
    <row r="251" spans="1:14" ht="12.75" customHeight="1" x14ac:dyDescent="0.3">
      <c r="A251" s="65" t="str">
        <f t="shared" si="19"/>
        <v/>
      </c>
      <c r="B251" s="65"/>
      <c r="C251" s="36"/>
      <c r="D251" s="31"/>
      <c r="E251" s="31"/>
      <c r="F251" s="30"/>
      <c r="G251" s="33"/>
      <c r="H251" s="34"/>
      <c r="I251" s="118" t="str">
        <f t="shared" si="20"/>
        <v/>
      </c>
      <c r="K251" s="7" t="str">
        <f t="shared" si="21"/>
        <v/>
      </c>
      <c r="L251" s="7" t="str">
        <f t="shared" si="22"/>
        <v/>
      </c>
      <c r="M251" s="7" t="str">
        <f t="shared" si="23"/>
        <v/>
      </c>
      <c r="N251" s="5" t="str">
        <f t="shared" si="24"/>
        <v/>
      </c>
    </row>
    <row r="252" spans="1:14" ht="12.75" customHeight="1" x14ac:dyDescent="0.3">
      <c r="A252" s="65" t="str">
        <f t="shared" si="19"/>
        <v>FEN 80</v>
      </c>
      <c r="B252" s="65"/>
      <c r="C252" s="36"/>
      <c r="D252" s="31"/>
      <c r="E252" s="31" t="s">
        <v>1109</v>
      </c>
      <c r="F252" s="30" t="s">
        <v>10</v>
      </c>
      <c r="G252" s="33"/>
      <c r="H252" s="34"/>
      <c r="I252" s="118" t="str">
        <f t="shared" si="20"/>
        <v/>
      </c>
      <c r="K252" s="7" t="str">
        <f t="shared" si="21"/>
        <v/>
      </c>
      <c r="L252" s="7" t="str">
        <f t="shared" si="22"/>
        <v xml:space="preserve">FEN </v>
      </c>
      <c r="M252" s="7" t="str">
        <f t="shared" si="23"/>
        <v xml:space="preserve">FEN </v>
      </c>
      <c r="N252" s="5">
        <f t="shared" si="24"/>
        <v>80</v>
      </c>
    </row>
    <row r="253" spans="1:14" ht="12.75" customHeight="1" x14ac:dyDescent="0.3">
      <c r="A253" s="65" t="str">
        <f t="shared" si="19"/>
        <v/>
      </c>
      <c r="B253" s="65"/>
      <c r="C253" s="36"/>
      <c r="D253" s="31"/>
      <c r="E253" s="31"/>
      <c r="F253" s="30"/>
      <c r="G253" s="33"/>
      <c r="H253" s="34"/>
      <c r="I253" s="118" t="str">
        <f t="shared" si="20"/>
        <v/>
      </c>
      <c r="K253" s="7" t="str">
        <f t="shared" si="21"/>
        <v/>
      </c>
      <c r="L253" s="7" t="str">
        <f t="shared" si="22"/>
        <v/>
      </c>
      <c r="M253" s="7" t="str">
        <f t="shared" si="23"/>
        <v/>
      </c>
      <c r="N253" s="5" t="str">
        <f t="shared" si="24"/>
        <v/>
      </c>
    </row>
    <row r="254" spans="1:14" ht="12.75" customHeight="1" x14ac:dyDescent="0.3">
      <c r="A254" s="65" t="str">
        <f t="shared" si="19"/>
        <v>FEN 81</v>
      </c>
      <c r="B254" s="65"/>
      <c r="C254" s="36"/>
      <c r="D254" s="31"/>
      <c r="E254" s="31" t="s">
        <v>1110</v>
      </c>
      <c r="F254" s="30" t="s">
        <v>10</v>
      </c>
      <c r="G254" s="33"/>
      <c r="H254" s="34"/>
      <c r="I254" s="118" t="str">
        <f t="shared" si="20"/>
        <v/>
      </c>
      <c r="K254" s="7" t="str">
        <f t="shared" si="21"/>
        <v/>
      </c>
      <c r="L254" s="7" t="str">
        <f t="shared" si="22"/>
        <v xml:space="preserve">FEN </v>
      </c>
      <c r="M254" s="7" t="str">
        <f t="shared" si="23"/>
        <v xml:space="preserve">FEN </v>
      </c>
      <c r="N254" s="5">
        <f t="shared" si="24"/>
        <v>81</v>
      </c>
    </row>
    <row r="255" spans="1:14" ht="12.75" customHeight="1" x14ac:dyDescent="0.3">
      <c r="A255" s="65" t="str">
        <f t="shared" si="19"/>
        <v/>
      </c>
      <c r="B255" s="65"/>
      <c r="C255" s="36"/>
      <c r="D255" s="31"/>
      <c r="E255" s="31"/>
      <c r="F255" s="30"/>
      <c r="G255" s="33"/>
      <c r="H255" s="34"/>
      <c r="I255" s="118" t="str">
        <f t="shared" si="20"/>
        <v/>
      </c>
      <c r="K255" s="7" t="str">
        <f t="shared" si="21"/>
        <v/>
      </c>
      <c r="L255" s="7" t="str">
        <f t="shared" si="22"/>
        <v/>
      </c>
      <c r="M255" s="7" t="str">
        <f t="shared" si="23"/>
        <v/>
      </c>
      <c r="N255" s="5" t="str">
        <f t="shared" si="24"/>
        <v/>
      </c>
    </row>
    <row r="256" spans="1:14" ht="12.75" customHeight="1" x14ac:dyDescent="0.3">
      <c r="A256" s="65" t="str">
        <f t="shared" si="19"/>
        <v>FEN 82</v>
      </c>
      <c r="B256" s="65"/>
      <c r="C256" s="36"/>
      <c r="D256" s="31"/>
      <c r="E256" s="31" t="s">
        <v>1111</v>
      </c>
      <c r="F256" s="30" t="s">
        <v>10</v>
      </c>
      <c r="G256" s="33"/>
      <c r="H256" s="34"/>
      <c r="I256" s="118" t="str">
        <f t="shared" si="20"/>
        <v/>
      </c>
      <c r="K256" s="7" t="str">
        <f t="shared" si="21"/>
        <v/>
      </c>
      <c r="L256" s="7" t="str">
        <f t="shared" si="22"/>
        <v xml:space="preserve">FEN </v>
      </c>
      <c r="M256" s="7" t="str">
        <f t="shared" si="23"/>
        <v xml:space="preserve">FEN </v>
      </c>
      <c r="N256" s="5">
        <f t="shared" si="24"/>
        <v>82</v>
      </c>
    </row>
    <row r="257" spans="1:14" ht="12.75" customHeight="1" x14ac:dyDescent="0.3">
      <c r="A257" s="65" t="str">
        <f t="shared" si="19"/>
        <v/>
      </c>
      <c r="B257" s="65"/>
      <c r="C257" s="36"/>
      <c r="D257" s="31"/>
      <c r="E257" s="31"/>
      <c r="F257" s="30"/>
      <c r="G257" s="33"/>
      <c r="H257" s="34"/>
      <c r="I257" s="118" t="str">
        <f t="shared" si="20"/>
        <v/>
      </c>
      <c r="K257" s="7" t="str">
        <f t="shared" si="21"/>
        <v/>
      </c>
      <c r="L257" s="7" t="str">
        <f t="shared" si="22"/>
        <v/>
      </c>
      <c r="M257" s="7" t="str">
        <f t="shared" si="23"/>
        <v/>
      </c>
      <c r="N257" s="5" t="str">
        <f t="shared" si="24"/>
        <v/>
      </c>
    </row>
    <row r="258" spans="1:14" ht="12.75" customHeight="1" x14ac:dyDescent="0.3">
      <c r="A258" s="65" t="str">
        <f t="shared" si="19"/>
        <v>FEN 83</v>
      </c>
      <c r="B258" s="65"/>
      <c r="C258" s="36"/>
      <c r="D258" s="31"/>
      <c r="E258" s="31" t="s">
        <v>1112</v>
      </c>
      <c r="F258" s="30" t="s">
        <v>10</v>
      </c>
      <c r="G258" s="33"/>
      <c r="H258" s="34"/>
      <c r="I258" s="118" t="str">
        <f t="shared" si="20"/>
        <v/>
      </c>
      <c r="K258" s="7" t="str">
        <f t="shared" si="21"/>
        <v/>
      </c>
      <c r="L258" s="7" t="str">
        <f t="shared" si="22"/>
        <v xml:space="preserve">FEN </v>
      </c>
      <c r="M258" s="7" t="str">
        <f t="shared" si="23"/>
        <v xml:space="preserve">FEN </v>
      </c>
      <c r="N258" s="5">
        <f t="shared" si="24"/>
        <v>83</v>
      </c>
    </row>
    <row r="259" spans="1:14" ht="12.75" customHeight="1" x14ac:dyDescent="0.3">
      <c r="A259" s="65" t="str">
        <f t="shared" si="19"/>
        <v/>
      </c>
      <c r="B259" s="65"/>
      <c r="C259" s="36"/>
      <c r="D259" s="31"/>
      <c r="E259" s="31"/>
      <c r="F259" s="30"/>
      <c r="G259" s="33"/>
      <c r="H259" s="34"/>
      <c r="I259" s="118" t="str">
        <f t="shared" si="20"/>
        <v/>
      </c>
      <c r="K259" s="7" t="str">
        <f t="shared" si="21"/>
        <v/>
      </c>
      <c r="L259" s="7" t="str">
        <f t="shared" si="22"/>
        <v/>
      </c>
      <c r="M259" s="7" t="str">
        <f t="shared" si="23"/>
        <v/>
      </c>
      <c r="N259" s="5" t="str">
        <f t="shared" si="24"/>
        <v/>
      </c>
    </row>
    <row r="260" spans="1:14" ht="12.75" customHeight="1" x14ac:dyDescent="0.3">
      <c r="A260" s="65" t="str">
        <f t="shared" si="19"/>
        <v>FEN 84</v>
      </c>
      <c r="B260" s="65" t="s">
        <v>1103</v>
      </c>
      <c r="C260" s="36" t="s">
        <v>8</v>
      </c>
      <c r="D260" s="31" t="s">
        <v>1113</v>
      </c>
      <c r="E260" s="32"/>
      <c r="F260" s="30"/>
      <c r="G260" s="33"/>
      <c r="H260" s="34"/>
      <c r="I260" s="118" t="str">
        <f t="shared" si="20"/>
        <v/>
      </c>
      <c r="K260" s="7" t="str">
        <f t="shared" si="21"/>
        <v xml:space="preserve">FEN </v>
      </c>
      <c r="L260" s="7" t="str">
        <f t="shared" si="22"/>
        <v/>
      </c>
      <c r="M260" s="7" t="str">
        <f t="shared" si="23"/>
        <v xml:space="preserve">FEN </v>
      </c>
      <c r="N260" s="5">
        <f t="shared" si="24"/>
        <v>84</v>
      </c>
    </row>
    <row r="261" spans="1:14" ht="12.75" customHeight="1" x14ac:dyDescent="0.3">
      <c r="A261" s="65" t="str">
        <f t="shared" si="19"/>
        <v/>
      </c>
      <c r="B261" s="65"/>
      <c r="C261" s="36"/>
      <c r="D261" s="31"/>
      <c r="E261" s="32"/>
      <c r="F261" s="30"/>
      <c r="G261" s="33"/>
      <c r="H261" s="34"/>
      <c r="I261" s="118" t="str">
        <f t="shared" si="20"/>
        <v/>
      </c>
      <c r="K261" s="7" t="str">
        <f t="shared" si="21"/>
        <v/>
      </c>
      <c r="L261" s="7" t="str">
        <f t="shared" si="22"/>
        <v/>
      </c>
      <c r="M261" s="7" t="str">
        <f t="shared" si="23"/>
        <v/>
      </c>
      <c r="N261" s="5" t="str">
        <f t="shared" si="24"/>
        <v/>
      </c>
    </row>
    <row r="262" spans="1:14" ht="12.75" customHeight="1" x14ac:dyDescent="0.3">
      <c r="A262" s="65" t="str">
        <f t="shared" si="19"/>
        <v>FEN 85</v>
      </c>
      <c r="B262" s="65" t="s">
        <v>1103</v>
      </c>
      <c r="C262" s="36"/>
      <c r="D262" s="31" t="s">
        <v>32</v>
      </c>
      <c r="E262" s="31" t="s">
        <v>1100</v>
      </c>
      <c r="F262" s="30"/>
      <c r="G262" s="33"/>
      <c r="H262" s="34"/>
      <c r="I262" s="118" t="str">
        <f t="shared" si="20"/>
        <v/>
      </c>
      <c r="K262" s="7" t="str">
        <f t="shared" si="21"/>
        <v xml:space="preserve">FEN </v>
      </c>
      <c r="L262" s="7" t="str">
        <f t="shared" si="22"/>
        <v/>
      </c>
      <c r="M262" s="7" t="str">
        <f t="shared" si="23"/>
        <v xml:space="preserve">FEN </v>
      </c>
      <c r="N262" s="5">
        <f t="shared" si="24"/>
        <v>85</v>
      </c>
    </row>
    <row r="263" spans="1:14" ht="12.75" customHeight="1" x14ac:dyDescent="0.3">
      <c r="A263" s="65" t="str">
        <f t="shared" si="19"/>
        <v/>
      </c>
      <c r="B263" s="65"/>
      <c r="C263" s="36"/>
      <c r="D263" s="31"/>
      <c r="E263" s="31"/>
      <c r="F263" s="30"/>
      <c r="G263" s="33"/>
      <c r="H263" s="34"/>
      <c r="I263" s="118" t="str">
        <f t="shared" si="20"/>
        <v/>
      </c>
      <c r="K263" s="7" t="str">
        <f t="shared" si="21"/>
        <v/>
      </c>
      <c r="L263" s="7" t="str">
        <f t="shared" si="22"/>
        <v/>
      </c>
      <c r="M263" s="7" t="str">
        <f t="shared" si="23"/>
        <v/>
      </c>
      <c r="N263" s="5" t="str">
        <f t="shared" si="24"/>
        <v/>
      </c>
    </row>
    <row r="264" spans="1:14" ht="12.75" customHeight="1" x14ac:dyDescent="0.3">
      <c r="A264" s="65" t="str">
        <f t="shared" si="19"/>
        <v>FEN 86</v>
      </c>
      <c r="B264" s="65"/>
      <c r="C264" s="36"/>
      <c r="D264" s="31"/>
      <c r="E264" s="31" t="s">
        <v>1109</v>
      </c>
      <c r="F264" s="30" t="s">
        <v>10</v>
      </c>
      <c r="G264" s="33"/>
      <c r="H264" s="34"/>
      <c r="I264" s="118" t="str">
        <f t="shared" si="20"/>
        <v/>
      </c>
      <c r="K264" s="7" t="str">
        <f t="shared" si="21"/>
        <v/>
      </c>
      <c r="L264" s="7" t="str">
        <f t="shared" si="22"/>
        <v xml:space="preserve">FEN </v>
      </c>
      <c r="M264" s="7" t="str">
        <f t="shared" si="23"/>
        <v xml:space="preserve">FEN </v>
      </c>
      <c r="N264" s="5">
        <f t="shared" si="24"/>
        <v>86</v>
      </c>
    </row>
    <row r="265" spans="1:14" ht="12.75" customHeight="1" x14ac:dyDescent="0.3">
      <c r="A265" s="65" t="str">
        <f t="shared" ref="A265:A328" si="25">CONCATENATE(M265,N265)</f>
        <v/>
      </c>
      <c r="B265" s="65"/>
      <c r="C265" s="36"/>
      <c r="D265" s="31"/>
      <c r="E265" s="31"/>
      <c r="F265" s="30"/>
      <c r="G265" s="33"/>
      <c r="H265" s="34"/>
      <c r="I265" s="118" t="str">
        <f t="shared" ref="I265:I328" si="26">IF(AND(OR(G265=0,H265=0)),"",G265*H265)</f>
        <v/>
      </c>
      <c r="K265" s="7" t="str">
        <f t="shared" si="21"/>
        <v/>
      </c>
      <c r="L265" s="7" t="str">
        <f t="shared" si="22"/>
        <v/>
      </c>
      <c r="M265" s="7" t="str">
        <f t="shared" si="23"/>
        <v/>
      </c>
      <c r="N265" s="5" t="str">
        <f t="shared" si="24"/>
        <v/>
      </c>
    </row>
    <row r="266" spans="1:14" ht="12.75" customHeight="1" x14ac:dyDescent="0.3">
      <c r="A266" s="65" t="str">
        <f t="shared" si="25"/>
        <v>FEN 87</v>
      </c>
      <c r="B266" s="65"/>
      <c r="C266" s="36"/>
      <c r="D266" s="31"/>
      <c r="E266" s="31" t="s">
        <v>1110</v>
      </c>
      <c r="F266" s="30" t="s">
        <v>10</v>
      </c>
      <c r="G266" s="33"/>
      <c r="H266" s="34"/>
      <c r="I266" s="118" t="str">
        <f t="shared" si="26"/>
        <v/>
      </c>
      <c r="K266" s="7" t="str">
        <f t="shared" si="21"/>
        <v/>
      </c>
      <c r="L266" s="7" t="str">
        <f t="shared" si="22"/>
        <v xml:space="preserve">FEN </v>
      </c>
      <c r="M266" s="7" t="str">
        <f t="shared" si="23"/>
        <v xml:space="preserve">FEN </v>
      </c>
      <c r="N266" s="5">
        <f t="shared" si="24"/>
        <v>87</v>
      </c>
    </row>
    <row r="267" spans="1:14" ht="12.75" customHeight="1" x14ac:dyDescent="0.3">
      <c r="A267" s="65" t="str">
        <f t="shared" si="25"/>
        <v/>
      </c>
      <c r="B267" s="65"/>
      <c r="C267" s="36"/>
      <c r="D267" s="31"/>
      <c r="E267" s="31"/>
      <c r="F267" s="30"/>
      <c r="G267" s="33"/>
      <c r="H267" s="34"/>
      <c r="I267" s="118" t="str">
        <f t="shared" si="26"/>
        <v/>
      </c>
      <c r="K267" s="7" t="str">
        <f t="shared" si="21"/>
        <v/>
      </c>
      <c r="L267" s="7" t="str">
        <f t="shared" si="22"/>
        <v/>
      </c>
      <c r="M267" s="7" t="str">
        <f t="shared" si="23"/>
        <v/>
      </c>
      <c r="N267" s="5" t="str">
        <f t="shared" si="24"/>
        <v/>
      </c>
    </row>
    <row r="268" spans="1:14" ht="12.75" customHeight="1" x14ac:dyDescent="0.3">
      <c r="A268" s="65" t="str">
        <f t="shared" si="25"/>
        <v>FEN 88</v>
      </c>
      <c r="B268" s="65"/>
      <c r="C268" s="36"/>
      <c r="D268" s="31"/>
      <c r="E268" s="31" t="s">
        <v>1111</v>
      </c>
      <c r="F268" s="30" t="s">
        <v>10</v>
      </c>
      <c r="G268" s="33"/>
      <c r="H268" s="34"/>
      <c r="I268" s="118" t="str">
        <f t="shared" si="26"/>
        <v/>
      </c>
      <c r="K268" s="7" t="str">
        <f t="shared" si="21"/>
        <v/>
      </c>
      <c r="L268" s="7" t="str">
        <f t="shared" si="22"/>
        <v xml:space="preserve">FEN </v>
      </c>
      <c r="M268" s="7" t="str">
        <f t="shared" si="23"/>
        <v xml:space="preserve">FEN </v>
      </c>
      <c r="N268" s="5">
        <f t="shared" si="24"/>
        <v>88</v>
      </c>
    </row>
    <row r="269" spans="1:14" ht="12.75" customHeight="1" x14ac:dyDescent="0.3">
      <c r="A269" s="65" t="str">
        <f t="shared" si="25"/>
        <v/>
      </c>
      <c r="B269" s="65"/>
      <c r="C269" s="36"/>
      <c r="D269" s="31"/>
      <c r="E269" s="31"/>
      <c r="F269" s="30"/>
      <c r="G269" s="33"/>
      <c r="H269" s="34"/>
      <c r="I269" s="118" t="str">
        <f t="shared" si="26"/>
        <v/>
      </c>
      <c r="K269" s="7" t="str">
        <f t="shared" si="21"/>
        <v/>
      </c>
      <c r="L269" s="7" t="str">
        <f t="shared" si="22"/>
        <v/>
      </c>
      <c r="M269" s="7" t="str">
        <f t="shared" si="23"/>
        <v/>
      </c>
      <c r="N269" s="5" t="str">
        <f t="shared" si="24"/>
        <v/>
      </c>
    </row>
    <row r="270" spans="1:14" ht="12.75" customHeight="1" x14ac:dyDescent="0.3">
      <c r="A270" s="65" t="str">
        <f t="shared" si="25"/>
        <v>FEN 89</v>
      </c>
      <c r="B270" s="65"/>
      <c r="C270" s="36"/>
      <c r="D270" s="31"/>
      <c r="E270" s="31" t="s">
        <v>1112</v>
      </c>
      <c r="F270" s="30" t="s">
        <v>10</v>
      </c>
      <c r="G270" s="33"/>
      <c r="H270" s="34"/>
      <c r="I270" s="118" t="str">
        <f t="shared" si="26"/>
        <v/>
      </c>
      <c r="K270" s="7" t="str">
        <f t="shared" ref="K270:K333" si="27">IF(ISBLANK(B270),"","FEN ")</f>
        <v/>
      </c>
      <c r="L270" s="7" t="str">
        <f t="shared" ref="L270:L333" si="28">IF(ISBLANK(F270),"","FEN ")</f>
        <v xml:space="preserve">FEN </v>
      </c>
      <c r="M270" s="7" t="str">
        <f t="shared" ref="M270:M333" si="29">IF(K270="FEN ","FEN ",IF(L270="FEN ","FEN ",""))</f>
        <v xml:space="preserve">FEN </v>
      </c>
      <c r="N270" s="5">
        <f t="shared" si="24"/>
        <v>89</v>
      </c>
    </row>
    <row r="271" spans="1:14" ht="12.75" customHeight="1" x14ac:dyDescent="0.3">
      <c r="A271" s="65" t="str">
        <f t="shared" si="25"/>
        <v/>
      </c>
      <c r="B271" s="65"/>
      <c r="C271" s="66"/>
      <c r="D271" s="31"/>
      <c r="E271" s="32"/>
      <c r="F271" s="30"/>
      <c r="G271" s="33"/>
      <c r="H271" s="34"/>
      <c r="I271" s="118" t="str">
        <f t="shared" si="26"/>
        <v/>
      </c>
      <c r="K271" s="7" t="str">
        <f t="shared" si="27"/>
        <v/>
      </c>
      <c r="L271" s="7" t="str">
        <f t="shared" si="28"/>
        <v/>
      </c>
      <c r="M271" s="7" t="str">
        <f t="shared" si="29"/>
        <v/>
      </c>
      <c r="N271" s="5" t="str">
        <f t="shared" si="24"/>
        <v/>
      </c>
    </row>
    <row r="272" spans="1:14" ht="12.75" customHeight="1" x14ac:dyDescent="0.3">
      <c r="A272" s="65" t="str">
        <f t="shared" si="25"/>
        <v>FEN 90</v>
      </c>
      <c r="B272" s="65" t="s">
        <v>1103</v>
      </c>
      <c r="C272" s="36"/>
      <c r="D272" s="31" t="s">
        <v>33</v>
      </c>
      <c r="E272" s="31" t="s">
        <v>1101</v>
      </c>
      <c r="F272" s="30"/>
      <c r="G272" s="33"/>
      <c r="H272" s="34"/>
      <c r="I272" s="118" t="str">
        <f t="shared" si="26"/>
        <v/>
      </c>
      <c r="K272" s="7" t="str">
        <f t="shared" si="27"/>
        <v xml:space="preserve">FEN </v>
      </c>
      <c r="L272" s="7" t="str">
        <f t="shared" si="28"/>
        <v/>
      </c>
      <c r="M272" s="7" t="str">
        <f t="shared" si="29"/>
        <v xml:space="preserve">FEN </v>
      </c>
      <c r="N272" s="5">
        <f t="shared" ref="N272:N335" si="30">IF(AND(M272="FEN ",ISNUMBER(MAX(N264:N271))),MAX(N264:N271)+1,"")</f>
        <v>90</v>
      </c>
    </row>
    <row r="273" spans="1:14" ht="12.75" customHeight="1" x14ac:dyDescent="0.3">
      <c r="A273" s="65" t="str">
        <f t="shared" si="25"/>
        <v/>
      </c>
      <c r="B273" s="65"/>
      <c r="C273" s="36"/>
      <c r="D273" s="31"/>
      <c r="E273" s="31"/>
      <c r="F273" s="30"/>
      <c r="G273" s="33"/>
      <c r="H273" s="34"/>
      <c r="I273" s="118" t="str">
        <f t="shared" si="26"/>
        <v/>
      </c>
      <c r="K273" s="7" t="str">
        <f t="shared" si="27"/>
        <v/>
      </c>
      <c r="L273" s="7" t="str">
        <f t="shared" si="28"/>
        <v/>
      </c>
      <c r="M273" s="7" t="str">
        <f t="shared" si="29"/>
        <v/>
      </c>
      <c r="N273" s="5" t="str">
        <f t="shared" si="30"/>
        <v/>
      </c>
    </row>
    <row r="274" spans="1:14" ht="12.75" customHeight="1" x14ac:dyDescent="0.3">
      <c r="A274" s="65" t="str">
        <f t="shared" si="25"/>
        <v>FEN 91</v>
      </c>
      <c r="B274" s="65"/>
      <c r="C274" s="36"/>
      <c r="D274" s="31"/>
      <c r="E274" s="31" t="s">
        <v>1109</v>
      </c>
      <c r="F274" s="30" t="s">
        <v>10</v>
      </c>
      <c r="G274" s="33"/>
      <c r="H274" s="34"/>
      <c r="I274" s="118" t="str">
        <f t="shared" si="26"/>
        <v/>
      </c>
      <c r="K274" s="7" t="str">
        <f t="shared" si="27"/>
        <v/>
      </c>
      <c r="L274" s="7" t="str">
        <f t="shared" si="28"/>
        <v xml:space="preserve">FEN </v>
      </c>
      <c r="M274" s="7" t="str">
        <f t="shared" si="29"/>
        <v xml:space="preserve">FEN </v>
      </c>
      <c r="N274" s="5">
        <f t="shared" si="30"/>
        <v>91</v>
      </c>
    </row>
    <row r="275" spans="1:14" ht="12.75" customHeight="1" x14ac:dyDescent="0.3">
      <c r="A275" s="65" t="str">
        <f t="shared" si="25"/>
        <v/>
      </c>
      <c r="B275" s="65"/>
      <c r="C275" s="36"/>
      <c r="D275" s="31"/>
      <c r="E275" s="31"/>
      <c r="F275" s="30"/>
      <c r="G275" s="33"/>
      <c r="H275" s="34"/>
      <c r="I275" s="118" t="str">
        <f t="shared" si="26"/>
        <v/>
      </c>
      <c r="K275" s="7" t="str">
        <f t="shared" si="27"/>
        <v/>
      </c>
      <c r="L275" s="7" t="str">
        <f t="shared" si="28"/>
        <v/>
      </c>
      <c r="M275" s="7" t="str">
        <f t="shared" si="29"/>
        <v/>
      </c>
      <c r="N275" s="5" t="str">
        <f t="shared" si="30"/>
        <v/>
      </c>
    </row>
    <row r="276" spans="1:14" ht="12.75" customHeight="1" x14ac:dyDescent="0.3">
      <c r="A276" s="65" t="str">
        <f t="shared" si="25"/>
        <v>FEN 92</v>
      </c>
      <c r="B276" s="65"/>
      <c r="C276" s="36"/>
      <c r="D276" s="31"/>
      <c r="E276" s="31" t="s">
        <v>1110</v>
      </c>
      <c r="F276" s="30" t="s">
        <v>10</v>
      </c>
      <c r="G276" s="33"/>
      <c r="H276" s="34"/>
      <c r="I276" s="118" t="str">
        <f t="shared" si="26"/>
        <v/>
      </c>
      <c r="K276" s="7" t="str">
        <f t="shared" si="27"/>
        <v/>
      </c>
      <c r="L276" s="7" t="str">
        <f t="shared" si="28"/>
        <v xml:space="preserve">FEN </v>
      </c>
      <c r="M276" s="7" t="str">
        <f t="shared" si="29"/>
        <v xml:space="preserve">FEN </v>
      </c>
      <c r="N276" s="5">
        <f t="shared" si="30"/>
        <v>92</v>
      </c>
    </row>
    <row r="277" spans="1:14" ht="12.75" customHeight="1" x14ac:dyDescent="0.3">
      <c r="A277" s="65" t="str">
        <f t="shared" si="25"/>
        <v/>
      </c>
      <c r="B277" s="65"/>
      <c r="C277" s="36"/>
      <c r="D277" s="31"/>
      <c r="E277" s="31"/>
      <c r="F277" s="30"/>
      <c r="G277" s="33"/>
      <c r="H277" s="34"/>
      <c r="I277" s="118" t="str">
        <f t="shared" si="26"/>
        <v/>
      </c>
      <c r="K277" s="7" t="str">
        <f t="shared" si="27"/>
        <v/>
      </c>
      <c r="L277" s="7" t="str">
        <f t="shared" si="28"/>
        <v/>
      </c>
      <c r="M277" s="7" t="str">
        <f t="shared" si="29"/>
        <v/>
      </c>
      <c r="N277" s="5" t="str">
        <f t="shared" si="30"/>
        <v/>
      </c>
    </row>
    <row r="278" spans="1:14" ht="12.75" customHeight="1" x14ac:dyDescent="0.3">
      <c r="A278" s="65" t="str">
        <f t="shared" si="25"/>
        <v>FEN 93</v>
      </c>
      <c r="B278" s="65"/>
      <c r="C278" s="36"/>
      <c r="D278" s="31"/>
      <c r="E278" s="31" t="s">
        <v>1111</v>
      </c>
      <c r="F278" s="30" t="s">
        <v>10</v>
      </c>
      <c r="G278" s="33"/>
      <c r="H278" s="34"/>
      <c r="I278" s="118" t="str">
        <f t="shared" si="26"/>
        <v/>
      </c>
      <c r="K278" s="7" t="str">
        <f t="shared" si="27"/>
        <v/>
      </c>
      <c r="L278" s="7" t="str">
        <f t="shared" si="28"/>
        <v xml:space="preserve">FEN </v>
      </c>
      <c r="M278" s="7" t="str">
        <f t="shared" si="29"/>
        <v xml:space="preserve">FEN </v>
      </c>
      <c r="N278" s="5">
        <f t="shared" si="30"/>
        <v>93</v>
      </c>
    </row>
    <row r="279" spans="1:14" ht="12.75" customHeight="1" x14ac:dyDescent="0.3">
      <c r="A279" s="65" t="str">
        <f t="shared" si="25"/>
        <v/>
      </c>
      <c r="B279" s="65"/>
      <c r="C279" s="36"/>
      <c r="D279" s="31"/>
      <c r="E279" s="31"/>
      <c r="F279" s="30"/>
      <c r="G279" s="33"/>
      <c r="H279" s="34"/>
      <c r="I279" s="118" t="str">
        <f t="shared" si="26"/>
        <v/>
      </c>
      <c r="K279" s="7" t="str">
        <f t="shared" si="27"/>
        <v/>
      </c>
      <c r="L279" s="7" t="str">
        <f t="shared" si="28"/>
        <v/>
      </c>
      <c r="M279" s="7" t="str">
        <f t="shared" si="29"/>
        <v/>
      </c>
      <c r="N279" s="5" t="str">
        <f t="shared" si="30"/>
        <v/>
      </c>
    </row>
    <row r="280" spans="1:14" ht="12.75" customHeight="1" x14ac:dyDescent="0.3">
      <c r="A280" s="65" t="str">
        <f t="shared" si="25"/>
        <v>FEN 94</v>
      </c>
      <c r="B280" s="65"/>
      <c r="C280" s="36"/>
      <c r="D280" s="31"/>
      <c r="E280" s="31" t="s">
        <v>1112</v>
      </c>
      <c r="F280" s="30" t="s">
        <v>10</v>
      </c>
      <c r="G280" s="33"/>
      <c r="H280" s="34"/>
      <c r="I280" s="118" t="str">
        <f t="shared" si="26"/>
        <v/>
      </c>
      <c r="K280" s="7" t="str">
        <f t="shared" si="27"/>
        <v/>
      </c>
      <c r="L280" s="7" t="str">
        <f t="shared" si="28"/>
        <v xml:space="preserve">FEN </v>
      </c>
      <c r="M280" s="7" t="str">
        <f t="shared" si="29"/>
        <v xml:space="preserve">FEN </v>
      </c>
      <c r="N280" s="5">
        <f t="shared" si="30"/>
        <v>94</v>
      </c>
    </row>
    <row r="281" spans="1:14" ht="12.75" customHeight="1" x14ac:dyDescent="0.3">
      <c r="A281" s="65" t="str">
        <f t="shared" si="25"/>
        <v/>
      </c>
      <c r="B281" s="65"/>
      <c r="C281" s="66"/>
      <c r="D281" s="31"/>
      <c r="E281" s="32"/>
      <c r="F281" s="30"/>
      <c r="G281" s="33"/>
      <c r="H281" s="34"/>
      <c r="I281" s="118" t="str">
        <f t="shared" si="26"/>
        <v/>
      </c>
      <c r="K281" s="7" t="str">
        <f t="shared" si="27"/>
        <v/>
      </c>
      <c r="L281" s="7" t="str">
        <f t="shared" si="28"/>
        <v/>
      </c>
      <c r="M281" s="7" t="str">
        <f t="shared" si="29"/>
        <v/>
      </c>
      <c r="N281" s="5" t="str">
        <f t="shared" si="30"/>
        <v/>
      </c>
    </row>
    <row r="282" spans="1:14" ht="12.75" customHeight="1" x14ac:dyDescent="0.3">
      <c r="A282" s="65" t="str">
        <f t="shared" si="25"/>
        <v>FEN 95</v>
      </c>
      <c r="B282" s="65" t="s">
        <v>1103</v>
      </c>
      <c r="C282" s="36" t="s">
        <v>321</v>
      </c>
      <c r="D282" s="31" t="s">
        <v>1114</v>
      </c>
      <c r="E282" s="32"/>
      <c r="F282" s="30"/>
      <c r="G282" s="33"/>
      <c r="H282" s="34"/>
      <c r="I282" s="118" t="str">
        <f t="shared" si="26"/>
        <v/>
      </c>
      <c r="K282" s="7" t="str">
        <f t="shared" si="27"/>
        <v xml:space="preserve">FEN </v>
      </c>
      <c r="L282" s="7" t="str">
        <f t="shared" si="28"/>
        <v/>
      </c>
      <c r="M282" s="7" t="str">
        <f t="shared" si="29"/>
        <v xml:space="preserve">FEN </v>
      </c>
      <c r="N282" s="5">
        <f t="shared" si="30"/>
        <v>95</v>
      </c>
    </row>
    <row r="283" spans="1:14" ht="12.75" customHeight="1" x14ac:dyDescent="0.3">
      <c r="A283" s="65" t="str">
        <f t="shared" si="25"/>
        <v/>
      </c>
      <c r="B283" s="65"/>
      <c r="C283" s="36"/>
      <c r="D283" s="31"/>
      <c r="E283" s="32"/>
      <c r="F283" s="30"/>
      <c r="G283" s="33"/>
      <c r="H283" s="34"/>
      <c r="I283" s="118" t="str">
        <f t="shared" si="26"/>
        <v/>
      </c>
      <c r="K283" s="7" t="str">
        <f t="shared" si="27"/>
        <v/>
      </c>
      <c r="L283" s="7" t="str">
        <f t="shared" si="28"/>
        <v/>
      </c>
      <c r="M283" s="7" t="str">
        <f t="shared" si="29"/>
        <v/>
      </c>
      <c r="N283" s="5" t="str">
        <f t="shared" si="30"/>
        <v/>
      </c>
    </row>
    <row r="284" spans="1:14" ht="12.75" customHeight="1" x14ac:dyDescent="0.3">
      <c r="A284" s="65" t="str">
        <f t="shared" si="25"/>
        <v>FEN 96</v>
      </c>
      <c r="B284" s="65" t="s">
        <v>1103</v>
      </c>
      <c r="C284" s="36"/>
      <c r="D284" s="31" t="s">
        <v>32</v>
      </c>
      <c r="E284" s="31" t="s">
        <v>1100</v>
      </c>
      <c r="F284" s="30"/>
      <c r="G284" s="33"/>
      <c r="H284" s="34"/>
      <c r="I284" s="118" t="str">
        <f t="shared" si="26"/>
        <v/>
      </c>
      <c r="K284" s="7" t="str">
        <f t="shared" si="27"/>
        <v xml:space="preserve">FEN </v>
      </c>
      <c r="L284" s="7" t="str">
        <f t="shared" si="28"/>
        <v/>
      </c>
      <c r="M284" s="7" t="str">
        <f t="shared" si="29"/>
        <v xml:space="preserve">FEN </v>
      </c>
      <c r="N284" s="5">
        <f t="shared" si="30"/>
        <v>96</v>
      </c>
    </row>
    <row r="285" spans="1:14" ht="12.75" customHeight="1" x14ac:dyDescent="0.3">
      <c r="A285" s="65" t="str">
        <f t="shared" si="25"/>
        <v/>
      </c>
      <c r="B285" s="65"/>
      <c r="C285" s="36"/>
      <c r="D285" s="31"/>
      <c r="E285" s="31"/>
      <c r="F285" s="30"/>
      <c r="G285" s="33"/>
      <c r="H285" s="34"/>
      <c r="I285" s="118" t="str">
        <f t="shared" si="26"/>
        <v/>
      </c>
      <c r="K285" s="7" t="str">
        <f t="shared" si="27"/>
        <v/>
      </c>
      <c r="L285" s="7" t="str">
        <f t="shared" si="28"/>
        <v/>
      </c>
      <c r="M285" s="7" t="str">
        <f t="shared" si="29"/>
        <v/>
      </c>
      <c r="N285" s="5" t="str">
        <f t="shared" si="30"/>
        <v/>
      </c>
    </row>
    <row r="286" spans="1:14" ht="12.75" customHeight="1" x14ac:dyDescent="0.3">
      <c r="A286" s="65" t="str">
        <f t="shared" si="25"/>
        <v>FEN 97</v>
      </c>
      <c r="B286" s="65"/>
      <c r="C286" s="36"/>
      <c r="D286" s="31"/>
      <c r="E286" s="31" t="s">
        <v>1109</v>
      </c>
      <c r="F286" s="30" t="s">
        <v>10</v>
      </c>
      <c r="G286" s="33"/>
      <c r="H286" s="34"/>
      <c r="I286" s="118" t="str">
        <f t="shared" si="26"/>
        <v/>
      </c>
      <c r="K286" s="7" t="str">
        <f t="shared" si="27"/>
        <v/>
      </c>
      <c r="L286" s="7" t="str">
        <f t="shared" si="28"/>
        <v xml:space="preserve">FEN </v>
      </c>
      <c r="M286" s="7" t="str">
        <f t="shared" si="29"/>
        <v xml:space="preserve">FEN </v>
      </c>
      <c r="N286" s="5">
        <f t="shared" si="30"/>
        <v>97</v>
      </c>
    </row>
    <row r="287" spans="1:14" ht="12.75" customHeight="1" x14ac:dyDescent="0.3">
      <c r="A287" s="65" t="str">
        <f t="shared" si="25"/>
        <v/>
      </c>
      <c r="B287" s="65"/>
      <c r="C287" s="36"/>
      <c r="D287" s="31"/>
      <c r="E287" s="31"/>
      <c r="F287" s="30"/>
      <c r="G287" s="33"/>
      <c r="H287" s="34"/>
      <c r="I287" s="118" t="str">
        <f t="shared" si="26"/>
        <v/>
      </c>
      <c r="K287" s="7" t="str">
        <f t="shared" si="27"/>
        <v/>
      </c>
      <c r="L287" s="7" t="str">
        <f t="shared" si="28"/>
        <v/>
      </c>
      <c r="M287" s="7" t="str">
        <f t="shared" si="29"/>
        <v/>
      </c>
      <c r="N287" s="5" t="str">
        <f t="shared" si="30"/>
        <v/>
      </c>
    </row>
    <row r="288" spans="1:14" ht="12.75" customHeight="1" x14ac:dyDescent="0.3">
      <c r="A288" s="65" t="str">
        <f t="shared" si="25"/>
        <v>FEN 98</v>
      </c>
      <c r="B288" s="65"/>
      <c r="C288" s="36"/>
      <c r="D288" s="31"/>
      <c r="E288" s="31" t="s">
        <v>1110</v>
      </c>
      <c r="F288" s="30" t="s">
        <v>10</v>
      </c>
      <c r="G288" s="33"/>
      <c r="H288" s="34"/>
      <c r="I288" s="118" t="str">
        <f t="shared" si="26"/>
        <v/>
      </c>
      <c r="K288" s="7" t="str">
        <f t="shared" si="27"/>
        <v/>
      </c>
      <c r="L288" s="7" t="str">
        <f t="shared" si="28"/>
        <v xml:space="preserve">FEN </v>
      </c>
      <c r="M288" s="7" t="str">
        <f t="shared" si="29"/>
        <v xml:space="preserve">FEN </v>
      </c>
      <c r="N288" s="5">
        <f t="shared" si="30"/>
        <v>98</v>
      </c>
    </row>
    <row r="289" spans="1:14" ht="12.75" customHeight="1" x14ac:dyDescent="0.3">
      <c r="A289" s="65" t="str">
        <f t="shared" si="25"/>
        <v/>
      </c>
      <c r="B289" s="65"/>
      <c r="C289" s="36"/>
      <c r="D289" s="31"/>
      <c r="E289" s="31"/>
      <c r="F289" s="30"/>
      <c r="G289" s="33"/>
      <c r="H289" s="34"/>
      <c r="I289" s="118" t="str">
        <f t="shared" si="26"/>
        <v/>
      </c>
      <c r="K289" s="7" t="str">
        <f t="shared" si="27"/>
        <v/>
      </c>
      <c r="L289" s="7" t="str">
        <f t="shared" si="28"/>
        <v/>
      </c>
      <c r="M289" s="7" t="str">
        <f t="shared" si="29"/>
        <v/>
      </c>
      <c r="N289" s="5" t="str">
        <f t="shared" si="30"/>
        <v/>
      </c>
    </row>
    <row r="290" spans="1:14" ht="12.75" customHeight="1" x14ac:dyDescent="0.3">
      <c r="A290" s="65" t="str">
        <f t="shared" si="25"/>
        <v>FEN 99</v>
      </c>
      <c r="B290" s="65" t="s">
        <v>1103</v>
      </c>
      <c r="C290" s="36"/>
      <c r="D290" s="31" t="s">
        <v>33</v>
      </c>
      <c r="E290" s="31" t="s">
        <v>1101</v>
      </c>
      <c r="F290" s="30"/>
      <c r="G290" s="33"/>
      <c r="H290" s="34"/>
      <c r="I290" s="118" t="str">
        <f t="shared" si="26"/>
        <v/>
      </c>
      <c r="K290" s="7" t="str">
        <f t="shared" si="27"/>
        <v xml:space="preserve">FEN </v>
      </c>
      <c r="L290" s="7" t="str">
        <f t="shared" si="28"/>
        <v/>
      </c>
      <c r="M290" s="7" t="str">
        <f t="shared" si="29"/>
        <v xml:space="preserve">FEN </v>
      </c>
      <c r="N290" s="5">
        <f t="shared" si="30"/>
        <v>99</v>
      </c>
    </row>
    <row r="291" spans="1:14" ht="12.75" customHeight="1" x14ac:dyDescent="0.3">
      <c r="A291" s="65" t="str">
        <f t="shared" si="25"/>
        <v/>
      </c>
      <c r="B291" s="65"/>
      <c r="C291" s="36"/>
      <c r="D291" s="31"/>
      <c r="E291" s="31"/>
      <c r="F291" s="30"/>
      <c r="G291" s="33"/>
      <c r="H291" s="34"/>
      <c r="I291" s="118" t="str">
        <f t="shared" si="26"/>
        <v/>
      </c>
      <c r="K291" s="7" t="str">
        <f t="shared" si="27"/>
        <v/>
      </c>
      <c r="L291" s="7" t="str">
        <f t="shared" si="28"/>
        <v/>
      </c>
      <c r="M291" s="7" t="str">
        <f t="shared" si="29"/>
        <v/>
      </c>
      <c r="N291" s="5" t="str">
        <f t="shared" si="30"/>
        <v/>
      </c>
    </row>
    <row r="292" spans="1:14" ht="12.75" customHeight="1" x14ac:dyDescent="0.3">
      <c r="A292" s="65" t="str">
        <f t="shared" si="25"/>
        <v>FEN 100</v>
      </c>
      <c r="B292" s="65"/>
      <c r="C292" s="36"/>
      <c r="D292" s="31"/>
      <c r="E292" s="31" t="s">
        <v>1109</v>
      </c>
      <c r="F292" s="30" t="s">
        <v>10</v>
      </c>
      <c r="G292" s="33"/>
      <c r="H292" s="34"/>
      <c r="I292" s="118" t="str">
        <f t="shared" si="26"/>
        <v/>
      </c>
      <c r="K292" s="7" t="str">
        <f t="shared" si="27"/>
        <v/>
      </c>
      <c r="L292" s="7" t="str">
        <f t="shared" si="28"/>
        <v xml:space="preserve">FEN </v>
      </c>
      <c r="M292" s="7" t="str">
        <f t="shared" si="29"/>
        <v xml:space="preserve">FEN </v>
      </c>
      <c r="N292" s="5">
        <f t="shared" si="30"/>
        <v>100</v>
      </c>
    </row>
    <row r="293" spans="1:14" ht="12.75" customHeight="1" x14ac:dyDescent="0.3">
      <c r="A293" s="65" t="str">
        <f t="shared" si="25"/>
        <v/>
      </c>
      <c r="B293" s="65"/>
      <c r="C293" s="36"/>
      <c r="D293" s="31"/>
      <c r="E293" s="31"/>
      <c r="F293" s="30"/>
      <c r="G293" s="33"/>
      <c r="H293" s="34"/>
      <c r="I293" s="118" t="str">
        <f t="shared" si="26"/>
        <v/>
      </c>
      <c r="K293" s="7" t="str">
        <f t="shared" si="27"/>
        <v/>
      </c>
      <c r="L293" s="7" t="str">
        <f t="shared" si="28"/>
        <v/>
      </c>
      <c r="M293" s="7" t="str">
        <f t="shared" si="29"/>
        <v/>
      </c>
      <c r="N293" s="5" t="str">
        <f t="shared" si="30"/>
        <v/>
      </c>
    </row>
    <row r="294" spans="1:14" ht="12.75" customHeight="1" x14ac:dyDescent="0.3">
      <c r="A294" s="65" t="str">
        <f t="shared" si="25"/>
        <v>FEN 101</v>
      </c>
      <c r="B294" s="65"/>
      <c r="C294" s="36"/>
      <c r="D294" s="31"/>
      <c r="E294" s="31" t="s">
        <v>1110</v>
      </c>
      <c r="F294" s="30" t="s">
        <v>10</v>
      </c>
      <c r="G294" s="33"/>
      <c r="H294" s="34"/>
      <c r="I294" s="118" t="str">
        <f t="shared" si="26"/>
        <v/>
      </c>
      <c r="K294" s="7" t="str">
        <f t="shared" si="27"/>
        <v/>
      </c>
      <c r="L294" s="7" t="str">
        <f t="shared" si="28"/>
        <v xml:space="preserve">FEN </v>
      </c>
      <c r="M294" s="7" t="str">
        <f t="shared" si="29"/>
        <v xml:space="preserve">FEN </v>
      </c>
      <c r="N294" s="5">
        <f t="shared" si="30"/>
        <v>101</v>
      </c>
    </row>
    <row r="295" spans="1:14" ht="12.75" customHeight="1" x14ac:dyDescent="0.3">
      <c r="A295" s="65" t="str">
        <f t="shared" si="25"/>
        <v/>
      </c>
      <c r="B295" s="65"/>
      <c r="C295" s="36"/>
      <c r="D295" s="31"/>
      <c r="E295" s="31"/>
      <c r="F295" s="30"/>
      <c r="G295" s="33"/>
      <c r="H295" s="34"/>
      <c r="I295" s="118" t="str">
        <f t="shared" si="26"/>
        <v/>
      </c>
      <c r="K295" s="7" t="str">
        <f t="shared" si="27"/>
        <v/>
      </c>
      <c r="L295" s="7" t="str">
        <f t="shared" si="28"/>
        <v/>
      </c>
      <c r="M295" s="7" t="str">
        <f t="shared" si="29"/>
        <v/>
      </c>
      <c r="N295" s="5" t="str">
        <f t="shared" si="30"/>
        <v/>
      </c>
    </row>
    <row r="296" spans="1:14" ht="12.75" customHeight="1" x14ac:dyDescent="0.3">
      <c r="A296" s="65" t="str">
        <f t="shared" si="25"/>
        <v>FEN 102</v>
      </c>
      <c r="B296" s="65"/>
      <c r="C296" s="36"/>
      <c r="D296" s="31"/>
      <c r="E296" s="31" t="s">
        <v>1111</v>
      </c>
      <c r="F296" s="30" t="s">
        <v>10</v>
      </c>
      <c r="G296" s="33"/>
      <c r="H296" s="34"/>
      <c r="I296" s="118" t="str">
        <f t="shared" si="26"/>
        <v/>
      </c>
      <c r="K296" s="7" t="str">
        <f t="shared" si="27"/>
        <v/>
      </c>
      <c r="L296" s="7" t="str">
        <f t="shared" si="28"/>
        <v xml:space="preserve">FEN </v>
      </c>
      <c r="M296" s="7" t="str">
        <f t="shared" si="29"/>
        <v xml:space="preserve">FEN </v>
      </c>
      <c r="N296" s="5">
        <f t="shared" si="30"/>
        <v>102</v>
      </c>
    </row>
    <row r="297" spans="1:14" ht="12.75" customHeight="1" x14ac:dyDescent="0.3">
      <c r="A297" s="65" t="str">
        <f t="shared" si="25"/>
        <v/>
      </c>
      <c r="B297" s="65"/>
      <c r="C297" s="36"/>
      <c r="D297" s="31"/>
      <c r="E297" s="31"/>
      <c r="F297" s="30"/>
      <c r="G297" s="33"/>
      <c r="H297" s="34"/>
      <c r="I297" s="118" t="str">
        <f t="shared" si="26"/>
        <v/>
      </c>
      <c r="K297" s="7" t="str">
        <f t="shared" si="27"/>
        <v/>
      </c>
      <c r="L297" s="7" t="str">
        <f t="shared" si="28"/>
        <v/>
      </c>
      <c r="M297" s="7" t="str">
        <f t="shared" si="29"/>
        <v/>
      </c>
      <c r="N297" s="5" t="str">
        <f t="shared" si="30"/>
        <v/>
      </c>
    </row>
    <row r="298" spans="1:14" ht="12.75" customHeight="1" x14ac:dyDescent="0.3">
      <c r="A298" s="65" t="str">
        <f t="shared" si="25"/>
        <v>FEN 103</v>
      </c>
      <c r="B298" s="65"/>
      <c r="C298" s="36"/>
      <c r="D298" s="31"/>
      <c r="E298" s="31" t="s">
        <v>1112</v>
      </c>
      <c r="F298" s="30" t="s">
        <v>10</v>
      </c>
      <c r="G298" s="33"/>
      <c r="H298" s="34"/>
      <c r="I298" s="118" t="str">
        <f t="shared" si="26"/>
        <v/>
      </c>
      <c r="K298" s="7" t="str">
        <f t="shared" si="27"/>
        <v/>
      </c>
      <c r="L298" s="7" t="str">
        <f t="shared" si="28"/>
        <v xml:space="preserve">FEN </v>
      </c>
      <c r="M298" s="7" t="str">
        <f t="shared" si="29"/>
        <v xml:space="preserve">FEN </v>
      </c>
      <c r="N298" s="5">
        <f t="shared" si="30"/>
        <v>103</v>
      </c>
    </row>
    <row r="299" spans="1:14" ht="12.75" customHeight="1" x14ac:dyDescent="0.3">
      <c r="A299" s="65" t="str">
        <f t="shared" si="25"/>
        <v/>
      </c>
      <c r="B299" s="65"/>
      <c r="C299" s="36"/>
      <c r="D299" s="31"/>
      <c r="E299" s="31"/>
      <c r="F299" s="30"/>
      <c r="G299" s="33"/>
      <c r="H299" s="34"/>
      <c r="I299" s="118" t="str">
        <f t="shared" si="26"/>
        <v/>
      </c>
      <c r="K299" s="7" t="str">
        <f t="shared" si="27"/>
        <v/>
      </c>
      <c r="L299" s="7" t="str">
        <f t="shared" si="28"/>
        <v/>
      </c>
      <c r="M299" s="7" t="str">
        <f t="shared" si="29"/>
        <v/>
      </c>
      <c r="N299" s="5" t="str">
        <f t="shared" si="30"/>
        <v/>
      </c>
    </row>
    <row r="300" spans="1:14" ht="12.75" customHeight="1" x14ac:dyDescent="0.3">
      <c r="A300" s="65" t="str">
        <f t="shared" si="25"/>
        <v>FEN 104</v>
      </c>
      <c r="B300" s="65" t="s">
        <v>1103</v>
      </c>
      <c r="C300" s="36" t="s">
        <v>322</v>
      </c>
      <c r="D300" s="31" t="s">
        <v>1115</v>
      </c>
      <c r="E300" s="32"/>
      <c r="F300" s="30"/>
      <c r="G300" s="33"/>
      <c r="H300" s="34"/>
      <c r="I300" s="118" t="str">
        <f t="shared" si="26"/>
        <v/>
      </c>
      <c r="K300" s="7" t="str">
        <f t="shared" si="27"/>
        <v xml:space="preserve">FEN </v>
      </c>
      <c r="L300" s="7" t="str">
        <f t="shared" si="28"/>
        <v/>
      </c>
      <c r="M300" s="7" t="str">
        <f t="shared" si="29"/>
        <v xml:space="preserve">FEN </v>
      </c>
      <c r="N300" s="5">
        <f t="shared" si="30"/>
        <v>104</v>
      </c>
    </row>
    <row r="301" spans="1:14" ht="12.75" customHeight="1" x14ac:dyDescent="0.3">
      <c r="A301" s="65" t="str">
        <f t="shared" si="25"/>
        <v/>
      </c>
      <c r="B301" s="65"/>
      <c r="C301" s="36"/>
      <c r="D301" s="31"/>
      <c r="E301" s="32"/>
      <c r="F301" s="30"/>
      <c r="G301" s="33"/>
      <c r="H301" s="34"/>
      <c r="I301" s="118" t="str">
        <f t="shared" si="26"/>
        <v/>
      </c>
      <c r="K301" s="7" t="str">
        <f t="shared" si="27"/>
        <v/>
      </c>
      <c r="L301" s="7" t="str">
        <f t="shared" si="28"/>
        <v/>
      </c>
      <c r="M301" s="7" t="str">
        <f t="shared" si="29"/>
        <v/>
      </c>
      <c r="N301" s="5" t="str">
        <f t="shared" si="30"/>
        <v/>
      </c>
    </row>
    <row r="302" spans="1:14" ht="12.75" customHeight="1" x14ac:dyDescent="0.3">
      <c r="A302" s="65" t="str">
        <f t="shared" si="25"/>
        <v>FEN 105</v>
      </c>
      <c r="B302" s="65" t="s">
        <v>1103</v>
      </c>
      <c r="C302" s="36"/>
      <c r="D302" s="31" t="s">
        <v>32</v>
      </c>
      <c r="E302" s="31" t="s">
        <v>1100</v>
      </c>
      <c r="F302" s="30"/>
      <c r="G302" s="33"/>
      <c r="H302" s="34"/>
      <c r="I302" s="118" t="str">
        <f t="shared" si="26"/>
        <v/>
      </c>
      <c r="K302" s="7" t="str">
        <f t="shared" si="27"/>
        <v xml:space="preserve">FEN </v>
      </c>
      <c r="L302" s="7" t="str">
        <f t="shared" si="28"/>
        <v/>
      </c>
      <c r="M302" s="7" t="str">
        <f t="shared" si="29"/>
        <v xml:space="preserve">FEN </v>
      </c>
      <c r="N302" s="5">
        <f t="shared" si="30"/>
        <v>105</v>
      </c>
    </row>
    <row r="303" spans="1:14" ht="12.75" customHeight="1" x14ac:dyDescent="0.3">
      <c r="A303" s="65" t="str">
        <f t="shared" si="25"/>
        <v/>
      </c>
      <c r="B303" s="65"/>
      <c r="C303" s="36"/>
      <c r="D303" s="31"/>
      <c r="E303" s="31"/>
      <c r="F303" s="30"/>
      <c r="G303" s="33"/>
      <c r="H303" s="34"/>
      <c r="I303" s="118" t="str">
        <f t="shared" si="26"/>
        <v/>
      </c>
      <c r="K303" s="7" t="str">
        <f t="shared" si="27"/>
        <v/>
      </c>
      <c r="L303" s="7" t="str">
        <f t="shared" si="28"/>
        <v/>
      </c>
      <c r="M303" s="7" t="str">
        <f t="shared" si="29"/>
        <v/>
      </c>
      <c r="N303" s="5" t="str">
        <f t="shared" si="30"/>
        <v/>
      </c>
    </row>
    <row r="304" spans="1:14" ht="12.75" customHeight="1" x14ac:dyDescent="0.3">
      <c r="A304" s="65" t="str">
        <f t="shared" si="25"/>
        <v>FEN 106</v>
      </c>
      <c r="B304" s="65"/>
      <c r="C304" s="36"/>
      <c r="D304" s="31"/>
      <c r="E304" s="31" t="s">
        <v>1109</v>
      </c>
      <c r="F304" s="30" t="s">
        <v>10</v>
      </c>
      <c r="G304" s="33"/>
      <c r="H304" s="34"/>
      <c r="I304" s="118" t="str">
        <f t="shared" si="26"/>
        <v/>
      </c>
      <c r="K304" s="7" t="str">
        <f t="shared" si="27"/>
        <v/>
      </c>
      <c r="L304" s="7" t="str">
        <f t="shared" si="28"/>
        <v xml:space="preserve">FEN </v>
      </c>
      <c r="M304" s="7" t="str">
        <f t="shared" si="29"/>
        <v xml:space="preserve">FEN </v>
      </c>
      <c r="N304" s="5">
        <f t="shared" si="30"/>
        <v>106</v>
      </c>
    </row>
    <row r="305" spans="1:14" ht="12.75" customHeight="1" x14ac:dyDescent="0.3">
      <c r="A305" s="65" t="str">
        <f t="shared" si="25"/>
        <v/>
      </c>
      <c r="B305" s="65"/>
      <c r="C305" s="36"/>
      <c r="D305" s="31"/>
      <c r="E305" s="31"/>
      <c r="F305" s="30"/>
      <c r="G305" s="33"/>
      <c r="H305" s="34"/>
      <c r="I305" s="118" t="str">
        <f t="shared" si="26"/>
        <v/>
      </c>
      <c r="K305" s="7" t="str">
        <f t="shared" si="27"/>
        <v/>
      </c>
      <c r="L305" s="7" t="str">
        <f t="shared" si="28"/>
        <v/>
      </c>
      <c r="M305" s="7" t="str">
        <f t="shared" si="29"/>
        <v/>
      </c>
      <c r="N305" s="5" t="str">
        <f t="shared" si="30"/>
        <v/>
      </c>
    </row>
    <row r="306" spans="1:14" ht="12.75" customHeight="1" x14ac:dyDescent="0.3">
      <c r="A306" s="65" t="str">
        <f t="shared" si="25"/>
        <v>FEN 107</v>
      </c>
      <c r="B306" s="65"/>
      <c r="C306" s="36"/>
      <c r="D306" s="31"/>
      <c r="E306" s="31" t="s">
        <v>1110</v>
      </c>
      <c r="F306" s="30" t="s">
        <v>10</v>
      </c>
      <c r="G306" s="33"/>
      <c r="H306" s="34"/>
      <c r="I306" s="118" t="str">
        <f t="shared" si="26"/>
        <v/>
      </c>
      <c r="K306" s="7" t="str">
        <f t="shared" si="27"/>
        <v/>
      </c>
      <c r="L306" s="7" t="str">
        <f t="shared" si="28"/>
        <v xml:space="preserve">FEN </v>
      </c>
      <c r="M306" s="7" t="str">
        <f t="shared" si="29"/>
        <v xml:space="preserve">FEN </v>
      </c>
      <c r="N306" s="5">
        <f t="shared" si="30"/>
        <v>107</v>
      </c>
    </row>
    <row r="307" spans="1:14" ht="12.75" customHeight="1" x14ac:dyDescent="0.3">
      <c r="A307" s="65" t="str">
        <f t="shared" si="25"/>
        <v/>
      </c>
      <c r="B307" s="65"/>
      <c r="C307" s="36"/>
      <c r="D307" s="31"/>
      <c r="E307" s="32"/>
      <c r="F307" s="30"/>
      <c r="G307" s="33"/>
      <c r="H307" s="34"/>
      <c r="I307" s="118" t="str">
        <f t="shared" si="26"/>
        <v/>
      </c>
      <c r="K307" s="7" t="str">
        <f t="shared" si="27"/>
        <v/>
      </c>
      <c r="L307" s="7" t="str">
        <f t="shared" si="28"/>
        <v/>
      </c>
      <c r="M307" s="7" t="str">
        <f t="shared" si="29"/>
        <v/>
      </c>
      <c r="N307" s="5" t="str">
        <f t="shared" si="30"/>
        <v/>
      </c>
    </row>
    <row r="308" spans="1:14" ht="12.75" customHeight="1" x14ac:dyDescent="0.3">
      <c r="A308" s="65" t="str">
        <f t="shared" si="25"/>
        <v>FEN 108</v>
      </c>
      <c r="B308" s="65" t="s">
        <v>1103</v>
      </c>
      <c r="C308" s="36"/>
      <c r="D308" s="31" t="s">
        <v>33</v>
      </c>
      <c r="E308" s="31" t="s">
        <v>1101</v>
      </c>
      <c r="F308" s="30"/>
      <c r="G308" s="33"/>
      <c r="H308" s="34"/>
      <c r="I308" s="118" t="str">
        <f t="shared" si="26"/>
        <v/>
      </c>
      <c r="K308" s="7" t="str">
        <f t="shared" si="27"/>
        <v xml:space="preserve">FEN </v>
      </c>
      <c r="L308" s="7" t="str">
        <f t="shared" si="28"/>
        <v/>
      </c>
      <c r="M308" s="7" t="str">
        <f t="shared" si="29"/>
        <v xml:space="preserve">FEN </v>
      </c>
      <c r="N308" s="5">
        <f t="shared" si="30"/>
        <v>108</v>
      </c>
    </row>
    <row r="309" spans="1:14" ht="12.75" customHeight="1" x14ac:dyDescent="0.3">
      <c r="A309" s="65" t="str">
        <f t="shared" si="25"/>
        <v/>
      </c>
      <c r="B309" s="65"/>
      <c r="C309" s="36"/>
      <c r="D309" s="31"/>
      <c r="E309" s="31"/>
      <c r="F309" s="30"/>
      <c r="G309" s="33"/>
      <c r="H309" s="34"/>
      <c r="I309" s="118" t="str">
        <f t="shared" si="26"/>
        <v/>
      </c>
      <c r="K309" s="7" t="str">
        <f t="shared" si="27"/>
        <v/>
      </c>
      <c r="L309" s="7" t="str">
        <f t="shared" si="28"/>
        <v/>
      </c>
      <c r="M309" s="7" t="str">
        <f t="shared" si="29"/>
        <v/>
      </c>
      <c r="N309" s="5" t="str">
        <f t="shared" si="30"/>
        <v/>
      </c>
    </row>
    <row r="310" spans="1:14" ht="12.75" customHeight="1" x14ac:dyDescent="0.3">
      <c r="A310" s="65" t="str">
        <f t="shared" si="25"/>
        <v>FEN 109</v>
      </c>
      <c r="B310" s="65"/>
      <c r="C310" s="36"/>
      <c r="D310" s="31"/>
      <c r="E310" s="31" t="s">
        <v>1109</v>
      </c>
      <c r="F310" s="30" t="s">
        <v>10</v>
      </c>
      <c r="G310" s="33"/>
      <c r="H310" s="34"/>
      <c r="I310" s="118" t="str">
        <f t="shared" si="26"/>
        <v/>
      </c>
      <c r="K310" s="7" t="str">
        <f t="shared" si="27"/>
        <v/>
      </c>
      <c r="L310" s="7" t="str">
        <f t="shared" si="28"/>
        <v xml:space="preserve">FEN </v>
      </c>
      <c r="M310" s="7" t="str">
        <f t="shared" si="29"/>
        <v xml:space="preserve">FEN </v>
      </c>
      <c r="N310" s="5">
        <f t="shared" si="30"/>
        <v>109</v>
      </c>
    </row>
    <row r="311" spans="1:14" ht="12.75" customHeight="1" x14ac:dyDescent="0.3">
      <c r="A311" s="65" t="str">
        <f t="shared" si="25"/>
        <v/>
      </c>
      <c r="B311" s="65"/>
      <c r="C311" s="36"/>
      <c r="D311" s="31"/>
      <c r="E311" s="31"/>
      <c r="F311" s="30"/>
      <c r="G311" s="33"/>
      <c r="H311" s="34"/>
      <c r="I311" s="118" t="str">
        <f t="shared" si="26"/>
        <v/>
      </c>
      <c r="K311" s="7" t="str">
        <f t="shared" si="27"/>
        <v/>
      </c>
      <c r="L311" s="7" t="str">
        <f t="shared" si="28"/>
        <v/>
      </c>
      <c r="M311" s="7" t="str">
        <f t="shared" si="29"/>
        <v/>
      </c>
      <c r="N311" s="5" t="str">
        <f t="shared" si="30"/>
        <v/>
      </c>
    </row>
    <row r="312" spans="1:14" ht="12.75" customHeight="1" x14ac:dyDescent="0.3">
      <c r="A312" s="65" t="str">
        <f t="shared" si="25"/>
        <v>FEN 110</v>
      </c>
      <c r="B312" s="65"/>
      <c r="C312" s="36"/>
      <c r="D312" s="31"/>
      <c r="E312" s="31" t="s">
        <v>1110</v>
      </c>
      <c r="F312" s="30" t="s">
        <v>10</v>
      </c>
      <c r="G312" s="33"/>
      <c r="H312" s="34"/>
      <c r="I312" s="118" t="str">
        <f t="shared" si="26"/>
        <v/>
      </c>
      <c r="K312" s="7" t="str">
        <f t="shared" si="27"/>
        <v/>
      </c>
      <c r="L312" s="7" t="str">
        <f t="shared" si="28"/>
        <v xml:space="preserve">FEN </v>
      </c>
      <c r="M312" s="7" t="str">
        <f t="shared" si="29"/>
        <v xml:space="preserve">FEN </v>
      </c>
      <c r="N312" s="5">
        <f t="shared" si="30"/>
        <v>110</v>
      </c>
    </row>
    <row r="313" spans="1:14" ht="12.75" customHeight="1" x14ac:dyDescent="0.3">
      <c r="A313" s="65" t="str">
        <f t="shared" si="25"/>
        <v/>
      </c>
      <c r="B313" s="65"/>
      <c r="C313" s="36"/>
      <c r="D313" s="31"/>
      <c r="E313" s="31"/>
      <c r="F313" s="30"/>
      <c r="G313" s="33"/>
      <c r="H313" s="34"/>
      <c r="I313" s="118" t="str">
        <f t="shared" si="26"/>
        <v/>
      </c>
      <c r="K313" s="7" t="str">
        <f t="shared" si="27"/>
        <v/>
      </c>
      <c r="L313" s="7" t="str">
        <f t="shared" si="28"/>
        <v/>
      </c>
      <c r="M313" s="7" t="str">
        <f t="shared" si="29"/>
        <v/>
      </c>
      <c r="N313" s="5" t="str">
        <f t="shared" si="30"/>
        <v/>
      </c>
    </row>
    <row r="314" spans="1:14" ht="12.75" customHeight="1" x14ac:dyDescent="0.3">
      <c r="A314" s="65" t="str">
        <f t="shared" si="25"/>
        <v>FEN 111</v>
      </c>
      <c r="B314" s="65" t="s">
        <v>1103</v>
      </c>
      <c r="C314" s="36" t="s">
        <v>323</v>
      </c>
      <c r="D314" s="63" t="str">
        <f>CONCATENATE("Extra-over item ",$A282," and ",$A300," for the complete supply,")</f>
        <v>Extra-over item FEN 95 and FEN 104 for the complete supply,</v>
      </c>
      <c r="E314" s="51"/>
      <c r="F314" s="30" t="s">
        <v>10</v>
      </c>
      <c r="G314" s="33"/>
      <c r="H314" s="34"/>
      <c r="I314" s="118" t="str">
        <f t="shared" si="26"/>
        <v/>
      </c>
      <c r="K314" s="7" t="str">
        <f t="shared" si="27"/>
        <v xml:space="preserve">FEN </v>
      </c>
      <c r="L314" s="7" t="str">
        <f t="shared" si="28"/>
        <v xml:space="preserve">FEN </v>
      </c>
      <c r="M314" s="7" t="str">
        <f t="shared" si="29"/>
        <v xml:space="preserve">FEN </v>
      </c>
      <c r="N314" s="5">
        <f t="shared" si="30"/>
        <v>111</v>
      </c>
    </row>
    <row r="315" spans="1:14" ht="12.75" customHeight="1" x14ac:dyDescent="0.3">
      <c r="A315" s="65" t="str">
        <f t="shared" si="25"/>
        <v/>
      </c>
      <c r="B315" s="65"/>
      <c r="C315" s="36"/>
      <c r="D315" s="32" t="s">
        <v>1116</v>
      </c>
      <c r="E315" s="30"/>
      <c r="F315" s="30"/>
      <c r="G315" s="33"/>
      <c r="H315" s="34"/>
      <c r="I315" s="118" t="str">
        <f t="shared" si="26"/>
        <v/>
      </c>
      <c r="K315" s="7" t="str">
        <f t="shared" si="27"/>
        <v/>
      </c>
      <c r="L315" s="7" t="str">
        <f t="shared" si="28"/>
        <v/>
      </c>
      <c r="M315" s="7" t="str">
        <f t="shared" si="29"/>
        <v/>
      </c>
      <c r="N315" s="5" t="str">
        <f t="shared" si="30"/>
        <v/>
      </c>
    </row>
    <row r="316" spans="1:14" ht="12.75" customHeight="1" x14ac:dyDescent="0.3">
      <c r="A316" s="65" t="str">
        <f t="shared" si="25"/>
        <v/>
      </c>
      <c r="B316" s="65"/>
      <c r="C316" s="36"/>
      <c r="D316" s="32" t="s">
        <v>1117</v>
      </c>
      <c r="E316" s="30"/>
      <c r="F316" s="30"/>
      <c r="G316" s="33"/>
      <c r="H316" s="34"/>
      <c r="I316" s="118" t="str">
        <f t="shared" si="26"/>
        <v/>
      </c>
      <c r="K316" s="7" t="str">
        <f t="shared" si="27"/>
        <v/>
      </c>
      <c r="L316" s="7" t="str">
        <f t="shared" si="28"/>
        <v/>
      </c>
      <c r="M316" s="7" t="str">
        <f t="shared" si="29"/>
        <v/>
      </c>
      <c r="N316" s="5" t="str">
        <f t="shared" si="30"/>
        <v/>
      </c>
    </row>
    <row r="317" spans="1:14" ht="12.75" customHeight="1" x14ac:dyDescent="0.3">
      <c r="A317" s="65" t="str">
        <f t="shared" si="25"/>
        <v/>
      </c>
      <c r="B317" s="65"/>
      <c r="C317" s="36"/>
      <c r="D317" s="31"/>
      <c r="E317" s="32"/>
      <c r="F317" s="30"/>
      <c r="G317" s="33"/>
      <c r="H317" s="34"/>
      <c r="I317" s="118" t="str">
        <f t="shared" si="26"/>
        <v/>
      </c>
      <c r="K317" s="7" t="str">
        <f t="shared" si="27"/>
        <v/>
      </c>
      <c r="L317" s="7" t="str">
        <f t="shared" si="28"/>
        <v/>
      </c>
      <c r="M317" s="7" t="str">
        <f t="shared" si="29"/>
        <v/>
      </c>
      <c r="N317" s="5" t="str">
        <f t="shared" si="30"/>
        <v/>
      </c>
    </row>
    <row r="318" spans="1:14" ht="12.75" customHeight="1" x14ac:dyDescent="0.3">
      <c r="A318" s="65" t="str">
        <f t="shared" si="25"/>
        <v>FEN 112</v>
      </c>
      <c r="B318" s="65" t="s">
        <v>1103</v>
      </c>
      <c r="C318" s="36" t="s">
        <v>324</v>
      </c>
      <c r="D318" s="31" t="s">
        <v>1063</v>
      </c>
      <c r="E318" s="32"/>
      <c r="F318" s="30"/>
      <c r="G318" s="33"/>
      <c r="H318" s="34"/>
      <c r="I318" s="118" t="str">
        <f t="shared" si="26"/>
        <v/>
      </c>
      <c r="K318" s="7" t="str">
        <f t="shared" si="27"/>
        <v xml:space="preserve">FEN </v>
      </c>
      <c r="L318" s="7" t="str">
        <f t="shared" si="28"/>
        <v/>
      </c>
      <c r="M318" s="7" t="str">
        <f t="shared" si="29"/>
        <v xml:space="preserve">FEN </v>
      </c>
      <c r="N318" s="5">
        <f t="shared" si="30"/>
        <v>112</v>
      </c>
    </row>
    <row r="319" spans="1:14" ht="12.75" customHeight="1" x14ac:dyDescent="0.3">
      <c r="A319" s="65" t="str">
        <f t="shared" si="25"/>
        <v/>
      </c>
      <c r="B319" s="65"/>
      <c r="C319" s="62"/>
      <c r="D319" s="63"/>
      <c r="E319" s="63"/>
      <c r="F319" s="30"/>
      <c r="G319" s="33"/>
      <c r="H319" s="34"/>
      <c r="I319" s="118" t="str">
        <f t="shared" si="26"/>
        <v/>
      </c>
      <c r="K319" s="7" t="str">
        <f t="shared" si="27"/>
        <v/>
      </c>
      <c r="L319" s="7" t="str">
        <f t="shared" si="28"/>
        <v/>
      </c>
      <c r="M319" s="7" t="str">
        <f t="shared" si="29"/>
        <v/>
      </c>
      <c r="N319" s="5" t="str">
        <f t="shared" si="30"/>
        <v/>
      </c>
    </row>
    <row r="320" spans="1:14" ht="12.75" customHeight="1" x14ac:dyDescent="0.3">
      <c r="A320" s="65" t="str">
        <f t="shared" si="25"/>
        <v>FEN 113</v>
      </c>
      <c r="B320" s="65" t="s">
        <v>1064</v>
      </c>
      <c r="C320" s="62"/>
      <c r="D320" s="63" t="s">
        <v>32</v>
      </c>
      <c r="E320" s="63" t="s">
        <v>1065</v>
      </c>
      <c r="F320" s="30"/>
      <c r="G320" s="33"/>
      <c r="H320" s="34"/>
      <c r="I320" s="118" t="str">
        <f t="shared" si="26"/>
        <v/>
      </c>
      <c r="K320" s="7" t="str">
        <f t="shared" si="27"/>
        <v xml:space="preserve">FEN </v>
      </c>
      <c r="L320" s="7" t="str">
        <f t="shared" si="28"/>
        <v/>
      </c>
      <c r="M320" s="7" t="str">
        <f t="shared" si="29"/>
        <v xml:space="preserve">FEN </v>
      </c>
      <c r="N320" s="5">
        <f t="shared" si="30"/>
        <v>113</v>
      </c>
    </row>
    <row r="321" spans="1:14" ht="12.75" customHeight="1" x14ac:dyDescent="0.3">
      <c r="A321" s="65" t="str">
        <f t="shared" si="25"/>
        <v/>
      </c>
      <c r="B321" s="65"/>
      <c r="C321" s="62"/>
      <c r="D321" s="63"/>
      <c r="E321" s="63" t="s">
        <v>1066</v>
      </c>
      <c r="F321" s="30"/>
      <c r="G321" s="33"/>
      <c r="H321" s="34"/>
      <c r="I321" s="118" t="str">
        <f t="shared" si="26"/>
        <v/>
      </c>
      <c r="K321" s="7" t="str">
        <f t="shared" si="27"/>
        <v/>
      </c>
      <c r="L321" s="7" t="str">
        <f t="shared" si="28"/>
        <v/>
      </c>
      <c r="M321" s="7" t="str">
        <f t="shared" si="29"/>
        <v/>
      </c>
      <c r="N321" s="5" t="str">
        <f t="shared" si="30"/>
        <v/>
      </c>
    </row>
    <row r="322" spans="1:14" ht="12.75" customHeight="1" x14ac:dyDescent="0.3">
      <c r="A322" s="65" t="str">
        <f t="shared" si="25"/>
        <v/>
      </c>
      <c r="B322" s="65"/>
      <c r="C322" s="36"/>
      <c r="D322" s="31"/>
      <c r="E322" s="32" t="s">
        <v>1067</v>
      </c>
      <c r="F322" s="30"/>
      <c r="G322" s="33"/>
      <c r="H322" s="34"/>
      <c r="I322" s="118" t="str">
        <f t="shared" si="26"/>
        <v/>
      </c>
      <c r="K322" s="7" t="str">
        <f t="shared" si="27"/>
        <v/>
      </c>
      <c r="L322" s="7" t="str">
        <f t="shared" si="28"/>
        <v/>
      </c>
      <c r="M322" s="7" t="str">
        <f t="shared" si="29"/>
        <v/>
      </c>
      <c r="N322" s="5" t="str">
        <f t="shared" si="30"/>
        <v/>
      </c>
    </row>
    <row r="323" spans="1:14" ht="12.75" customHeight="1" x14ac:dyDescent="0.3">
      <c r="A323" s="65" t="str">
        <f t="shared" si="25"/>
        <v/>
      </c>
      <c r="B323" s="65"/>
      <c r="C323" s="36"/>
      <c r="D323" s="31"/>
      <c r="E323" s="32"/>
      <c r="F323" s="30"/>
      <c r="G323" s="33"/>
      <c r="H323" s="34"/>
      <c r="I323" s="118" t="str">
        <f t="shared" si="26"/>
        <v/>
      </c>
      <c r="K323" s="7" t="str">
        <f t="shared" si="27"/>
        <v/>
      </c>
      <c r="L323" s="7" t="str">
        <f t="shared" si="28"/>
        <v/>
      </c>
      <c r="M323" s="7" t="str">
        <f t="shared" si="29"/>
        <v/>
      </c>
      <c r="N323" s="5" t="str">
        <f t="shared" si="30"/>
        <v/>
      </c>
    </row>
    <row r="324" spans="1:14" ht="12.75" customHeight="1" x14ac:dyDescent="0.3">
      <c r="A324" s="65" t="str">
        <f t="shared" si="25"/>
        <v>FEN 114</v>
      </c>
      <c r="B324" s="65"/>
      <c r="C324" s="36"/>
      <c r="D324" s="31"/>
      <c r="E324" s="32" t="s">
        <v>1068</v>
      </c>
      <c r="F324" s="30" t="s">
        <v>15</v>
      </c>
      <c r="G324" s="33"/>
      <c r="H324" s="34"/>
      <c r="I324" s="118" t="str">
        <f t="shared" si="26"/>
        <v/>
      </c>
      <c r="K324" s="7" t="str">
        <f t="shared" si="27"/>
        <v/>
      </c>
      <c r="L324" s="7" t="str">
        <f t="shared" si="28"/>
        <v xml:space="preserve">FEN </v>
      </c>
      <c r="M324" s="7" t="str">
        <f t="shared" si="29"/>
        <v xml:space="preserve">FEN </v>
      </c>
      <c r="N324" s="5">
        <f t="shared" si="30"/>
        <v>114</v>
      </c>
    </row>
    <row r="325" spans="1:14" ht="12.75" customHeight="1" x14ac:dyDescent="0.3">
      <c r="A325" s="65" t="str">
        <f t="shared" si="25"/>
        <v/>
      </c>
      <c r="B325" s="65"/>
      <c r="C325" s="36"/>
      <c r="D325" s="31"/>
      <c r="E325" s="32"/>
      <c r="F325" s="30"/>
      <c r="G325" s="33"/>
      <c r="H325" s="34"/>
      <c r="I325" s="118" t="str">
        <f t="shared" si="26"/>
        <v/>
      </c>
      <c r="K325" s="7" t="str">
        <f t="shared" si="27"/>
        <v/>
      </c>
      <c r="L325" s="7" t="str">
        <f t="shared" si="28"/>
        <v/>
      </c>
      <c r="M325" s="7" t="str">
        <f t="shared" si="29"/>
        <v/>
      </c>
      <c r="N325" s="5" t="str">
        <f t="shared" si="30"/>
        <v/>
      </c>
    </row>
    <row r="326" spans="1:14" ht="12.75" customHeight="1" x14ac:dyDescent="0.3">
      <c r="A326" s="65" t="str">
        <f t="shared" si="25"/>
        <v>FEN 115</v>
      </c>
      <c r="B326" s="65" t="s">
        <v>741</v>
      </c>
      <c r="C326" s="36"/>
      <c r="D326" s="31" t="s">
        <v>33</v>
      </c>
      <c r="E326" s="32" t="s">
        <v>101</v>
      </c>
      <c r="F326" s="30"/>
      <c r="G326" s="33"/>
      <c r="H326" s="34"/>
      <c r="I326" s="118" t="str">
        <f t="shared" si="26"/>
        <v/>
      </c>
      <c r="K326" s="7" t="str">
        <f t="shared" si="27"/>
        <v xml:space="preserve">FEN </v>
      </c>
      <c r="L326" s="7" t="str">
        <f t="shared" si="28"/>
        <v/>
      </c>
      <c r="M326" s="7" t="str">
        <f t="shared" si="29"/>
        <v xml:space="preserve">FEN </v>
      </c>
      <c r="N326" s="5">
        <f t="shared" si="30"/>
        <v>115</v>
      </c>
    </row>
    <row r="327" spans="1:14" ht="12.75" customHeight="1" x14ac:dyDescent="0.3">
      <c r="A327" s="65" t="str">
        <f t="shared" si="25"/>
        <v/>
      </c>
      <c r="B327" s="65"/>
      <c r="C327" s="36"/>
      <c r="D327" s="31"/>
      <c r="E327" s="32"/>
      <c r="F327" s="30"/>
      <c r="G327" s="33"/>
      <c r="H327" s="34"/>
      <c r="I327" s="118" t="str">
        <f t="shared" si="26"/>
        <v/>
      </c>
      <c r="K327" s="7" t="str">
        <f t="shared" si="27"/>
        <v/>
      </c>
      <c r="L327" s="7" t="str">
        <f t="shared" si="28"/>
        <v/>
      </c>
      <c r="M327" s="7" t="str">
        <f t="shared" si="29"/>
        <v/>
      </c>
      <c r="N327" s="5" t="str">
        <f t="shared" si="30"/>
        <v/>
      </c>
    </row>
    <row r="328" spans="1:14" ht="12.75" customHeight="1" x14ac:dyDescent="0.3">
      <c r="A328" s="65" t="str">
        <f t="shared" si="25"/>
        <v>FEN 116</v>
      </c>
      <c r="B328" s="65"/>
      <c r="C328" s="36"/>
      <c r="D328" s="31"/>
      <c r="E328" s="32" t="s">
        <v>1069</v>
      </c>
      <c r="F328" s="30" t="s">
        <v>47</v>
      </c>
      <c r="G328" s="33"/>
      <c r="H328" s="34"/>
      <c r="I328" s="118" t="str">
        <f t="shared" si="26"/>
        <v/>
      </c>
      <c r="K328" s="7" t="str">
        <f t="shared" si="27"/>
        <v/>
      </c>
      <c r="L328" s="7" t="str">
        <f t="shared" si="28"/>
        <v xml:space="preserve">FEN </v>
      </c>
      <c r="M328" s="7" t="str">
        <f t="shared" si="29"/>
        <v xml:space="preserve">FEN </v>
      </c>
      <c r="N328" s="5">
        <f t="shared" si="30"/>
        <v>116</v>
      </c>
    </row>
    <row r="329" spans="1:14" ht="12.75" customHeight="1" x14ac:dyDescent="0.3">
      <c r="A329" s="65" t="str">
        <f t="shared" ref="A329:A392" si="31">CONCATENATE(M329,N329)</f>
        <v/>
      </c>
      <c r="B329" s="65"/>
      <c r="C329" s="36"/>
      <c r="D329" s="31"/>
      <c r="E329" s="32"/>
      <c r="F329" s="30"/>
      <c r="G329" s="33"/>
      <c r="H329" s="34"/>
      <c r="I329" s="118" t="str">
        <f t="shared" ref="I329:I392" si="32">IF(AND(OR(G329=0,H329=0)),"",G329*H329)</f>
        <v/>
      </c>
      <c r="K329" s="7" t="str">
        <f t="shared" si="27"/>
        <v/>
      </c>
      <c r="L329" s="7" t="str">
        <f t="shared" si="28"/>
        <v/>
      </c>
      <c r="M329" s="7" t="str">
        <f t="shared" si="29"/>
        <v/>
      </c>
      <c r="N329" s="5" t="str">
        <f t="shared" si="30"/>
        <v/>
      </c>
    </row>
    <row r="330" spans="1:14" ht="12.75" customHeight="1" x14ac:dyDescent="0.3">
      <c r="A330" s="65" t="str">
        <f t="shared" si="31"/>
        <v>FEN 117</v>
      </c>
      <c r="B330" s="65" t="s">
        <v>743</v>
      </c>
      <c r="C330" s="36"/>
      <c r="D330" s="31" t="s">
        <v>36</v>
      </c>
      <c r="E330" s="32" t="s">
        <v>103</v>
      </c>
      <c r="F330" s="30"/>
      <c r="G330" s="33"/>
      <c r="H330" s="34"/>
      <c r="I330" s="118" t="str">
        <f t="shared" si="32"/>
        <v/>
      </c>
      <c r="K330" s="7" t="str">
        <f t="shared" si="27"/>
        <v xml:space="preserve">FEN </v>
      </c>
      <c r="L330" s="7" t="str">
        <f t="shared" si="28"/>
        <v/>
      </c>
      <c r="M330" s="7" t="str">
        <f t="shared" si="29"/>
        <v xml:space="preserve">FEN </v>
      </c>
      <c r="N330" s="5">
        <f t="shared" si="30"/>
        <v>117</v>
      </c>
    </row>
    <row r="331" spans="1:14" ht="12.75" customHeight="1" x14ac:dyDescent="0.3">
      <c r="A331" s="65" t="str">
        <f t="shared" si="31"/>
        <v/>
      </c>
      <c r="B331" s="65"/>
      <c r="C331" s="36"/>
      <c r="D331" s="31"/>
      <c r="E331" s="32"/>
      <c r="F331" s="30"/>
      <c r="G331" s="33"/>
      <c r="H331" s="34"/>
      <c r="I331" s="118" t="str">
        <f t="shared" si="32"/>
        <v/>
      </c>
      <c r="K331" s="7" t="str">
        <f t="shared" si="27"/>
        <v/>
      </c>
      <c r="L331" s="7" t="str">
        <f t="shared" si="28"/>
        <v/>
      </c>
      <c r="M331" s="7" t="str">
        <f t="shared" si="29"/>
        <v/>
      </c>
      <c r="N331" s="5" t="str">
        <f t="shared" si="30"/>
        <v/>
      </c>
    </row>
    <row r="332" spans="1:14" ht="12.75" customHeight="1" x14ac:dyDescent="0.3">
      <c r="A332" s="65" t="str">
        <f t="shared" si="31"/>
        <v>FEN 118</v>
      </c>
      <c r="B332" s="65"/>
      <c r="C332" s="36"/>
      <c r="D332" s="31"/>
      <c r="E332" s="32" t="s">
        <v>1070</v>
      </c>
      <c r="F332" s="30" t="s">
        <v>47</v>
      </c>
      <c r="G332" s="33"/>
      <c r="H332" s="34"/>
      <c r="I332" s="118" t="str">
        <f t="shared" si="32"/>
        <v/>
      </c>
      <c r="K332" s="7" t="str">
        <f t="shared" si="27"/>
        <v/>
      </c>
      <c r="L332" s="7" t="str">
        <f t="shared" si="28"/>
        <v xml:space="preserve">FEN </v>
      </c>
      <c r="M332" s="7" t="str">
        <f t="shared" si="29"/>
        <v xml:space="preserve">FEN </v>
      </c>
      <c r="N332" s="5">
        <f t="shared" si="30"/>
        <v>118</v>
      </c>
    </row>
    <row r="333" spans="1:14" ht="12.75" customHeight="1" x14ac:dyDescent="0.3">
      <c r="A333" s="65" t="str">
        <f t="shared" si="31"/>
        <v/>
      </c>
      <c r="B333" s="65"/>
      <c r="C333" s="36"/>
      <c r="D333" s="31"/>
      <c r="E333" s="32"/>
      <c r="F333" s="30"/>
      <c r="G333" s="33"/>
      <c r="H333" s="34"/>
      <c r="I333" s="118" t="str">
        <f t="shared" si="32"/>
        <v/>
      </c>
      <c r="K333" s="7" t="str">
        <f t="shared" si="27"/>
        <v/>
      </c>
      <c r="L333" s="7" t="str">
        <f t="shared" si="28"/>
        <v/>
      </c>
      <c r="M333" s="7" t="str">
        <f t="shared" si="29"/>
        <v/>
      </c>
      <c r="N333" s="5" t="str">
        <f t="shared" si="30"/>
        <v/>
      </c>
    </row>
    <row r="334" spans="1:14" ht="12.75" customHeight="1" x14ac:dyDescent="0.3">
      <c r="A334" s="65" t="str">
        <f t="shared" si="31"/>
        <v>FEN 119</v>
      </c>
      <c r="B334" s="65" t="s">
        <v>753</v>
      </c>
      <c r="C334" s="36"/>
      <c r="D334" s="31" t="s">
        <v>38</v>
      </c>
      <c r="E334" s="32" t="s">
        <v>754</v>
      </c>
      <c r="F334" s="30"/>
      <c r="G334" s="33"/>
      <c r="H334" s="34"/>
      <c r="I334" s="118" t="str">
        <f t="shared" si="32"/>
        <v/>
      </c>
      <c r="K334" s="7" t="str">
        <f t="shared" ref="K334:K397" si="33">IF(ISBLANK(B334),"","FEN ")</f>
        <v xml:space="preserve">FEN </v>
      </c>
      <c r="L334" s="7" t="str">
        <f t="shared" ref="L334:L397" si="34">IF(ISBLANK(F334),"","FEN ")</f>
        <v/>
      </c>
      <c r="M334" s="7" t="str">
        <f t="shared" ref="M334:M397" si="35">IF(K334="FEN ","FEN ",IF(L334="FEN ","FEN ",""))</f>
        <v xml:space="preserve">FEN </v>
      </c>
      <c r="N334" s="5">
        <f t="shared" si="30"/>
        <v>119</v>
      </c>
    </row>
    <row r="335" spans="1:14" ht="12.75" customHeight="1" x14ac:dyDescent="0.3">
      <c r="A335" s="65" t="str">
        <f t="shared" si="31"/>
        <v/>
      </c>
      <c r="B335" s="65"/>
      <c r="C335" s="36"/>
      <c r="D335" s="31"/>
      <c r="E335" s="32"/>
      <c r="F335" s="30"/>
      <c r="G335" s="33"/>
      <c r="H335" s="34"/>
      <c r="I335" s="118" t="str">
        <f t="shared" si="32"/>
        <v/>
      </c>
      <c r="K335" s="7" t="str">
        <f t="shared" si="33"/>
        <v/>
      </c>
      <c r="L335" s="7" t="str">
        <f t="shared" si="34"/>
        <v/>
      </c>
      <c r="M335" s="7" t="str">
        <f t="shared" si="35"/>
        <v/>
      </c>
      <c r="N335" s="5" t="str">
        <f t="shared" si="30"/>
        <v/>
      </c>
    </row>
    <row r="336" spans="1:14" ht="12.75" customHeight="1" x14ac:dyDescent="0.3">
      <c r="A336" s="65" t="str">
        <f t="shared" si="31"/>
        <v>FEN 120</v>
      </c>
      <c r="B336" s="65"/>
      <c r="C336" s="66"/>
      <c r="D336" s="31"/>
      <c r="E336" s="31" t="s">
        <v>1071</v>
      </c>
      <c r="F336" s="30" t="s">
        <v>15</v>
      </c>
      <c r="G336" s="33"/>
      <c r="H336" s="34"/>
      <c r="I336" s="118" t="str">
        <f t="shared" si="32"/>
        <v/>
      </c>
      <c r="K336" s="7" t="str">
        <f t="shared" si="33"/>
        <v/>
      </c>
      <c r="L336" s="7" t="str">
        <f t="shared" si="34"/>
        <v xml:space="preserve">FEN </v>
      </c>
      <c r="M336" s="7" t="str">
        <f t="shared" si="35"/>
        <v xml:space="preserve">FEN </v>
      </c>
      <c r="N336" s="5">
        <f t="shared" ref="N336:N399" si="36">IF(AND(M336="FEN ",ISNUMBER(MAX(N328:N335))),MAX(N328:N335)+1,"")</f>
        <v>120</v>
      </c>
    </row>
    <row r="337" spans="1:14" ht="12.75" customHeight="1" x14ac:dyDescent="0.3">
      <c r="A337" s="65" t="str">
        <f t="shared" si="31"/>
        <v/>
      </c>
      <c r="B337" s="65"/>
      <c r="C337" s="36"/>
      <c r="D337" s="31"/>
      <c r="E337" s="32"/>
      <c r="F337" s="30"/>
      <c r="G337" s="33"/>
      <c r="H337" s="34"/>
      <c r="I337" s="118" t="str">
        <f t="shared" si="32"/>
        <v/>
      </c>
      <c r="K337" s="7" t="str">
        <f t="shared" si="33"/>
        <v/>
      </c>
      <c r="L337" s="7" t="str">
        <f t="shared" si="34"/>
        <v/>
      </c>
      <c r="M337" s="7" t="str">
        <f t="shared" si="35"/>
        <v/>
      </c>
      <c r="N337" s="5" t="str">
        <f t="shared" si="36"/>
        <v/>
      </c>
    </row>
    <row r="338" spans="1:14" ht="12.75" customHeight="1" x14ac:dyDescent="0.3">
      <c r="A338" s="65" t="str">
        <f t="shared" si="31"/>
        <v>FEN 121</v>
      </c>
      <c r="B338" s="65" t="s">
        <v>1064</v>
      </c>
      <c r="C338" s="66" t="str">
        <f>CONCATENATE("Extra-over items ",A216,", ", A233," and ",A320," for")</f>
        <v>Extra-over items FEN 65, FEN 72 and FEN 113 for</v>
      </c>
      <c r="D338" s="78"/>
      <c r="E338" s="117"/>
      <c r="F338" s="65"/>
      <c r="G338" s="33"/>
      <c r="H338" s="34"/>
      <c r="I338" s="118" t="str">
        <f t="shared" si="32"/>
        <v/>
      </c>
      <c r="K338" s="7" t="str">
        <f t="shared" si="33"/>
        <v xml:space="preserve">FEN </v>
      </c>
      <c r="L338" s="7" t="str">
        <f t="shared" si="34"/>
        <v/>
      </c>
      <c r="M338" s="7" t="str">
        <f t="shared" si="35"/>
        <v xml:space="preserve">FEN </v>
      </c>
      <c r="N338" s="5">
        <f t="shared" si="36"/>
        <v>121</v>
      </c>
    </row>
    <row r="339" spans="1:14" ht="12.75" customHeight="1" x14ac:dyDescent="0.3">
      <c r="A339" s="65" t="str">
        <f t="shared" si="31"/>
        <v/>
      </c>
      <c r="B339" s="65"/>
      <c r="C339" s="66"/>
      <c r="D339" s="78"/>
      <c r="E339" s="117"/>
      <c r="F339" s="65"/>
      <c r="G339" s="33"/>
      <c r="H339" s="34"/>
      <c r="I339" s="118" t="str">
        <f t="shared" si="32"/>
        <v/>
      </c>
      <c r="K339" s="7" t="str">
        <f t="shared" si="33"/>
        <v/>
      </c>
      <c r="L339" s="7" t="str">
        <f t="shared" si="34"/>
        <v/>
      </c>
      <c r="M339" s="7" t="str">
        <f t="shared" si="35"/>
        <v/>
      </c>
      <c r="N339" s="5" t="str">
        <f t="shared" si="36"/>
        <v/>
      </c>
    </row>
    <row r="340" spans="1:14" ht="12.75" customHeight="1" x14ac:dyDescent="0.3">
      <c r="A340" s="65" t="str">
        <f t="shared" si="31"/>
        <v>FEN 122</v>
      </c>
      <c r="B340" s="65"/>
      <c r="C340" s="62" t="s">
        <v>320</v>
      </c>
      <c r="D340" s="63" t="s">
        <v>34</v>
      </c>
      <c r="E340" s="64"/>
      <c r="F340" s="65" t="s">
        <v>15</v>
      </c>
      <c r="G340" s="33"/>
      <c r="H340" s="34"/>
      <c r="I340" s="118" t="str">
        <f t="shared" si="32"/>
        <v/>
      </c>
      <c r="K340" s="7" t="str">
        <f t="shared" si="33"/>
        <v/>
      </c>
      <c r="L340" s="7" t="str">
        <f t="shared" si="34"/>
        <v xml:space="preserve">FEN </v>
      </c>
      <c r="M340" s="7" t="str">
        <f t="shared" si="35"/>
        <v xml:space="preserve">FEN </v>
      </c>
      <c r="N340" s="5">
        <f t="shared" si="36"/>
        <v>122</v>
      </c>
    </row>
    <row r="341" spans="1:14" ht="12.75" customHeight="1" x14ac:dyDescent="0.3">
      <c r="A341" s="65" t="str">
        <f t="shared" si="31"/>
        <v/>
      </c>
      <c r="B341" s="65"/>
      <c r="C341" s="36"/>
      <c r="D341" s="31"/>
      <c r="E341" s="32"/>
      <c r="F341" s="30"/>
      <c r="G341" s="33"/>
      <c r="H341" s="34"/>
      <c r="I341" s="118" t="str">
        <f t="shared" si="32"/>
        <v/>
      </c>
      <c r="K341" s="7" t="str">
        <f t="shared" si="33"/>
        <v/>
      </c>
      <c r="L341" s="7" t="str">
        <f t="shared" si="34"/>
        <v/>
      </c>
      <c r="M341" s="7" t="str">
        <f t="shared" si="35"/>
        <v/>
      </c>
      <c r="N341" s="5" t="str">
        <f t="shared" si="36"/>
        <v/>
      </c>
    </row>
    <row r="342" spans="1:14" ht="12.75" customHeight="1" x14ac:dyDescent="0.3">
      <c r="A342" s="65" t="str">
        <f t="shared" si="31"/>
        <v/>
      </c>
      <c r="B342" s="65"/>
      <c r="C342" s="120" t="s">
        <v>1118</v>
      </c>
      <c r="D342" s="63"/>
      <c r="E342" s="64"/>
      <c r="F342" s="65"/>
      <c r="G342" s="33"/>
      <c r="H342" s="34"/>
      <c r="I342" s="118" t="str">
        <f t="shared" si="32"/>
        <v/>
      </c>
      <c r="K342" s="7" t="str">
        <f t="shared" si="33"/>
        <v/>
      </c>
      <c r="L342" s="7" t="str">
        <f t="shared" si="34"/>
        <v/>
      </c>
      <c r="M342" s="7" t="str">
        <f t="shared" si="35"/>
        <v/>
      </c>
      <c r="N342" s="5" t="str">
        <f t="shared" si="36"/>
        <v/>
      </c>
    </row>
    <row r="343" spans="1:14" ht="12.75" customHeight="1" x14ac:dyDescent="0.3">
      <c r="A343" s="65" t="str">
        <f t="shared" si="31"/>
        <v/>
      </c>
      <c r="B343" s="65"/>
      <c r="C343" s="120" t="s">
        <v>1119</v>
      </c>
      <c r="D343" s="63"/>
      <c r="E343" s="64"/>
      <c r="F343" s="65"/>
      <c r="G343" s="33"/>
      <c r="H343" s="34"/>
      <c r="I343" s="118" t="str">
        <f t="shared" si="32"/>
        <v/>
      </c>
      <c r="K343" s="7" t="str">
        <f t="shared" si="33"/>
        <v/>
      </c>
      <c r="L343" s="7" t="str">
        <f t="shared" si="34"/>
        <v/>
      </c>
      <c r="M343" s="7" t="str">
        <f t="shared" si="35"/>
        <v/>
      </c>
      <c r="N343" s="5" t="str">
        <f t="shared" si="36"/>
        <v/>
      </c>
    </row>
    <row r="344" spans="1:14" ht="12.75" customHeight="1" x14ac:dyDescent="0.3">
      <c r="A344" s="65" t="str">
        <f t="shared" si="31"/>
        <v/>
      </c>
      <c r="B344" s="65"/>
      <c r="C344" s="120"/>
      <c r="D344" s="63"/>
      <c r="E344" s="64"/>
      <c r="F344" s="65"/>
      <c r="G344" s="33"/>
      <c r="H344" s="34"/>
      <c r="I344" s="118" t="str">
        <f t="shared" si="32"/>
        <v/>
      </c>
      <c r="K344" s="7" t="str">
        <f t="shared" si="33"/>
        <v/>
      </c>
      <c r="L344" s="7" t="str">
        <f t="shared" si="34"/>
        <v/>
      </c>
      <c r="M344" s="7" t="str">
        <f t="shared" si="35"/>
        <v/>
      </c>
      <c r="N344" s="5" t="str">
        <f t="shared" si="36"/>
        <v/>
      </c>
    </row>
    <row r="345" spans="1:14" ht="12.75" customHeight="1" x14ac:dyDescent="0.3">
      <c r="A345" s="65" t="str">
        <f t="shared" si="31"/>
        <v>FEN 123</v>
      </c>
      <c r="B345" s="65" t="s">
        <v>753</v>
      </c>
      <c r="C345" s="62" t="s">
        <v>320</v>
      </c>
      <c r="D345" s="63" t="s">
        <v>754</v>
      </c>
      <c r="E345" s="64"/>
      <c r="F345" s="65"/>
      <c r="G345" s="33"/>
      <c r="H345" s="34"/>
      <c r="I345" s="118" t="str">
        <f t="shared" si="32"/>
        <v/>
      </c>
      <c r="K345" s="7" t="str">
        <f t="shared" si="33"/>
        <v xml:space="preserve">FEN </v>
      </c>
      <c r="L345" s="7" t="str">
        <f t="shared" si="34"/>
        <v/>
      </c>
      <c r="M345" s="7" t="str">
        <f t="shared" si="35"/>
        <v xml:space="preserve">FEN </v>
      </c>
      <c r="N345" s="5">
        <f t="shared" si="36"/>
        <v>123</v>
      </c>
    </row>
    <row r="346" spans="1:14" ht="12.75" customHeight="1" x14ac:dyDescent="0.3">
      <c r="A346" s="65" t="str">
        <f t="shared" si="31"/>
        <v/>
      </c>
      <c r="B346" s="65"/>
      <c r="C346" s="62"/>
      <c r="D346" s="63"/>
      <c r="E346" s="64"/>
      <c r="F346" s="65"/>
      <c r="G346" s="33"/>
      <c r="H346" s="34"/>
      <c r="I346" s="118" t="str">
        <f t="shared" si="32"/>
        <v/>
      </c>
      <c r="K346" s="7" t="str">
        <f t="shared" si="33"/>
        <v/>
      </c>
      <c r="L346" s="7" t="str">
        <f t="shared" si="34"/>
        <v/>
      </c>
      <c r="M346" s="7" t="str">
        <f t="shared" si="35"/>
        <v/>
      </c>
      <c r="N346" s="5" t="str">
        <f t="shared" si="36"/>
        <v/>
      </c>
    </row>
    <row r="347" spans="1:14" ht="12.75" customHeight="1" x14ac:dyDescent="0.3">
      <c r="A347" s="65" t="str">
        <f t="shared" si="31"/>
        <v>FEN 124</v>
      </c>
      <c r="B347" s="65"/>
      <c r="C347" s="62"/>
      <c r="D347" s="63" t="s">
        <v>32</v>
      </c>
      <c r="E347" s="64" t="s">
        <v>1120</v>
      </c>
      <c r="F347" s="65" t="s">
        <v>15</v>
      </c>
      <c r="G347" s="33"/>
      <c r="H347" s="34"/>
      <c r="I347" s="118" t="str">
        <f t="shared" si="32"/>
        <v/>
      </c>
      <c r="K347" s="7" t="str">
        <f t="shared" si="33"/>
        <v/>
      </c>
      <c r="L347" s="7" t="str">
        <f t="shared" si="34"/>
        <v xml:space="preserve">FEN </v>
      </c>
      <c r="M347" s="7" t="str">
        <f t="shared" si="35"/>
        <v xml:space="preserve">FEN </v>
      </c>
      <c r="N347" s="5">
        <f t="shared" si="36"/>
        <v>124</v>
      </c>
    </row>
    <row r="348" spans="1:14" ht="12.75" customHeight="1" x14ac:dyDescent="0.3">
      <c r="A348" s="65" t="str">
        <f t="shared" si="31"/>
        <v/>
      </c>
      <c r="B348" s="65"/>
      <c r="C348" s="66"/>
      <c r="D348" s="63"/>
      <c r="E348" s="64"/>
      <c r="F348" s="65"/>
      <c r="G348" s="33"/>
      <c r="H348" s="34"/>
      <c r="I348" s="118" t="str">
        <f t="shared" si="32"/>
        <v/>
      </c>
      <c r="K348" s="7" t="str">
        <f t="shared" si="33"/>
        <v/>
      </c>
      <c r="L348" s="7" t="str">
        <f t="shared" si="34"/>
        <v/>
      </c>
      <c r="M348" s="7" t="str">
        <f t="shared" si="35"/>
        <v/>
      </c>
      <c r="N348" s="5" t="str">
        <f t="shared" si="36"/>
        <v/>
      </c>
    </row>
    <row r="349" spans="1:14" ht="12.75" customHeight="1" x14ac:dyDescent="0.3">
      <c r="A349" s="65" t="str">
        <f t="shared" si="31"/>
        <v>FEN 125</v>
      </c>
      <c r="B349" s="65" t="s">
        <v>1076</v>
      </c>
      <c r="C349" s="66" t="s">
        <v>75</v>
      </c>
      <c r="D349" s="63"/>
      <c r="E349" s="64"/>
      <c r="F349" s="65"/>
      <c r="G349" s="33"/>
      <c r="H349" s="34"/>
      <c r="I349" s="118" t="str">
        <f t="shared" si="32"/>
        <v/>
      </c>
      <c r="K349" s="7" t="str">
        <f t="shared" si="33"/>
        <v xml:space="preserve">FEN </v>
      </c>
      <c r="L349" s="7" t="str">
        <f t="shared" si="34"/>
        <v/>
      </c>
      <c r="M349" s="7" t="str">
        <f t="shared" si="35"/>
        <v xml:space="preserve">FEN </v>
      </c>
      <c r="N349" s="5">
        <f t="shared" si="36"/>
        <v>125</v>
      </c>
    </row>
    <row r="350" spans="1:14" ht="12.75" customHeight="1" x14ac:dyDescent="0.3">
      <c r="A350" s="65" t="str">
        <f t="shared" si="31"/>
        <v/>
      </c>
      <c r="B350" s="65"/>
      <c r="C350" s="62"/>
      <c r="D350" s="63"/>
      <c r="E350" s="64"/>
      <c r="F350" s="65"/>
      <c r="G350" s="33"/>
      <c r="H350" s="34"/>
      <c r="I350" s="118" t="str">
        <f t="shared" si="32"/>
        <v/>
      </c>
      <c r="K350" s="7" t="str">
        <f t="shared" si="33"/>
        <v/>
      </c>
      <c r="L350" s="7" t="str">
        <f t="shared" si="34"/>
        <v/>
      </c>
      <c r="M350" s="7" t="str">
        <f t="shared" si="35"/>
        <v/>
      </c>
      <c r="N350" s="5" t="str">
        <f t="shared" si="36"/>
        <v/>
      </c>
    </row>
    <row r="351" spans="1:14" ht="12.75" customHeight="1" x14ac:dyDescent="0.3">
      <c r="A351" s="65" t="str">
        <f t="shared" si="31"/>
        <v>FEN 126</v>
      </c>
      <c r="B351" s="65"/>
      <c r="C351" s="62" t="s">
        <v>320</v>
      </c>
      <c r="D351" s="63" t="s">
        <v>76</v>
      </c>
      <c r="E351" s="64"/>
      <c r="F351" s="65" t="s">
        <v>10</v>
      </c>
      <c r="G351" s="33"/>
      <c r="H351" s="34"/>
      <c r="I351" s="118" t="str">
        <f t="shared" si="32"/>
        <v/>
      </c>
      <c r="K351" s="7" t="str">
        <f t="shared" si="33"/>
        <v/>
      </c>
      <c r="L351" s="7" t="str">
        <f t="shared" si="34"/>
        <v xml:space="preserve">FEN </v>
      </c>
      <c r="M351" s="7" t="str">
        <f t="shared" si="35"/>
        <v xml:space="preserve">FEN </v>
      </c>
      <c r="N351" s="5">
        <f t="shared" si="36"/>
        <v>126</v>
      </c>
    </row>
    <row r="352" spans="1:14" ht="12.75" customHeight="1" x14ac:dyDescent="0.3">
      <c r="A352" s="65" t="str">
        <f t="shared" si="31"/>
        <v/>
      </c>
      <c r="B352" s="65"/>
      <c r="C352" s="62"/>
      <c r="D352" s="63"/>
      <c r="E352" s="64"/>
      <c r="F352" s="65"/>
      <c r="G352" s="33"/>
      <c r="H352" s="34"/>
      <c r="I352" s="118" t="str">
        <f t="shared" si="32"/>
        <v/>
      </c>
      <c r="K352" s="7" t="str">
        <f t="shared" si="33"/>
        <v/>
      </c>
      <c r="L352" s="7" t="str">
        <f t="shared" si="34"/>
        <v/>
      </c>
      <c r="M352" s="7" t="str">
        <f t="shared" si="35"/>
        <v/>
      </c>
      <c r="N352" s="5" t="str">
        <f t="shared" si="36"/>
        <v/>
      </c>
    </row>
    <row r="353" spans="1:14" ht="12.75" customHeight="1" x14ac:dyDescent="0.3">
      <c r="A353" s="65" t="str">
        <f t="shared" si="31"/>
        <v>FEN 127</v>
      </c>
      <c r="B353" s="65"/>
      <c r="C353" s="62" t="s">
        <v>8</v>
      </c>
      <c r="D353" s="63" t="s">
        <v>78</v>
      </c>
      <c r="E353" s="64"/>
      <c r="F353" s="65" t="s">
        <v>10</v>
      </c>
      <c r="G353" s="33"/>
      <c r="H353" s="34"/>
      <c r="I353" s="118" t="str">
        <f t="shared" si="32"/>
        <v/>
      </c>
      <c r="K353" s="7" t="str">
        <f t="shared" si="33"/>
        <v/>
      </c>
      <c r="L353" s="7" t="str">
        <f t="shared" si="34"/>
        <v xml:space="preserve">FEN </v>
      </c>
      <c r="M353" s="7" t="str">
        <f t="shared" si="35"/>
        <v xml:space="preserve">FEN </v>
      </c>
      <c r="N353" s="5">
        <f t="shared" si="36"/>
        <v>127</v>
      </c>
    </row>
    <row r="354" spans="1:14" ht="12.75" customHeight="1" x14ac:dyDescent="0.3">
      <c r="A354" s="65" t="str">
        <f t="shared" si="31"/>
        <v/>
      </c>
      <c r="B354" s="65"/>
      <c r="C354" s="62"/>
      <c r="D354" s="63"/>
      <c r="E354" s="64"/>
      <c r="F354" s="65"/>
      <c r="G354" s="33"/>
      <c r="H354" s="34"/>
      <c r="I354" s="118" t="str">
        <f t="shared" si="32"/>
        <v/>
      </c>
      <c r="K354" s="7" t="str">
        <f t="shared" si="33"/>
        <v/>
      </c>
      <c r="L354" s="7" t="str">
        <f t="shared" si="34"/>
        <v/>
      </c>
      <c r="M354" s="7" t="str">
        <f t="shared" si="35"/>
        <v/>
      </c>
      <c r="N354" s="5" t="str">
        <f t="shared" si="36"/>
        <v/>
      </c>
    </row>
    <row r="355" spans="1:14" ht="12.75" customHeight="1" x14ac:dyDescent="0.3">
      <c r="A355" s="65" t="str">
        <f t="shared" si="31"/>
        <v>FEN 128</v>
      </c>
      <c r="B355" s="65"/>
      <c r="C355" s="62" t="s">
        <v>348</v>
      </c>
      <c r="D355" s="63" t="s">
        <v>364</v>
      </c>
      <c r="E355" s="64"/>
      <c r="F355" s="65" t="s">
        <v>10</v>
      </c>
      <c r="G355" s="33"/>
      <c r="H355" s="34"/>
      <c r="I355" s="118" t="str">
        <f t="shared" si="32"/>
        <v/>
      </c>
      <c r="K355" s="7" t="str">
        <f t="shared" si="33"/>
        <v/>
      </c>
      <c r="L355" s="7" t="str">
        <f t="shared" si="34"/>
        <v xml:space="preserve">FEN </v>
      </c>
      <c r="M355" s="7" t="str">
        <f t="shared" si="35"/>
        <v xml:space="preserve">FEN </v>
      </c>
      <c r="N355" s="5">
        <f t="shared" si="36"/>
        <v>128</v>
      </c>
    </row>
    <row r="356" spans="1:14" ht="12.75" customHeight="1" x14ac:dyDescent="0.3">
      <c r="A356" s="65" t="str">
        <f t="shared" si="31"/>
        <v/>
      </c>
      <c r="B356" s="65"/>
      <c r="C356" s="62"/>
      <c r="D356" s="63"/>
      <c r="E356" s="64"/>
      <c r="F356" s="65"/>
      <c r="G356" s="33"/>
      <c r="H356" s="34"/>
      <c r="I356" s="118" t="str">
        <f t="shared" si="32"/>
        <v/>
      </c>
      <c r="K356" s="7" t="str">
        <f t="shared" si="33"/>
        <v/>
      </c>
      <c r="L356" s="7" t="str">
        <f t="shared" si="34"/>
        <v/>
      </c>
      <c r="M356" s="7" t="str">
        <f t="shared" si="35"/>
        <v/>
      </c>
      <c r="N356" s="5" t="str">
        <f t="shared" si="36"/>
        <v/>
      </c>
    </row>
    <row r="357" spans="1:14" ht="12.75" customHeight="1" x14ac:dyDescent="0.3">
      <c r="A357" s="65" t="str">
        <f t="shared" si="31"/>
        <v>FEN 129</v>
      </c>
      <c r="B357" s="65"/>
      <c r="C357" s="62" t="s">
        <v>322</v>
      </c>
      <c r="D357" s="63" t="s">
        <v>77</v>
      </c>
      <c r="E357" s="64"/>
      <c r="F357" s="65" t="s">
        <v>10</v>
      </c>
      <c r="G357" s="33"/>
      <c r="H357" s="34"/>
      <c r="I357" s="118" t="str">
        <f t="shared" si="32"/>
        <v/>
      </c>
      <c r="K357" s="7" t="str">
        <f t="shared" si="33"/>
        <v/>
      </c>
      <c r="L357" s="7" t="str">
        <f t="shared" si="34"/>
        <v xml:space="preserve">FEN </v>
      </c>
      <c r="M357" s="7" t="str">
        <f t="shared" si="35"/>
        <v xml:space="preserve">FEN </v>
      </c>
      <c r="N357" s="5">
        <f t="shared" si="36"/>
        <v>129</v>
      </c>
    </row>
    <row r="358" spans="1:14" ht="12.75" customHeight="1" x14ac:dyDescent="0.3">
      <c r="A358" s="65" t="str">
        <f t="shared" si="31"/>
        <v/>
      </c>
      <c r="B358" s="65"/>
      <c r="C358" s="62"/>
      <c r="D358" s="63"/>
      <c r="E358" s="64"/>
      <c r="F358" s="65"/>
      <c r="G358" s="33"/>
      <c r="H358" s="34"/>
      <c r="I358" s="118" t="str">
        <f t="shared" si="32"/>
        <v/>
      </c>
      <c r="K358" s="7" t="str">
        <f t="shared" si="33"/>
        <v/>
      </c>
      <c r="L358" s="7" t="str">
        <f t="shared" si="34"/>
        <v/>
      </c>
      <c r="M358" s="7" t="str">
        <f t="shared" si="35"/>
        <v/>
      </c>
      <c r="N358" s="5" t="str">
        <f t="shared" si="36"/>
        <v/>
      </c>
    </row>
    <row r="359" spans="1:14" ht="12.75" customHeight="1" x14ac:dyDescent="0.3">
      <c r="A359" s="65" t="str">
        <f t="shared" si="31"/>
        <v>FEN 130</v>
      </c>
      <c r="B359" s="65" t="s">
        <v>1077</v>
      </c>
      <c r="C359" s="66" t="s">
        <v>1078</v>
      </c>
      <c r="D359" s="63"/>
      <c r="E359" s="64"/>
      <c r="F359" s="65"/>
      <c r="G359" s="33"/>
      <c r="H359" s="34"/>
      <c r="I359" s="118" t="str">
        <f t="shared" si="32"/>
        <v/>
      </c>
      <c r="K359" s="7" t="str">
        <f t="shared" si="33"/>
        <v xml:space="preserve">FEN </v>
      </c>
      <c r="L359" s="7" t="str">
        <f t="shared" si="34"/>
        <v/>
      </c>
      <c r="M359" s="7" t="str">
        <f t="shared" si="35"/>
        <v xml:space="preserve">FEN </v>
      </c>
      <c r="N359" s="5">
        <f t="shared" si="36"/>
        <v>130</v>
      </c>
    </row>
    <row r="360" spans="1:14" ht="12.75" customHeight="1" x14ac:dyDescent="0.3">
      <c r="A360" s="65" t="str">
        <f t="shared" si="31"/>
        <v/>
      </c>
      <c r="B360" s="65"/>
      <c r="C360" s="66" t="s">
        <v>1079</v>
      </c>
      <c r="D360" s="63"/>
      <c r="E360" s="64"/>
      <c r="F360" s="65"/>
      <c r="G360" s="33"/>
      <c r="H360" s="34"/>
      <c r="I360" s="118" t="str">
        <f t="shared" si="32"/>
        <v/>
      </c>
      <c r="K360" s="7" t="str">
        <f t="shared" si="33"/>
        <v/>
      </c>
      <c r="L360" s="7" t="str">
        <f t="shared" si="34"/>
        <v/>
      </c>
      <c r="M360" s="7" t="str">
        <f t="shared" si="35"/>
        <v/>
      </c>
      <c r="N360" s="5" t="str">
        <f t="shared" si="36"/>
        <v/>
      </c>
    </row>
    <row r="361" spans="1:14" ht="12.75" customHeight="1" x14ac:dyDescent="0.3">
      <c r="A361" s="65" t="str">
        <f t="shared" si="31"/>
        <v/>
      </c>
      <c r="B361" s="65"/>
      <c r="C361" s="62"/>
      <c r="D361" s="63"/>
      <c r="E361" s="64"/>
      <c r="F361" s="65"/>
      <c r="G361" s="33"/>
      <c r="H361" s="34"/>
      <c r="I361" s="118" t="str">
        <f t="shared" si="32"/>
        <v/>
      </c>
      <c r="K361" s="7" t="str">
        <f t="shared" si="33"/>
        <v/>
      </c>
      <c r="L361" s="7" t="str">
        <f t="shared" si="34"/>
        <v/>
      </c>
      <c r="M361" s="7" t="str">
        <f t="shared" si="35"/>
        <v/>
      </c>
      <c r="N361" s="5" t="str">
        <f t="shared" si="36"/>
        <v/>
      </c>
    </row>
    <row r="362" spans="1:14" ht="12.75" customHeight="1" x14ac:dyDescent="0.3">
      <c r="A362" s="65" t="str">
        <f t="shared" si="31"/>
        <v>FEN 131</v>
      </c>
      <c r="B362" s="65"/>
      <c r="C362" s="62" t="s">
        <v>320</v>
      </c>
      <c r="D362" s="63" t="s">
        <v>1080</v>
      </c>
      <c r="E362" s="64"/>
      <c r="F362" s="65" t="s">
        <v>10</v>
      </c>
      <c r="G362" s="33"/>
      <c r="H362" s="34"/>
      <c r="I362" s="118" t="str">
        <f t="shared" si="32"/>
        <v/>
      </c>
      <c r="K362" s="7" t="str">
        <f t="shared" si="33"/>
        <v/>
      </c>
      <c r="L362" s="7" t="str">
        <f t="shared" si="34"/>
        <v xml:space="preserve">FEN </v>
      </c>
      <c r="M362" s="7" t="str">
        <f t="shared" si="35"/>
        <v xml:space="preserve">FEN </v>
      </c>
      <c r="N362" s="5">
        <f t="shared" si="36"/>
        <v>131</v>
      </c>
    </row>
    <row r="363" spans="1:14" ht="12.75" customHeight="1" x14ac:dyDescent="0.3">
      <c r="A363" s="65" t="str">
        <f t="shared" si="31"/>
        <v/>
      </c>
      <c r="B363" s="65"/>
      <c r="C363" s="62"/>
      <c r="D363" s="63"/>
      <c r="E363" s="64"/>
      <c r="F363" s="65"/>
      <c r="G363" s="33"/>
      <c r="H363" s="34"/>
      <c r="I363" s="118" t="str">
        <f t="shared" si="32"/>
        <v/>
      </c>
      <c r="K363" s="7" t="str">
        <f t="shared" si="33"/>
        <v/>
      </c>
      <c r="L363" s="7" t="str">
        <f t="shared" si="34"/>
        <v/>
      </c>
      <c r="M363" s="7" t="str">
        <f t="shared" si="35"/>
        <v/>
      </c>
      <c r="N363" s="5" t="str">
        <f t="shared" si="36"/>
        <v/>
      </c>
    </row>
    <row r="364" spans="1:14" ht="12.75" customHeight="1" x14ac:dyDescent="0.3">
      <c r="A364" s="65" t="str">
        <f t="shared" si="31"/>
        <v>FEN 132</v>
      </c>
      <c r="B364" s="65"/>
      <c r="C364" s="62" t="s">
        <v>8</v>
      </c>
      <c r="D364" s="63" t="s">
        <v>70</v>
      </c>
      <c r="E364" s="64"/>
      <c r="F364" s="65" t="s">
        <v>10</v>
      </c>
      <c r="G364" s="33"/>
      <c r="H364" s="34"/>
      <c r="I364" s="118" t="str">
        <f t="shared" si="32"/>
        <v/>
      </c>
      <c r="K364" s="7" t="str">
        <f t="shared" si="33"/>
        <v/>
      </c>
      <c r="L364" s="7" t="str">
        <f t="shared" si="34"/>
        <v xml:space="preserve">FEN </v>
      </c>
      <c r="M364" s="7" t="str">
        <f t="shared" si="35"/>
        <v xml:space="preserve">FEN </v>
      </c>
      <c r="N364" s="5">
        <f t="shared" si="36"/>
        <v>132</v>
      </c>
    </row>
    <row r="365" spans="1:14" ht="12.75" customHeight="1" x14ac:dyDescent="0.3">
      <c r="A365" s="65" t="str">
        <f t="shared" si="31"/>
        <v/>
      </c>
      <c r="B365" s="65"/>
      <c r="C365" s="62"/>
      <c r="D365" s="63"/>
      <c r="E365" s="64"/>
      <c r="F365" s="65"/>
      <c r="G365" s="33"/>
      <c r="H365" s="34"/>
      <c r="I365" s="118" t="str">
        <f t="shared" si="32"/>
        <v/>
      </c>
      <c r="K365" s="7" t="str">
        <f t="shared" si="33"/>
        <v/>
      </c>
      <c r="L365" s="7" t="str">
        <f t="shared" si="34"/>
        <v/>
      </c>
      <c r="M365" s="7" t="str">
        <f t="shared" si="35"/>
        <v/>
      </c>
      <c r="N365" s="5" t="str">
        <f t="shared" si="36"/>
        <v/>
      </c>
    </row>
    <row r="366" spans="1:14" ht="12.75" customHeight="1" x14ac:dyDescent="0.3">
      <c r="A366" s="65" t="str">
        <f t="shared" si="31"/>
        <v>FEN 133</v>
      </c>
      <c r="B366" s="65"/>
      <c r="C366" s="62" t="s">
        <v>348</v>
      </c>
      <c r="D366" s="63" t="s">
        <v>71</v>
      </c>
      <c r="E366" s="64"/>
      <c r="F366" s="65" t="s">
        <v>10</v>
      </c>
      <c r="G366" s="33"/>
      <c r="H366" s="34"/>
      <c r="I366" s="118" t="str">
        <f t="shared" si="32"/>
        <v/>
      </c>
      <c r="K366" s="7" t="str">
        <f t="shared" si="33"/>
        <v/>
      </c>
      <c r="L366" s="7" t="str">
        <f t="shared" si="34"/>
        <v xml:space="preserve">FEN </v>
      </c>
      <c r="M366" s="7" t="str">
        <f t="shared" si="35"/>
        <v xml:space="preserve">FEN </v>
      </c>
      <c r="N366" s="5">
        <f t="shared" si="36"/>
        <v>133</v>
      </c>
    </row>
    <row r="367" spans="1:14" ht="12.75" customHeight="1" x14ac:dyDescent="0.3">
      <c r="A367" s="65" t="str">
        <f t="shared" si="31"/>
        <v/>
      </c>
      <c r="B367" s="65"/>
      <c r="C367" s="62"/>
      <c r="D367" s="63"/>
      <c r="E367" s="64"/>
      <c r="F367" s="65"/>
      <c r="G367" s="33"/>
      <c r="H367" s="34"/>
      <c r="I367" s="118" t="str">
        <f t="shared" si="32"/>
        <v/>
      </c>
      <c r="K367" s="7" t="str">
        <f t="shared" si="33"/>
        <v/>
      </c>
      <c r="L367" s="7" t="str">
        <f t="shared" si="34"/>
        <v/>
      </c>
      <c r="M367" s="7" t="str">
        <f t="shared" si="35"/>
        <v/>
      </c>
      <c r="N367" s="5" t="str">
        <f t="shared" si="36"/>
        <v/>
      </c>
    </row>
    <row r="368" spans="1:14" ht="12.75" customHeight="1" x14ac:dyDescent="0.3">
      <c r="A368" s="65" t="str">
        <f t="shared" si="31"/>
        <v>FEN 134</v>
      </c>
      <c r="B368" s="65" t="s">
        <v>1081</v>
      </c>
      <c r="C368" s="66" t="s">
        <v>278</v>
      </c>
      <c r="D368" s="63"/>
      <c r="E368" s="64"/>
      <c r="F368" s="65" t="s">
        <v>10</v>
      </c>
      <c r="G368" s="33"/>
      <c r="H368" s="34"/>
      <c r="I368" s="118" t="str">
        <f t="shared" si="32"/>
        <v/>
      </c>
      <c r="K368" s="7" t="str">
        <f t="shared" si="33"/>
        <v xml:space="preserve">FEN </v>
      </c>
      <c r="L368" s="7" t="str">
        <f t="shared" si="34"/>
        <v xml:space="preserve">FEN </v>
      </c>
      <c r="M368" s="7" t="str">
        <f t="shared" si="35"/>
        <v xml:space="preserve">FEN </v>
      </c>
      <c r="N368" s="5">
        <f t="shared" si="36"/>
        <v>134</v>
      </c>
    </row>
    <row r="369" spans="1:14" ht="12.75" customHeight="1" x14ac:dyDescent="0.3">
      <c r="A369" s="65" t="str">
        <f t="shared" si="31"/>
        <v/>
      </c>
      <c r="B369" s="65"/>
      <c r="C369" s="36"/>
      <c r="D369" s="31"/>
      <c r="E369" s="32"/>
      <c r="F369" s="30"/>
      <c r="G369" s="33"/>
      <c r="H369" s="34"/>
      <c r="I369" s="118" t="str">
        <f t="shared" si="32"/>
        <v/>
      </c>
      <c r="K369" s="7" t="str">
        <f t="shared" si="33"/>
        <v/>
      </c>
      <c r="L369" s="7" t="str">
        <f t="shared" si="34"/>
        <v/>
      </c>
      <c r="M369" s="7" t="str">
        <f t="shared" si="35"/>
        <v/>
      </c>
      <c r="N369" s="5" t="str">
        <f t="shared" si="36"/>
        <v/>
      </c>
    </row>
    <row r="370" spans="1:14" ht="12.75" customHeight="1" x14ac:dyDescent="0.3">
      <c r="A370" s="65" t="str">
        <f t="shared" si="31"/>
        <v/>
      </c>
      <c r="B370" s="65"/>
      <c r="C370" s="36"/>
      <c r="D370" s="31"/>
      <c r="E370" s="32"/>
      <c r="F370" s="30"/>
      <c r="G370" s="33"/>
      <c r="H370" s="34"/>
      <c r="I370" s="118" t="str">
        <f t="shared" si="32"/>
        <v/>
      </c>
      <c r="K370" s="7" t="str">
        <f t="shared" si="33"/>
        <v/>
      </c>
      <c r="L370" s="7" t="str">
        <f t="shared" si="34"/>
        <v/>
      </c>
      <c r="M370" s="7" t="str">
        <f t="shared" si="35"/>
        <v/>
      </c>
      <c r="N370" s="5" t="str">
        <f t="shared" si="36"/>
        <v/>
      </c>
    </row>
    <row r="371" spans="1:14" ht="12.75" customHeight="1" x14ac:dyDescent="0.3">
      <c r="A371" s="65" t="str">
        <f t="shared" si="31"/>
        <v/>
      </c>
      <c r="B371" s="65"/>
      <c r="C371" s="120" t="s">
        <v>580</v>
      </c>
      <c r="D371" s="31"/>
      <c r="E371" s="32"/>
      <c r="F371" s="30"/>
      <c r="G371" s="33"/>
      <c r="H371" s="34"/>
      <c r="I371" s="118" t="str">
        <f t="shared" si="32"/>
        <v/>
      </c>
      <c r="K371" s="7" t="str">
        <f t="shared" si="33"/>
        <v/>
      </c>
      <c r="L371" s="7" t="str">
        <f t="shared" si="34"/>
        <v/>
      </c>
      <c r="M371" s="7" t="str">
        <f t="shared" si="35"/>
        <v/>
      </c>
      <c r="N371" s="5" t="str">
        <f t="shared" si="36"/>
        <v/>
      </c>
    </row>
    <row r="372" spans="1:14" ht="12.75" customHeight="1" x14ac:dyDescent="0.3">
      <c r="A372" s="65" t="str">
        <f t="shared" si="31"/>
        <v/>
      </c>
      <c r="B372" s="65"/>
      <c r="C372" s="120" t="s">
        <v>581</v>
      </c>
      <c r="D372" s="31"/>
      <c r="E372" s="32"/>
      <c r="F372" s="30"/>
      <c r="G372" s="33"/>
      <c r="H372" s="34"/>
      <c r="I372" s="118" t="str">
        <f t="shared" si="32"/>
        <v/>
      </c>
      <c r="K372" s="7" t="str">
        <f t="shared" si="33"/>
        <v/>
      </c>
      <c r="L372" s="7" t="str">
        <f t="shared" si="34"/>
        <v/>
      </c>
      <c r="M372" s="7" t="str">
        <f t="shared" si="35"/>
        <v/>
      </c>
      <c r="N372" s="5" t="str">
        <f t="shared" si="36"/>
        <v/>
      </c>
    </row>
    <row r="373" spans="1:14" ht="12.75" customHeight="1" x14ac:dyDescent="0.3">
      <c r="A373" s="65" t="str">
        <f t="shared" si="31"/>
        <v/>
      </c>
      <c r="B373" s="65"/>
      <c r="C373" s="36"/>
      <c r="D373" s="31"/>
      <c r="E373" s="32"/>
      <c r="F373" s="30"/>
      <c r="G373" s="33"/>
      <c r="H373" s="34"/>
      <c r="I373" s="118" t="str">
        <f t="shared" si="32"/>
        <v/>
      </c>
      <c r="K373" s="7" t="str">
        <f t="shared" si="33"/>
        <v/>
      </c>
      <c r="L373" s="7" t="str">
        <f t="shared" si="34"/>
        <v/>
      </c>
      <c r="M373" s="7" t="str">
        <f t="shared" si="35"/>
        <v/>
      </c>
      <c r="N373" s="5" t="str">
        <f t="shared" si="36"/>
        <v/>
      </c>
    </row>
    <row r="374" spans="1:14" ht="12.75" customHeight="1" x14ac:dyDescent="0.3">
      <c r="A374" s="65" t="str">
        <f t="shared" si="31"/>
        <v>FEN 135</v>
      </c>
      <c r="B374" s="65" t="s">
        <v>1121</v>
      </c>
      <c r="C374" s="66" t="s">
        <v>582</v>
      </c>
      <c r="D374" s="63"/>
      <c r="E374" s="64"/>
      <c r="F374" s="65"/>
      <c r="G374" s="55"/>
      <c r="H374" s="34"/>
      <c r="I374" s="118" t="str">
        <f t="shared" si="32"/>
        <v/>
      </c>
      <c r="K374" s="7" t="str">
        <f t="shared" si="33"/>
        <v xml:space="preserve">FEN </v>
      </c>
      <c r="L374" s="7" t="str">
        <f t="shared" si="34"/>
        <v/>
      </c>
      <c r="M374" s="7" t="str">
        <f t="shared" si="35"/>
        <v xml:space="preserve">FEN </v>
      </c>
      <c r="N374" s="5">
        <f t="shared" si="36"/>
        <v>135</v>
      </c>
    </row>
    <row r="375" spans="1:14" ht="12.75" customHeight="1" x14ac:dyDescent="0.3">
      <c r="A375" s="65" t="str">
        <f t="shared" si="31"/>
        <v/>
      </c>
      <c r="B375" s="65"/>
      <c r="C375" s="66" t="s">
        <v>72</v>
      </c>
      <c r="D375" s="63"/>
      <c r="E375" s="64"/>
      <c r="F375" s="65"/>
      <c r="G375" s="55"/>
      <c r="H375" s="34"/>
      <c r="I375" s="118" t="str">
        <f t="shared" si="32"/>
        <v/>
      </c>
      <c r="K375" s="7" t="str">
        <f t="shared" si="33"/>
        <v/>
      </c>
      <c r="L375" s="7" t="str">
        <f t="shared" si="34"/>
        <v/>
      </c>
      <c r="M375" s="7" t="str">
        <f t="shared" si="35"/>
        <v/>
      </c>
      <c r="N375" s="5" t="str">
        <f t="shared" si="36"/>
        <v/>
      </c>
    </row>
    <row r="376" spans="1:14" ht="12.75" customHeight="1" x14ac:dyDescent="0.3">
      <c r="A376" s="65" t="str">
        <f t="shared" si="31"/>
        <v/>
      </c>
      <c r="B376" s="65"/>
      <c r="C376" s="66" t="s">
        <v>583</v>
      </c>
      <c r="D376" s="63"/>
      <c r="E376" s="64"/>
      <c r="F376" s="65"/>
      <c r="G376" s="55"/>
      <c r="H376" s="34"/>
      <c r="I376" s="118" t="str">
        <f t="shared" si="32"/>
        <v/>
      </c>
      <c r="K376" s="7" t="str">
        <f t="shared" si="33"/>
        <v/>
      </c>
      <c r="L376" s="7" t="str">
        <f t="shared" si="34"/>
        <v/>
      </c>
      <c r="M376" s="7" t="str">
        <f t="shared" si="35"/>
        <v/>
      </c>
      <c r="N376" s="5" t="str">
        <f t="shared" si="36"/>
        <v/>
      </c>
    </row>
    <row r="377" spans="1:14" ht="12.75" customHeight="1" x14ac:dyDescent="0.3">
      <c r="A377" s="65" t="str">
        <f t="shared" si="31"/>
        <v/>
      </c>
      <c r="B377" s="65"/>
      <c r="C377" s="63"/>
      <c r="D377" s="63"/>
      <c r="E377" s="64"/>
      <c r="F377" s="65"/>
      <c r="G377" s="55"/>
      <c r="H377" s="34"/>
      <c r="I377" s="118" t="str">
        <f t="shared" si="32"/>
        <v/>
      </c>
      <c r="K377" s="7" t="str">
        <f t="shared" si="33"/>
        <v/>
      </c>
      <c r="L377" s="7" t="str">
        <f t="shared" si="34"/>
        <v/>
      </c>
      <c r="M377" s="7" t="str">
        <f t="shared" si="35"/>
        <v/>
      </c>
      <c r="N377" s="5" t="str">
        <f t="shared" si="36"/>
        <v/>
      </c>
    </row>
    <row r="378" spans="1:14" ht="12.75" customHeight="1" x14ac:dyDescent="0.3">
      <c r="A378" s="65" t="str">
        <f t="shared" si="31"/>
        <v>FEN 136</v>
      </c>
      <c r="B378" s="65" t="s">
        <v>1121</v>
      </c>
      <c r="C378" s="63" t="s">
        <v>320</v>
      </c>
      <c r="D378" s="63" t="s">
        <v>584</v>
      </c>
      <c r="E378" s="64"/>
      <c r="F378" s="65"/>
      <c r="G378" s="55"/>
      <c r="H378" s="34"/>
      <c r="I378" s="118" t="str">
        <f t="shared" si="32"/>
        <v/>
      </c>
      <c r="K378" s="7" t="str">
        <f t="shared" si="33"/>
        <v xml:space="preserve">FEN </v>
      </c>
      <c r="L378" s="7" t="str">
        <f t="shared" si="34"/>
        <v/>
      </c>
      <c r="M378" s="7" t="str">
        <f t="shared" si="35"/>
        <v xml:space="preserve">FEN </v>
      </c>
      <c r="N378" s="5">
        <f t="shared" si="36"/>
        <v>136</v>
      </c>
    </row>
    <row r="379" spans="1:14" ht="12.75" customHeight="1" x14ac:dyDescent="0.3">
      <c r="A379" s="65" t="str">
        <f t="shared" si="31"/>
        <v/>
      </c>
      <c r="B379" s="65"/>
      <c r="C379" s="63"/>
      <c r="D379" s="63" t="s">
        <v>585</v>
      </c>
      <c r="E379" s="64"/>
      <c r="F379" s="65"/>
      <c r="G379" s="55"/>
      <c r="H379" s="34"/>
      <c r="I379" s="118" t="str">
        <f t="shared" si="32"/>
        <v/>
      </c>
      <c r="K379" s="7" t="str">
        <f t="shared" si="33"/>
        <v/>
      </c>
      <c r="L379" s="7" t="str">
        <f t="shared" si="34"/>
        <v/>
      </c>
      <c r="M379" s="7" t="str">
        <f t="shared" si="35"/>
        <v/>
      </c>
      <c r="N379" s="5" t="str">
        <f t="shared" si="36"/>
        <v/>
      </c>
    </row>
    <row r="380" spans="1:14" ht="12.75" customHeight="1" x14ac:dyDescent="0.3">
      <c r="A380" s="65" t="str">
        <f t="shared" si="31"/>
        <v/>
      </c>
      <c r="B380" s="65"/>
      <c r="C380" s="63"/>
      <c r="D380" s="63"/>
      <c r="E380" s="64"/>
      <c r="F380" s="65"/>
      <c r="G380" s="55"/>
      <c r="H380" s="34"/>
      <c r="I380" s="118" t="str">
        <f t="shared" si="32"/>
        <v/>
      </c>
      <c r="K380" s="7" t="str">
        <f t="shared" si="33"/>
        <v/>
      </c>
      <c r="L380" s="7" t="str">
        <f t="shared" si="34"/>
        <v/>
      </c>
      <c r="M380" s="7" t="str">
        <f t="shared" si="35"/>
        <v/>
      </c>
      <c r="N380" s="5" t="str">
        <f t="shared" si="36"/>
        <v/>
      </c>
    </row>
    <row r="381" spans="1:14" ht="12.75" customHeight="1" x14ac:dyDescent="0.3">
      <c r="A381" s="65" t="str">
        <f t="shared" si="31"/>
        <v>FEN 137</v>
      </c>
      <c r="B381" s="65"/>
      <c r="C381" s="63"/>
      <c r="D381" s="63" t="s">
        <v>32</v>
      </c>
      <c r="E381" s="64" t="s">
        <v>586</v>
      </c>
      <c r="F381" s="65" t="s">
        <v>24</v>
      </c>
      <c r="G381" s="55"/>
      <c r="H381" s="34"/>
      <c r="I381" s="118" t="str">
        <f t="shared" si="32"/>
        <v/>
      </c>
      <c r="K381" s="7" t="str">
        <f t="shared" si="33"/>
        <v/>
      </c>
      <c r="L381" s="7" t="str">
        <f t="shared" si="34"/>
        <v xml:space="preserve">FEN </v>
      </c>
      <c r="M381" s="7" t="str">
        <f t="shared" si="35"/>
        <v xml:space="preserve">FEN </v>
      </c>
      <c r="N381" s="5">
        <f t="shared" si="36"/>
        <v>137</v>
      </c>
    </row>
    <row r="382" spans="1:14" ht="12.75" customHeight="1" x14ac:dyDescent="0.3">
      <c r="A382" s="65" t="str">
        <f t="shared" si="31"/>
        <v/>
      </c>
      <c r="B382" s="65"/>
      <c r="C382" s="63"/>
      <c r="D382" s="63"/>
      <c r="E382" s="64"/>
      <c r="F382" s="65"/>
      <c r="G382" s="55"/>
      <c r="H382" s="34"/>
      <c r="I382" s="118" t="str">
        <f t="shared" si="32"/>
        <v/>
      </c>
      <c r="K382" s="7" t="str">
        <f t="shared" si="33"/>
        <v/>
      </c>
      <c r="L382" s="7" t="str">
        <f t="shared" si="34"/>
        <v/>
      </c>
      <c r="M382" s="7" t="str">
        <f t="shared" si="35"/>
        <v/>
      </c>
      <c r="N382" s="5" t="str">
        <f t="shared" si="36"/>
        <v/>
      </c>
    </row>
    <row r="383" spans="1:14" ht="12.75" customHeight="1" x14ac:dyDescent="0.3">
      <c r="A383" s="65" t="str">
        <f t="shared" si="31"/>
        <v>FEN 138</v>
      </c>
      <c r="B383" s="65"/>
      <c r="C383" s="63"/>
      <c r="D383" s="63" t="s">
        <v>33</v>
      </c>
      <c r="E383" s="126" t="s">
        <v>587</v>
      </c>
      <c r="F383" s="65" t="s">
        <v>24</v>
      </c>
      <c r="G383" s="55"/>
      <c r="H383" s="34"/>
      <c r="I383" s="118" t="str">
        <f t="shared" si="32"/>
        <v/>
      </c>
      <c r="K383" s="7" t="str">
        <f t="shared" si="33"/>
        <v/>
      </c>
      <c r="L383" s="7" t="str">
        <f t="shared" si="34"/>
        <v xml:space="preserve">FEN </v>
      </c>
      <c r="M383" s="7" t="str">
        <f t="shared" si="35"/>
        <v xml:space="preserve">FEN </v>
      </c>
      <c r="N383" s="5">
        <f t="shared" si="36"/>
        <v>138</v>
      </c>
    </row>
    <row r="384" spans="1:14" ht="12.75" customHeight="1" x14ac:dyDescent="0.3">
      <c r="A384" s="65" t="str">
        <f t="shared" si="31"/>
        <v/>
      </c>
      <c r="B384" s="65"/>
      <c r="C384" s="63"/>
      <c r="D384" s="63"/>
      <c r="E384" s="64" t="s">
        <v>588</v>
      </c>
      <c r="F384" s="65"/>
      <c r="G384" s="55"/>
      <c r="H384" s="34"/>
      <c r="I384" s="118" t="str">
        <f t="shared" si="32"/>
        <v/>
      </c>
      <c r="K384" s="7" t="str">
        <f t="shared" si="33"/>
        <v/>
      </c>
      <c r="L384" s="7" t="str">
        <f t="shared" si="34"/>
        <v/>
      </c>
      <c r="M384" s="7" t="str">
        <f t="shared" si="35"/>
        <v/>
      </c>
      <c r="N384" s="5" t="str">
        <f t="shared" si="36"/>
        <v/>
      </c>
    </row>
    <row r="385" spans="1:14" ht="12.75" customHeight="1" x14ac:dyDescent="0.3">
      <c r="A385" s="65" t="str">
        <f t="shared" si="31"/>
        <v/>
      </c>
      <c r="B385" s="65"/>
      <c r="C385" s="63"/>
      <c r="D385" s="63"/>
      <c r="E385" s="64"/>
      <c r="F385" s="65"/>
      <c r="G385" s="55"/>
      <c r="H385" s="34"/>
      <c r="I385" s="118" t="str">
        <f t="shared" si="32"/>
        <v/>
      </c>
      <c r="K385" s="7" t="str">
        <f t="shared" si="33"/>
        <v/>
      </c>
      <c r="L385" s="7" t="str">
        <f t="shared" si="34"/>
        <v/>
      </c>
      <c r="M385" s="7" t="str">
        <f t="shared" si="35"/>
        <v/>
      </c>
      <c r="N385" s="5" t="str">
        <f t="shared" si="36"/>
        <v/>
      </c>
    </row>
    <row r="386" spans="1:14" ht="12.75" customHeight="1" x14ac:dyDescent="0.3">
      <c r="A386" s="65" t="str">
        <f t="shared" si="31"/>
        <v>FEN 139</v>
      </c>
      <c r="B386" s="65"/>
      <c r="C386" s="63"/>
      <c r="D386" s="63" t="s">
        <v>36</v>
      </c>
      <c r="E386" s="126" t="s">
        <v>589</v>
      </c>
      <c r="F386" s="65" t="s">
        <v>24</v>
      </c>
      <c r="G386" s="55"/>
      <c r="H386" s="34"/>
      <c r="I386" s="118" t="str">
        <f t="shared" si="32"/>
        <v/>
      </c>
      <c r="K386" s="7" t="str">
        <f t="shared" si="33"/>
        <v/>
      </c>
      <c r="L386" s="7" t="str">
        <f t="shared" si="34"/>
        <v xml:space="preserve">FEN </v>
      </c>
      <c r="M386" s="7" t="str">
        <f t="shared" si="35"/>
        <v xml:space="preserve">FEN </v>
      </c>
      <c r="N386" s="5">
        <f t="shared" si="36"/>
        <v>139</v>
      </c>
    </row>
    <row r="387" spans="1:14" ht="12.75" customHeight="1" x14ac:dyDescent="0.3">
      <c r="A387" s="65" t="str">
        <f t="shared" si="31"/>
        <v/>
      </c>
      <c r="B387" s="65"/>
      <c r="C387" s="63"/>
      <c r="D387" s="63"/>
      <c r="E387" s="64"/>
      <c r="F387" s="65"/>
      <c r="G387" s="55"/>
      <c r="H387" s="34"/>
      <c r="I387" s="118" t="str">
        <f t="shared" si="32"/>
        <v/>
      </c>
      <c r="K387" s="7" t="str">
        <f t="shared" si="33"/>
        <v/>
      </c>
      <c r="L387" s="7" t="str">
        <f t="shared" si="34"/>
        <v/>
      </c>
      <c r="M387" s="7" t="str">
        <f t="shared" si="35"/>
        <v/>
      </c>
      <c r="N387" s="5" t="str">
        <f t="shared" si="36"/>
        <v/>
      </c>
    </row>
    <row r="388" spans="1:14" ht="12.75" customHeight="1" x14ac:dyDescent="0.3">
      <c r="A388" s="65" t="str">
        <f t="shared" si="31"/>
        <v>FEN 140</v>
      </c>
      <c r="B388" s="65" t="s">
        <v>1121</v>
      </c>
      <c r="C388" s="63" t="s">
        <v>8</v>
      </c>
      <c r="D388" s="63" t="s">
        <v>590</v>
      </c>
      <c r="E388" s="64"/>
      <c r="F388" s="65" t="s">
        <v>12</v>
      </c>
      <c r="G388" s="55"/>
      <c r="H388" s="34"/>
      <c r="I388" s="118" t="str">
        <f t="shared" si="32"/>
        <v/>
      </c>
      <c r="K388" s="7" t="str">
        <f t="shared" si="33"/>
        <v xml:space="preserve">FEN </v>
      </c>
      <c r="L388" s="7" t="str">
        <f t="shared" si="34"/>
        <v xml:space="preserve">FEN </v>
      </c>
      <c r="M388" s="7" t="str">
        <f t="shared" si="35"/>
        <v xml:space="preserve">FEN </v>
      </c>
      <c r="N388" s="5">
        <f t="shared" si="36"/>
        <v>140</v>
      </c>
    </row>
    <row r="389" spans="1:14" ht="12.75" customHeight="1" x14ac:dyDescent="0.3">
      <c r="A389" s="65" t="str">
        <f t="shared" si="31"/>
        <v/>
      </c>
      <c r="B389" s="65"/>
      <c r="C389" s="63"/>
      <c r="D389" s="63" t="s">
        <v>591</v>
      </c>
      <c r="E389" s="64"/>
      <c r="F389" s="65"/>
      <c r="G389" s="55"/>
      <c r="H389" s="34"/>
      <c r="I389" s="118" t="str">
        <f t="shared" si="32"/>
        <v/>
      </c>
      <c r="K389" s="7" t="str">
        <f t="shared" si="33"/>
        <v/>
      </c>
      <c r="L389" s="7" t="str">
        <f t="shared" si="34"/>
        <v/>
      </c>
      <c r="M389" s="7" t="str">
        <f t="shared" si="35"/>
        <v/>
      </c>
      <c r="N389" s="5" t="str">
        <f t="shared" si="36"/>
        <v/>
      </c>
    </row>
    <row r="390" spans="1:14" ht="12.75" customHeight="1" x14ac:dyDescent="0.3">
      <c r="A390" s="65" t="str">
        <f t="shared" si="31"/>
        <v/>
      </c>
      <c r="B390" s="65"/>
      <c r="C390" s="63"/>
      <c r="D390" s="63" t="s">
        <v>592</v>
      </c>
      <c r="E390" s="64"/>
      <c r="F390" s="65"/>
      <c r="G390" s="55"/>
      <c r="H390" s="34"/>
      <c r="I390" s="118" t="str">
        <f t="shared" si="32"/>
        <v/>
      </c>
      <c r="K390" s="7" t="str">
        <f t="shared" si="33"/>
        <v/>
      </c>
      <c r="L390" s="7" t="str">
        <f t="shared" si="34"/>
        <v/>
      </c>
      <c r="M390" s="7" t="str">
        <f t="shared" si="35"/>
        <v/>
      </c>
      <c r="N390" s="5" t="str">
        <f t="shared" si="36"/>
        <v/>
      </c>
    </row>
    <row r="391" spans="1:14" ht="12.75" customHeight="1" x14ac:dyDescent="0.3">
      <c r="A391" s="65" t="str">
        <f t="shared" si="31"/>
        <v/>
      </c>
      <c r="B391" s="65"/>
      <c r="C391" s="63"/>
      <c r="D391" s="63" t="s">
        <v>593</v>
      </c>
      <c r="E391" s="64"/>
      <c r="F391" s="65"/>
      <c r="G391" s="55"/>
      <c r="H391" s="34"/>
      <c r="I391" s="118" t="str">
        <f t="shared" si="32"/>
        <v/>
      </c>
      <c r="K391" s="7" t="str">
        <f t="shared" si="33"/>
        <v/>
      </c>
      <c r="L391" s="7" t="str">
        <f t="shared" si="34"/>
        <v/>
      </c>
      <c r="M391" s="7" t="str">
        <f t="shared" si="35"/>
        <v/>
      </c>
      <c r="N391" s="5" t="str">
        <f t="shared" si="36"/>
        <v/>
      </c>
    </row>
    <row r="392" spans="1:14" ht="12.75" customHeight="1" x14ac:dyDescent="0.3">
      <c r="A392" s="65" t="str">
        <f t="shared" si="31"/>
        <v/>
      </c>
      <c r="B392" s="65"/>
      <c r="C392" s="63"/>
      <c r="D392" s="63"/>
      <c r="E392" s="64"/>
      <c r="F392" s="65"/>
      <c r="G392" s="55"/>
      <c r="H392" s="34"/>
      <c r="I392" s="118" t="str">
        <f t="shared" si="32"/>
        <v/>
      </c>
      <c r="K392" s="7" t="str">
        <f t="shared" si="33"/>
        <v/>
      </c>
      <c r="L392" s="7" t="str">
        <f t="shared" si="34"/>
        <v/>
      </c>
      <c r="M392" s="7" t="str">
        <f t="shared" si="35"/>
        <v/>
      </c>
      <c r="N392" s="5" t="str">
        <f t="shared" si="36"/>
        <v/>
      </c>
    </row>
    <row r="393" spans="1:14" ht="12.75" customHeight="1" x14ac:dyDescent="0.3">
      <c r="A393" s="65" t="str">
        <f t="shared" ref="A393:A456" si="37">CONCATENATE(M393,N393)</f>
        <v>FEN 141</v>
      </c>
      <c r="B393" s="65" t="s">
        <v>1121</v>
      </c>
      <c r="C393" s="63" t="s">
        <v>321</v>
      </c>
      <c r="D393" s="63" t="s">
        <v>594</v>
      </c>
      <c r="E393" s="64"/>
      <c r="F393" s="65"/>
      <c r="G393" s="55"/>
      <c r="H393" s="34"/>
      <c r="I393" s="118" t="str">
        <f t="shared" ref="I393:I456" si="38">IF(AND(OR(G393=0,H393=0)),"",G393*H393)</f>
        <v/>
      </c>
      <c r="K393" s="7" t="str">
        <f t="shared" si="33"/>
        <v xml:space="preserve">FEN </v>
      </c>
      <c r="L393" s="7" t="str">
        <f t="shared" si="34"/>
        <v/>
      </c>
      <c r="M393" s="7" t="str">
        <f t="shared" si="35"/>
        <v xml:space="preserve">FEN </v>
      </c>
      <c r="N393" s="5">
        <f t="shared" si="36"/>
        <v>141</v>
      </c>
    </row>
    <row r="394" spans="1:14" ht="12.75" customHeight="1" x14ac:dyDescent="0.3">
      <c r="A394" s="65" t="str">
        <f t="shared" si="37"/>
        <v/>
      </c>
      <c r="B394" s="65"/>
      <c r="C394" s="62"/>
      <c r="D394" s="63"/>
      <c r="E394" s="64"/>
      <c r="F394" s="65"/>
      <c r="G394" s="55"/>
      <c r="H394" s="34"/>
      <c r="I394" s="118" t="str">
        <f t="shared" si="38"/>
        <v/>
      </c>
      <c r="K394" s="7" t="str">
        <f t="shared" si="33"/>
        <v/>
      </c>
      <c r="L394" s="7" t="str">
        <f t="shared" si="34"/>
        <v/>
      </c>
      <c r="M394" s="7" t="str">
        <f t="shared" si="35"/>
        <v/>
      </c>
      <c r="N394" s="5" t="str">
        <f t="shared" si="36"/>
        <v/>
      </c>
    </row>
    <row r="395" spans="1:14" ht="12.75" customHeight="1" x14ac:dyDescent="0.3">
      <c r="A395" s="65" t="str">
        <f t="shared" si="37"/>
        <v>FEN 142</v>
      </c>
      <c r="B395" s="65"/>
      <c r="C395" s="62"/>
      <c r="D395" s="63" t="s">
        <v>32</v>
      </c>
      <c r="E395" s="64" t="s">
        <v>595</v>
      </c>
      <c r="F395" s="65" t="s">
        <v>10</v>
      </c>
      <c r="G395" s="55"/>
      <c r="H395" s="34"/>
      <c r="I395" s="118" t="str">
        <f t="shared" si="38"/>
        <v/>
      </c>
      <c r="K395" s="7" t="str">
        <f t="shared" si="33"/>
        <v/>
      </c>
      <c r="L395" s="7" t="str">
        <f t="shared" si="34"/>
        <v xml:space="preserve">FEN </v>
      </c>
      <c r="M395" s="7" t="str">
        <f t="shared" si="35"/>
        <v xml:space="preserve">FEN </v>
      </c>
      <c r="N395" s="5">
        <f t="shared" si="36"/>
        <v>142</v>
      </c>
    </row>
    <row r="396" spans="1:14" ht="12.75" customHeight="1" x14ac:dyDescent="0.3">
      <c r="A396" s="65" t="str">
        <f t="shared" si="37"/>
        <v/>
      </c>
      <c r="B396" s="65"/>
      <c r="C396" s="62"/>
      <c r="D396" s="63"/>
      <c r="E396" s="127" t="s">
        <v>596</v>
      </c>
      <c r="F396" s="65"/>
      <c r="G396" s="55"/>
      <c r="H396" s="34"/>
      <c r="I396" s="118" t="str">
        <f t="shared" si="38"/>
        <v/>
      </c>
      <c r="K396" s="7" t="str">
        <f t="shared" si="33"/>
        <v/>
      </c>
      <c r="L396" s="7" t="str">
        <f t="shared" si="34"/>
        <v/>
      </c>
      <c r="M396" s="7" t="str">
        <f t="shared" si="35"/>
        <v/>
      </c>
      <c r="N396" s="5" t="str">
        <f t="shared" si="36"/>
        <v/>
      </c>
    </row>
    <row r="397" spans="1:14" ht="12.75" customHeight="1" x14ac:dyDescent="0.3">
      <c r="A397" s="65" t="str">
        <f t="shared" si="37"/>
        <v/>
      </c>
      <c r="B397" s="65"/>
      <c r="C397" s="62"/>
      <c r="D397" s="63"/>
      <c r="E397" s="127" t="s">
        <v>597</v>
      </c>
      <c r="F397" s="65"/>
      <c r="G397" s="55"/>
      <c r="H397" s="34"/>
      <c r="I397" s="118" t="str">
        <f t="shared" si="38"/>
        <v/>
      </c>
      <c r="K397" s="7" t="str">
        <f t="shared" si="33"/>
        <v/>
      </c>
      <c r="L397" s="7" t="str">
        <f t="shared" si="34"/>
        <v/>
      </c>
      <c r="M397" s="7" t="str">
        <f t="shared" si="35"/>
        <v/>
      </c>
      <c r="N397" s="5" t="str">
        <f t="shared" si="36"/>
        <v/>
      </c>
    </row>
    <row r="398" spans="1:14" ht="12.75" customHeight="1" x14ac:dyDescent="0.3">
      <c r="A398" s="65" t="str">
        <f t="shared" si="37"/>
        <v/>
      </c>
      <c r="B398" s="65"/>
      <c r="C398" s="62"/>
      <c r="D398" s="63"/>
      <c r="E398" s="127" t="s">
        <v>598</v>
      </c>
      <c r="F398" s="65"/>
      <c r="G398" s="55"/>
      <c r="H398" s="34"/>
      <c r="I398" s="118" t="str">
        <f t="shared" si="38"/>
        <v/>
      </c>
      <c r="K398" s="7" t="str">
        <f t="shared" ref="K398:K461" si="39">IF(ISBLANK(B398),"","FEN ")</f>
        <v/>
      </c>
      <c r="L398" s="7" t="str">
        <f t="shared" ref="L398:L461" si="40">IF(ISBLANK(F398),"","FEN ")</f>
        <v/>
      </c>
      <c r="M398" s="7" t="str">
        <f t="shared" ref="M398:M461" si="41">IF(K398="FEN ","FEN ",IF(L398="FEN ","FEN ",""))</f>
        <v/>
      </c>
      <c r="N398" s="5" t="str">
        <f t="shared" si="36"/>
        <v/>
      </c>
    </row>
    <row r="399" spans="1:14" ht="12.75" customHeight="1" x14ac:dyDescent="0.3">
      <c r="A399" s="65" t="str">
        <f t="shared" si="37"/>
        <v/>
      </c>
      <c r="B399" s="65"/>
      <c r="C399" s="62"/>
      <c r="D399" s="63"/>
      <c r="E399" s="64"/>
      <c r="F399" s="65"/>
      <c r="G399" s="55"/>
      <c r="H399" s="34"/>
      <c r="I399" s="118" t="str">
        <f t="shared" si="38"/>
        <v/>
      </c>
      <c r="K399" s="7" t="str">
        <f t="shared" si="39"/>
        <v/>
      </c>
      <c r="L399" s="7" t="str">
        <f t="shared" si="40"/>
        <v/>
      </c>
      <c r="M399" s="7" t="str">
        <f t="shared" si="41"/>
        <v/>
      </c>
      <c r="N399" s="5" t="str">
        <f t="shared" si="36"/>
        <v/>
      </c>
    </row>
    <row r="400" spans="1:14" ht="12.75" customHeight="1" x14ac:dyDescent="0.3">
      <c r="A400" s="65" t="str">
        <f t="shared" si="37"/>
        <v>FEN 143</v>
      </c>
      <c r="B400" s="65"/>
      <c r="C400" s="62"/>
      <c r="D400" s="63" t="s">
        <v>33</v>
      </c>
      <c r="E400" s="64" t="s">
        <v>599</v>
      </c>
      <c r="F400" s="65" t="s">
        <v>24</v>
      </c>
      <c r="G400" s="55"/>
      <c r="H400" s="34"/>
      <c r="I400" s="118" t="str">
        <f t="shared" si="38"/>
        <v/>
      </c>
      <c r="K400" s="7" t="str">
        <f t="shared" si="39"/>
        <v/>
      </c>
      <c r="L400" s="7" t="str">
        <f t="shared" si="40"/>
        <v xml:space="preserve">FEN </v>
      </c>
      <c r="M400" s="7" t="str">
        <f t="shared" si="41"/>
        <v xml:space="preserve">FEN </v>
      </c>
      <c r="N400" s="5">
        <f t="shared" ref="N400:N463" si="42">IF(AND(M400="FEN ",ISNUMBER(MAX(N392:N399))),MAX(N392:N399)+1,"")</f>
        <v>143</v>
      </c>
    </row>
    <row r="401" spans="1:14" ht="12.75" customHeight="1" x14ac:dyDescent="0.3">
      <c r="A401" s="65" t="str">
        <f t="shared" si="37"/>
        <v/>
      </c>
      <c r="B401" s="65"/>
      <c r="C401" s="62"/>
      <c r="D401" s="63"/>
      <c r="E401" s="64"/>
      <c r="F401" s="65"/>
      <c r="G401" s="55"/>
      <c r="H401" s="34"/>
      <c r="I401" s="118" t="str">
        <f t="shared" si="38"/>
        <v/>
      </c>
      <c r="K401" s="7" t="str">
        <f t="shared" si="39"/>
        <v/>
      </c>
      <c r="L401" s="7" t="str">
        <f t="shared" si="40"/>
        <v/>
      </c>
      <c r="M401" s="7" t="str">
        <f t="shared" si="41"/>
        <v/>
      </c>
      <c r="N401" s="5" t="str">
        <f t="shared" si="42"/>
        <v/>
      </c>
    </row>
    <row r="402" spans="1:14" ht="12.75" customHeight="1" x14ac:dyDescent="0.3">
      <c r="A402" s="65" t="str">
        <f t="shared" si="37"/>
        <v>FEN 144</v>
      </c>
      <c r="B402" s="65"/>
      <c r="C402" s="62"/>
      <c r="D402" s="63" t="s">
        <v>36</v>
      </c>
      <c r="E402" s="64" t="s">
        <v>600</v>
      </c>
      <c r="F402" s="65" t="s">
        <v>10</v>
      </c>
      <c r="G402" s="55"/>
      <c r="H402" s="34"/>
      <c r="I402" s="118" t="str">
        <f t="shared" si="38"/>
        <v/>
      </c>
      <c r="K402" s="7" t="str">
        <f t="shared" si="39"/>
        <v/>
      </c>
      <c r="L402" s="7" t="str">
        <f t="shared" si="40"/>
        <v xml:space="preserve">FEN </v>
      </c>
      <c r="M402" s="7" t="str">
        <f t="shared" si="41"/>
        <v xml:space="preserve">FEN </v>
      </c>
      <c r="N402" s="5">
        <f t="shared" si="42"/>
        <v>144</v>
      </c>
    </row>
    <row r="403" spans="1:14" ht="12.75" customHeight="1" x14ac:dyDescent="0.3">
      <c r="A403" s="65" t="str">
        <f t="shared" si="37"/>
        <v/>
      </c>
      <c r="B403" s="65"/>
      <c r="C403" s="62"/>
      <c r="D403" s="63"/>
      <c r="E403" s="127" t="s">
        <v>596</v>
      </c>
      <c r="F403" s="65"/>
      <c r="G403" s="55"/>
      <c r="H403" s="34"/>
      <c r="I403" s="118" t="str">
        <f t="shared" si="38"/>
        <v/>
      </c>
      <c r="K403" s="7" t="str">
        <f t="shared" si="39"/>
        <v/>
      </c>
      <c r="L403" s="7" t="str">
        <f t="shared" si="40"/>
        <v/>
      </c>
      <c r="M403" s="7" t="str">
        <f t="shared" si="41"/>
        <v/>
      </c>
      <c r="N403" s="5" t="str">
        <f t="shared" si="42"/>
        <v/>
      </c>
    </row>
    <row r="404" spans="1:14" ht="12.75" customHeight="1" x14ac:dyDescent="0.3">
      <c r="A404" s="65" t="str">
        <f t="shared" si="37"/>
        <v/>
      </c>
      <c r="B404" s="65"/>
      <c r="C404" s="62"/>
      <c r="D404" s="63"/>
      <c r="E404" s="127" t="s">
        <v>597</v>
      </c>
      <c r="F404" s="65"/>
      <c r="G404" s="55"/>
      <c r="H404" s="34"/>
      <c r="I404" s="118" t="str">
        <f t="shared" si="38"/>
        <v/>
      </c>
      <c r="K404" s="7" t="str">
        <f t="shared" si="39"/>
        <v/>
      </c>
      <c r="L404" s="7" t="str">
        <f t="shared" si="40"/>
        <v/>
      </c>
      <c r="M404" s="7" t="str">
        <f t="shared" si="41"/>
        <v/>
      </c>
      <c r="N404" s="5" t="str">
        <f t="shared" si="42"/>
        <v/>
      </c>
    </row>
    <row r="405" spans="1:14" ht="12.75" customHeight="1" x14ac:dyDescent="0.3">
      <c r="A405" s="65" t="str">
        <f t="shared" si="37"/>
        <v/>
      </c>
      <c r="B405" s="65"/>
      <c r="C405" s="62"/>
      <c r="D405" s="63"/>
      <c r="E405" s="127" t="s">
        <v>598</v>
      </c>
      <c r="F405" s="65"/>
      <c r="G405" s="55"/>
      <c r="H405" s="34"/>
      <c r="I405" s="118" t="str">
        <f t="shared" si="38"/>
        <v/>
      </c>
      <c r="K405" s="7" t="str">
        <f t="shared" si="39"/>
        <v/>
      </c>
      <c r="L405" s="7" t="str">
        <f t="shared" si="40"/>
        <v/>
      </c>
      <c r="M405" s="7" t="str">
        <f t="shared" si="41"/>
        <v/>
      </c>
      <c r="N405" s="5" t="str">
        <f t="shared" si="42"/>
        <v/>
      </c>
    </row>
    <row r="406" spans="1:14" ht="12.75" customHeight="1" x14ac:dyDescent="0.3">
      <c r="A406" s="65" t="str">
        <f t="shared" si="37"/>
        <v/>
      </c>
      <c r="B406" s="65"/>
      <c r="C406" s="62"/>
      <c r="D406" s="63"/>
      <c r="E406" s="64"/>
      <c r="F406" s="65"/>
      <c r="G406" s="55"/>
      <c r="H406" s="34"/>
      <c r="I406" s="118" t="str">
        <f t="shared" si="38"/>
        <v/>
      </c>
      <c r="K406" s="7" t="str">
        <f t="shared" si="39"/>
        <v/>
      </c>
      <c r="L406" s="7" t="str">
        <f t="shared" si="40"/>
        <v/>
      </c>
      <c r="M406" s="7" t="str">
        <f t="shared" si="41"/>
        <v/>
      </c>
      <c r="N406" s="5" t="str">
        <f t="shared" si="42"/>
        <v/>
      </c>
    </row>
    <row r="407" spans="1:14" ht="12.75" customHeight="1" x14ac:dyDescent="0.3">
      <c r="A407" s="65" t="str">
        <f t="shared" si="37"/>
        <v>FEN 145</v>
      </c>
      <c r="B407" s="65" t="s">
        <v>1121</v>
      </c>
      <c r="C407" s="62" t="s">
        <v>322</v>
      </c>
      <c r="D407" s="128" t="s">
        <v>601</v>
      </c>
      <c r="E407" s="64"/>
      <c r="F407" s="65"/>
      <c r="G407" s="55"/>
      <c r="H407" s="34"/>
      <c r="I407" s="118" t="str">
        <f t="shared" si="38"/>
        <v/>
      </c>
      <c r="K407" s="7" t="str">
        <f t="shared" si="39"/>
        <v xml:space="preserve">FEN </v>
      </c>
      <c r="L407" s="7" t="str">
        <f t="shared" si="40"/>
        <v/>
      </c>
      <c r="M407" s="7" t="str">
        <f t="shared" si="41"/>
        <v xml:space="preserve">FEN </v>
      </c>
      <c r="N407" s="5">
        <f t="shared" si="42"/>
        <v>145</v>
      </c>
    </row>
    <row r="408" spans="1:14" ht="12.75" customHeight="1" x14ac:dyDescent="0.3">
      <c r="A408" s="65" t="str">
        <f t="shared" si="37"/>
        <v/>
      </c>
      <c r="B408" s="65"/>
      <c r="C408" s="62"/>
      <c r="D408" s="63"/>
      <c r="E408" s="64"/>
      <c r="F408" s="65"/>
      <c r="G408" s="55"/>
      <c r="H408" s="34"/>
      <c r="I408" s="118" t="str">
        <f t="shared" si="38"/>
        <v/>
      </c>
      <c r="K408" s="7" t="str">
        <f t="shared" si="39"/>
        <v/>
      </c>
      <c r="L408" s="7" t="str">
        <f t="shared" si="40"/>
        <v/>
      </c>
      <c r="M408" s="7" t="str">
        <f t="shared" si="41"/>
        <v/>
      </c>
      <c r="N408" s="5" t="str">
        <f t="shared" si="42"/>
        <v/>
      </c>
    </row>
    <row r="409" spans="1:14" ht="12.75" customHeight="1" x14ac:dyDescent="0.3">
      <c r="A409" s="65" t="str">
        <f t="shared" si="37"/>
        <v>FEN 146</v>
      </c>
      <c r="B409" s="65"/>
      <c r="C409" s="62"/>
      <c r="D409" s="63" t="s">
        <v>32</v>
      </c>
      <c r="E409" s="64" t="s">
        <v>602</v>
      </c>
      <c r="F409" s="65" t="s">
        <v>10</v>
      </c>
      <c r="G409" s="55"/>
      <c r="H409" s="34"/>
      <c r="I409" s="118" t="str">
        <f t="shared" si="38"/>
        <v/>
      </c>
      <c r="K409" s="7" t="str">
        <f t="shared" si="39"/>
        <v/>
      </c>
      <c r="L409" s="7" t="str">
        <f t="shared" si="40"/>
        <v xml:space="preserve">FEN </v>
      </c>
      <c r="M409" s="7" t="str">
        <f t="shared" si="41"/>
        <v xml:space="preserve">FEN </v>
      </c>
      <c r="N409" s="5">
        <f t="shared" si="42"/>
        <v>146</v>
      </c>
    </row>
    <row r="410" spans="1:14" ht="12.75" customHeight="1" x14ac:dyDescent="0.3">
      <c r="A410" s="65" t="str">
        <f t="shared" si="37"/>
        <v/>
      </c>
      <c r="B410" s="65"/>
      <c r="C410" s="62"/>
      <c r="D410" s="63"/>
      <c r="E410" s="127" t="s">
        <v>596</v>
      </c>
      <c r="F410" s="65"/>
      <c r="G410" s="55"/>
      <c r="H410" s="34"/>
      <c r="I410" s="118" t="str">
        <f t="shared" si="38"/>
        <v/>
      </c>
      <c r="K410" s="7" t="str">
        <f t="shared" si="39"/>
        <v/>
      </c>
      <c r="L410" s="7" t="str">
        <f t="shared" si="40"/>
        <v/>
      </c>
      <c r="M410" s="7" t="str">
        <f t="shared" si="41"/>
        <v/>
      </c>
      <c r="N410" s="5" t="str">
        <f t="shared" si="42"/>
        <v/>
      </c>
    </row>
    <row r="411" spans="1:14" ht="12.75" customHeight="1" x14ac:dyDescent="0.3">
      <c r="A411" s="65" t="str">
        <f t="shared" si="37"/>
        <v/>
      </c>
      <c r="B411" s="65"/>
      <c r="C411" s="62"/>
      <c r="D411" s="63"/>
      <c r="E411" s="127" t="s">
        <v>597</v>
      </c>
      <c r="F411" s="65"/>
      <c r="G411" s="55"/>
      <c r="H411" s="34"/>
      <c r="I411" s="118" t="str">
        <f t="shared" si="38"/>
        <v/>
      </c>
      <c r="K411" s="7" t="str">
        <f t="shared" si="39"/>
        <v/>
      </c>
      <c r="L411" s="7" t="str">
        <f t="shared" si="40"/>
        <v/>
      </c>
      <c r="M411" s="7" t="str">
        <f t="shared" si="41"/>
        <v/>
      </c>
      <c r="N411" s="5" t="str">
        <f t="shared" si="42"/>
        <v/>
      </c>
    </row>
    <row r="412" spans="1:14" ht="12.75" customHeight="1" x14ac:dyDescent="0.3">
      <c r="A412" s="65" t="str">
        <f t="shared" si="37"/>
        <v/>
      </c>
      <c r="B412" s="65"/>
      <c r="C412" s="62"/>
      <c r="D412" s="63"/>
      <c r="E412" s="127" t="s">
        <v>598</v>
      </c>
      <c r="F412" s="65"/>
      <c r="G412" s="55"/>
      <c r="H412" s="34"/>
      <c r="I412" s="118" t="str">
        <f t="shared" si="38"/>
        <v/>
      </c>
      <c r="K412" s="7" t="str">
        <f t="shared" si="39"/>
        <v/>
      </c>
      <c r="L412" s="7" t="str">
        <f t="shared" si="40"/>
        <v/>
      </c>
      <c r="M412" s="7" t="str">
        <f t="shared" si="41"/>
        <v/>
      </c>
      <c r="N412" s="5" t="str">
        <f t="shared" si="42"/>
        <v/>
      </c>
    </row>
    <row r="413" spans="1:14" ht="12.75" customHeight="1" x14ac:dyDescent="0.3">
      <c r="A413" s="65" t="str">
        <f t="shared" si="37"/>
        <v/>
      </c>
      <c r="B413" s="65"/>
      <c r="C413" s="62"/>
      <c r="D413" s="63"/>
      <c r="E413" s="64"/>
      <c r="F413" s="65"/>
      <c r="G413" s="55"/>
      <c r="H413" s="34"/>
      <c r="I413" s="118" t="str">
        <f t="shared" si="38"/>
        <v/>
      </c>
      <c r="K413" s="7" t="str">
        <f t="shared" si="39"/>
        <v/>
      </c>
      <c r="L413" s="7" t="str">
        <f t="shared" si="40"/>
        <v/>
      </c>
      <c r="M413" s="7" t="str">
        <f t="shared" si="41"/>
        <v/>
      </c>
      <c r="N413" s="5" t="str">
        <f t="shared" si="42"/>
        <v/>
      </c>
    </row>
    <row r="414" spans="1:14" ht="12.75" customHeight="1" x14ac:dyDescent="0.3">
      <c r="A414" s="65" t="str">
        <f t="shared" si="37"/>
        <v>FEN 147</v>
      </c>
      <c r="B414" s="65"/>
      <c r="C414" s="62"/>
      <c r="D414" s="63" t="s">
        <v>33</v>
      </c>
      <c r="E414" s="64" t="s">
        <v>603</v>
      </c>
      <c r="F414" s="65" t="s">
        <v>10</v>
      </c>
      <c r="G414" s="55"/>
      <c r="H414" s="34"/>
      <c r="I414" s="118" t="str">
        <f t="shared" si="38"/>
        <v/>
      </c>
      <c r="K414" s="7" t="str">
        <f t="shared" si="39"/>
        <v/>
      </c>
      <c r="L414" s="7" t="str">
        <f t="shared" si="40"/>
        <v xml:space="preserve">FEN </v>
      </c>
      <c r="M414" s="7" t="str">
        <f t="shared" si="41"/>
        <v xml:space="preserve">FEN </v>
      </c>
      <c r="N414" s="5">
        <f t="shared" si="42"/>
        <v>147</v>
      </c>
    </row>
    <row r="415" spans="1:14" ht="12.75" customHeight="1" x14ac:dyDescent="0.3">
      <c r="A415" s="65" t="str">
        <f t="shared" si="37"/>
        <v/>
      </c>
      <c r="B415" s="65"/>
      <c r="C415" s="62"/>
      <c r="D415" s="63"/>
      <c r="E415" s="127" t="s">
        <v>596</v>
      </c>
      <c r="F415" s="65"/>
      <c r="G415" s="55"/>
      <c r="H415" s="34"/>
      <c r="I415" s="118" t="str">
        <f t="shared" si="38"/>
        <v/>
      </c>
      <c r="K415" s="7" t="str">
        <f t="shared" si="39"/>
        <v/>
      </c>
      <c r="L415" s="7" t="str">
        <f t="shared" si="40"/>
        <v/>
      </c>
      <c r="M415" s="7" t="str">
        <f t="shared" si="41"/>
        <v/>
      </c>
      <c r="N415" s="5" t="str">
        <f t="shared" si="42"/>
        <v/>
      </c>
    </row>
    <row r="416" spans="1:14" ht="12.75" customHeight="1" x14ac:dyDescent="0.3">
      <c r="A416" s="65" t="str">
        <f t="shared" si="37"/>
        <v/>
      </c>
      <c r="B416" s="65"/>
      <c r="C416" s="62"/>
      <c r="D416" s="63"/>
      <c r="E416" s="127" t="s">
        <v>597</v>
      </c>
      <c r="F416" s="65"/>
      <c r="G416" s="55"/>
      <c r="H416" s="34"/>
      <c r="I416" s="118" t="str">
        <f t="shared" si="38"/>
        <v/>
      </c>
      <c r="K416" s="7" t="str">
        <f t="shared" si="39"/>
        <v/>
      </c>
      <c r="L416" s="7" t="str">
        <f t="shared" si="40"/>
        <v/>
      </c>
      <c r="M416" s="7" t="str">
        <f t="shared" si="41"/>
        <v/>
      </c>
      <c r="N416" s="5" t="str">
        <f t="shared" si="42"/>
        <v/>
      </c>
    </row>
    <row r="417" spans="1:14" ht="12.75" customHeight="1" x14ac:dyDescent="0.3">
      <c r="A417" s="65" t="str">
        <f t="shared" si="37"/>
        <v/>
      </c>
      <c r="B417" s="65"/>
      <c r="C417" s="62"/>
      <c r="D417" s="63"/>
      <c r="E417" s="127" t="s">
        <v>598</v>
      </c>
      <c r="F417" s="65"/>
      <c r="G417" s="55"/>
      <c r="H417" s="34"/>
      <c r="I417" s="118" t="str">
        <f t="shared" si="38"/>
        <v/>
      </c>
      <c r="K417" s="7" t="str">
        <f t="shared" si="39"/>
        <v/>
      </c>
      <c r="L417" s="7" t="str">
        <f t="shared" si="40"/>
        <v/>
      </c>
      <c r="M417" s="7" t="str">
        <f t="shared" si="41"/>
        <v/>
      </c>
      <c r="N417" s="5" t="str">
        <f t="shared" si="42"/>
        <v/>
      </c>
    </row>
    <row r="418" spans="1:14" ht="12.75" customHeight="1" x14ac:dyDescent="0.3">
      <c r="A418" s="65" t="str">
        <f t="shared" si="37"/>
        <v/>
      </c>
      <c r="B418" s="65"/>
      <c r="C418" s="62"/>
      <c r="D418" s="63"/>
      <c r="E418" s="64"/>
      <c r="F418" s="65"/>
      <c r="G418" s="55"/>
      <c r="H418" s="34"/>
      <c r="I418" s="118" t="str">
        <f t="shared" si="38"/>
        <v/>
      </c>
      <c r="K418" s="7" t="str">
        <f t="shared" si="39"/>
        <v/>
      </c>
      <c r="L418" s="7" t="str">
        <f t="shared" si="40"/>
        <v/>
      </c>
      <c r="M418" s="7" t="str">
        <f t="shared" si="41"/>
        <v/>
      </c>
      <c r="N418" s="5" t="str">
        <f t="shared" si="42"/>
        <v/>
      </c>
    </row>
    <row r="419" spans="1:14" ht="12.75" customHeight="1" x14ac:dyDescent="0.3">
      <c r="A419" s="65" t="str">
        <f t="shared" si="37"/>
        <v>FEN 148</v>
      </c>
      <c r="B419" s="65" t="s">
        <v>1121</v>
      </c>
      <c r="C419" s="62" t="s">
        <v>323</v>
      </c>
      <c r="D419" s="128" t="s">
        <v>604</v>
      </c>
      <c r="E419" s="64"/>
      <c r="F419" s="65"/>
      <c r="G419" s="55"/>
      <c r="H419" s="34"/>
      <c r="I419" s="118" t="str">
        <f t="shared" si="38"/>
        <v/>
      </c>
      <c r="K419" s="7" t="str">
        <f t="shared" si="39"/>
        <v xml:space="preserve">FEN </v>
      </c>
      <c r="L419" s="7" t="str">
        <f t="shared" si="40"/>
        <v/>
      </c>
      <c r="M419" s="7" t="str">
        <f t="shared" si="41"/>
        <v xml:space="preserve">FEN </v>
      </c>
      <c r="N419" s="5">
        <f t="shared" si="42"/>
        <v>148</v>
      </c>
    </row>
    <row r="420" spans="1:14" ht="12.75" customHeight="1" x14ac:dyDescent="0.3">
      <c r="A420" s="65" t="str">
        <f t="shared" si="37"/>
        <v/>
      </c>
      <c r="B420" s="65"/>
      <c r="C420" s="62"/>
      <c r="D420" s="63"/>
      <c r="E420" s="64"/>
      <c r="F420" s="65"/>
      <c r="G420" s="55"/>
      <c r="H420" s="34"/>
      <c r="I420" s="118" t="str">
        <f t="shared" si="38"/>
        <v/>
      </c>
      <c r="K420" s="7" t="str">
        <f t="shared" si="39"/>
        <v/>
      </c>
      <c r="L420" s="7" t="str">
        <f t="shared" si="40"/>
        <v/>
      </c>
      <c r="M420" s="7" t="str">
        <f t="shared" si="41"/>
        <v/>
      </c>
      <c r="N420" s="5" t="str">
        <f t="shared" si="42"/>
        <v/>
      </c>
    </row>
    <row r="421" spans="1:14" ht="12.75" customHeight="1" x14ac:dyDescent="0.3">
      <c r="A421" s="65" t="str">
        <f t="shared" si="37"/>
        <v>FEN 149</v>
      </c>
      <c r="B421" s="65"/>
      <c r="C421" s="62"/>
      <c r="D421" s="63" t="s">
        <v>32</v>
      </c>
      <c r="E421" s="64" t="s">
        <v>605</v>
      </c>
      <c r="F421" s="65" t="s">
        <v>10</v>
      </c>
      <c r="G421" s="55"/>
      <c r="H421" s="34"/>
      <c r="I421" s="118" t="str">
        <f t="shared" si="38"/>
        <v/>
      </c>
      <c r="K421" s="7" t="str">
        <f t="shared" si="39"/>
        <v/>
      </c>
      <c r="L421" s="7" t="str">
        <f t="shared" si="40"/>
        <v xml:space="preserve">FEN </v>
      </c>
      <c r="M421" s="7" t="str">
        <f t="shared" si="41"/>
        <v xml:space="preserve">FEN </v>
      </c>
      <c r="N421" s="5">
        <f t="shared" si="42"/>
        <v>149</v>
      </c>
    </row>
    <row r="422" spans="1:14" ht="12.75" customHeight="1" x14ac:dyDescent="0.3">
      <c r="A422" s="65" t="str">
        <f t="shared" si="37"/>
        <v/>
      </c>
      <c r="B422" s="65"/>
      <c r="C422" s="62"/>
      <c r="D422" s="63"/>
      <c r="E422" s="127" t="s">
        <v>596</v>
      </c>
      <c r="F422" s="65"/>
      <c r="G422" s="55"/>
      <c r="H422" s="34"/>
      <c r="I422" s="118" t="str">
        <f t="shared" si="38"/>
        <v/>
      </c>
      <c r="K422" s="7" t="str">
        <f t="shared" si="39"/>
        <v/>
      </c>
      <c r="L422" s="7" t="str">
        <f t="shared" si="40"/>
        <v/>
      </c>
      <c r="M422" s="7" t="str">
        <f t="shared" si="41"/>
        <v/>
      </c>
      <c r="N422" s="5" t="str">
        <f t="shared" si="42"/>
        <v/>
      </c>
    </row>
    <row r="423" spans="1:14" ht="12.75" customHeight="1" x14ac:dyDescent="0.3">
      <c r="A423" s="65" t="str">
        <f t="shared" si="37"/>
        <v/>
      </c>
      <c r="B423" s="65"/>
      <c r="C423" s="62"/>
      <c r="D423" s="63"/>
      <c r="E423" s="127" t="s">
        <v>597</v>
      </c>
      <c r="F423" s="65"/>
      <c r="G423" s="55"/>
      <c r="H423" s="34"/>
      <c r="I423" s="118" t="str">
        <f t="shared" si="38"/>
        <v/>
      </c>
      <c r="K423" s="7" t="str">
        <f t="shared" si="39"/>
        <v/>
      </c>
      <c r="L423" s="7" t="str">
        <f t="shared" si="40"/>
        <v/>
      </c>
      <c r="M423" s="7" t="str">
        <f t="shared" si="41"/>
        <v/>
      </c>
      <c r="N423" s="5" t="str">
        <f t="shared" si="42"/>
        <v/>
      </c>
    </row>
    <row r="424" spans="1:14" ht="12.75" customHeight="1" x14ac:dyDescent="0.3">
      <c r="A424" s="65" t="str">
        <f t="shared" si="37"/>
        <v/>
      </c>
      <c r="B424" s="65"/>
      <c r="C424" s="62"/>
      <c r="D424" s="63"/>
      <c r="E424" s="127" t="s">
        <v>598</v>
      </c>
      <c r="F424" s="65"/>
      <c r="G424" s="55"/>
      <c r="H424" s="34"/>
      <c r="I424" s="118" t="str">
        <f t="shared" si="38"/>
        <v/>
      </c>
      <c r="K424" s="7" t="str">
        <f t="shared" si="39"/>
        <v/>
      </c>
      <c r="L424" s="7" t="str">
        <f t="shared" si="40"/>
        <v/>
      </c>
      <c r="M424" s="7" t="str">
        <f t="shared" si="41"/>
        <v/>
      </c>
      <c r="N424" s="5" t="str">
        <f t="shared" si="42"/>
        <v/>
      </c>
    </row>
    <row r="425" spans="1:14" ht="12.75" customHeight="1" x14ac:dyDescent="0.3">
      <c r="A425" s="65" t="str">
        <f t="shared" si="37"/>
        <v/>
      </c>
      <c r="B425" s="65"/>
      <c r="C425" s="62"/>
      <c r="D425" s="63"/>
      <c r="E425" s="127"/>
      <c r="F425" s="65"/>
      <c r="G425" s="55"/>
      <c r="H425" s="34"/>
      <c r="I425" s="118" t="str">
        <f t="shared" si="38"/>
        <v/>
      </c>
      <c r="K425" s="7" t="str">
        <f t="shared" si="39"/>
        <v/>
      </c>
      <c r="L425" s="7" t="str">
        <f t="shared" si="40"/>
        <v/>
      </c>
      <c r="M425" s="7" t="str">
        <f t="shared" si="41"/>
        <v/>
      </c>
      <c r="N425" s="5" t="str">
        <f t="shared" si="42"/>
        <v/>
      </c>
    </row>
    <row r="426" spans="1:14" ht="12.75" customHeight="1" x14ac:dyDescent="0.3">
      <c r="A426" s="65" t="str">
        <f t="shared" si="37"/>
        <v>FEN 150</v>
      </c>
      <c r="B426" s="65" t="s">
        <v>1121</v>
      </c>
      <c r="C426" s="62" t="s">
        <v>324</v>
      </c>
      <c r="D426" s="63" t="s">
        <v>606</v>
      </c>
      <c r="E426" s="127"/>
      <c r="F426" s="65"/>
      <c r="G426" s="55"/>
      <c r="H426" s="34"/>
      <c r="I426" s="118" t="str">
        <f t="shared" si="38"/>
        <v/>
      </c>
      <c r="K426" s="7" t="str">
        <f t="shared" si="39"/>
        <v xml:space="preserve">FEN </v>
      </c>
      <c r="L426" s="7" t="str">
        <f t="shared" si="40"/>
        <v/>
      </c>
      <c r="M426" s="7" t="str">
        <f t="shared" si="41"/>
        <v xml:space="preserve">FEN </v>
      </c>
      <c r="N426" s="5">
        <f t="shared" si="42"/>
        <v>150</v>
      </c>
    </row>
    <row r="427" spans="1:14" ht="12.75" customHeight="1" x14ac:dyDescent="0.3">
      <c r="A427" s="65" t="str">
        <f t="shared" si="37"/>
        <v/>
      </c>
      <c r="B427" s="65"/>
      <c r="C427" s="62"/>
      <c r="D427" s="63" t="s">
        <v>607</v>
      </c>
      <c r="E427" s="64"/>
      <c r="F427" s="65"/>
      <c r="G427" s="55"/>
      <c r="H427" s="34"/>
      <c r="I427" s="118" t="str">
        <f t="shared" si="38"/>
        <v/>
      </c>
      <c r="K427" s="7" t="str">
        <f t="shared" si="39"/>
        <v/>
      </c>
      <c r="L427" s="7" t="str">
        <f t="shared" si="40"/>
        <v/>
      </c>
      <c r="M427" s="7" t="str">
        <f t="shared" si="41"/>
        <v/>
      </c>
      <c r="N427" s="5" t="str">
        <f t="shared" si="42"/>
        <v/>
      </c>
    </row>
    <row r="428" spans="1:14" ht="12.75" customHeight="1" x14ac:dyDescent="0.3">
      <c r="A428" s="65" t="str">
        <f t="shared" si="37"/>
        <v/>
      </c>
      <c r="B428" s="65"/>
      <c r="C428" s="62"/>
      <c r="D428" s="127" t="s">
        <v>608</v>
      </c>
      <c r="E428" s="64"/>
      <c r="F428" s="65"/>
      <c r="G428" s="55"/>
      <c r="H428" s="34"/>
      <c r="I428" s="118" t="str">
        <f t="shared" si="38"/>
        <v/>
      </c>
      <c r="K428" s="7" t="str">
        <f t="shared" si="39"/>
        <v/>
      </c>
      <c r="L428" s="7" t="str">
        <f t="shared" si="40"/>
        <v/>
      </c>
      <c r="M428" s="7" t="str">
        <f t="shared" si="41"/>
        <v/>
      </c>
      <c r="N428" s="5" t="str">
        <f t="shared" si="42"/>
        <v/>
      </c>
    </row>
    <row r="429" spans="1:14" ht="12.75" customHeight="1" x14ac:dyDescent="0.3">
      <c r="A429" s="65" t="str">
        <f t="shared" si="37"/>
        <v/>
      </c>
      <c r="B429" s="65"/>
      <c r="C429" s="62"/>
      <c r="D429" s="127" t="s">
        <v>598</v>
      </c>
      <c r="E429" s="64"/>
      <c r="F429" s="65"/>
      <c r="G429" s="55"/>
      <c r="H429" s="34"/>
      <c r="I429" s="118" t="str">
        <f t="shared" si="38"/>
        <v/>
      </c>
      <c r="K429" s="7" t="str">
        <f t="shared" si="39"/>
        <v/>
      </c>
      <c r="L429" s="7" t="str">
        <f t="shared" si="40"/>
        <v/>
      </c>
      <c r="M429" s="7" t="str">
        <f t="shared" si="41"/>
        <v/>
      </c>
      <c r="N429" s="5" t="str">
        <f t="shared" si="42"/>
        <v/>
      </c>
    </row>
    <row r="430" spans="1:14" ht="12.75" customHeight="1" x14ac:dyDescent="0.3">
      <c r="A430" s="65" t="str">
        <f t="shared" si="37"/>
        <v/>
      </c>
      <c r="B430" s="65"/>
      <c r="C430" s="62"/>
      <c r="D430" s="63"/>
      <c r="E430" s="64"/>
      <c r="F430" s="65"/>
      <c r="G430" s="55"/>
      <c r="H430" s="34"/>
      <c r="I430" s="118" t="str">
        <f t="shared" si="38"/>
        <v/>
      </c>
      <c r="K430" s="7" t="str">
        <f t="shared" si="39"/>
        <v/>
      </c>
      <c r="L430" s="7" t="str">
        <f t="shared" si="40"/>
        <v/>
      </c>
      <c r="M430" s="7" t="str">
        <f t="shared" si="41"/>
        <v/>
      </c>
      <c r="N430" s="5" t="str">
        <f t="shared" si="42"/>
        <v/>
      </c>
    </row>
    <row r="431" spans="1:14" ht="12.75" customHeight="1" x14ac:dyDescent="0.3">
      <c r="A431" s="65" t="str">
        <f t="shared" si="37"/>
        <v>FEN 151</v>
      </c>
      <c r="B431" s="65"/>
      <c r="C431" s="62"/>
      <c r="D431" s="63" t="s">
        <v>32</v>
      </c>
      <c r="E431" s="64" t="s">
        <v>609</v>
      </c>
      <c r="F431" s="65" t="s">
        <v>10</v>
      </c>
      <c r="G431" s="55"/>
      <c r="H431" s="34"/>
      <c r="I431" s="118" t="str">
        <f t="shared" si="38"/>
        <v/>
      </c>
      <c r="K431" s="7" t="str">
        <f t="shared" si="39"/>
        <v/>
      </c>
      <c r="L431" s="7" t="str">
        <f t="shared" si="40"/>
        <v xml:space="preserve">FEN </v>
      </c>
      <c r="M431" s="7" t="str">
        <f t="shared" si="41"/>
        <v xml:space="preserve">FEN </v>
      </c>
      <c r="N431" s="5">
        <f t="shared" si="42"/>
        <v>151</v>
      </c>
    </row>
    <row r="432" spans="1:14" ht="12.75" customHeight="1" x14ac:dyDescent="0.3">
      <c r="A432" s="65" t="str">
        <f t="shared" si="37"/>
        <v/>
      </c>
      <c r="B432" s="65"/>
      <c r="C432" s="62"/>
      <c r="D432" s="63"/>
      <c r="E432" s="64"/>
      <c r="F432" s="65"/>
      <c r="G432" s="55"/>
      <c r="H432" s="34"/>
      <c r="I432" s="118" t="str">
        <f t="shared" si="38"/>
        <v/>
      </c>
      <c r="K432" s="7" t="str">
        <f t="shared" si="39"/>
        <v/>
      </c>
      <c r="L432" s="7" t="str">
        <f t="shared" si="40"/>
        <v/>
      </c>
      <c r="M432" s="7" t="str">
        <f t="shared" si="41"/>
        <v/>
      </c>
      <c r="N432" s="5" t="str">
        <f t="shared" si="42"/>
        <v/>
      </c>
    </row>
    <row r="433" spans="1:14" ht="12.75" customHeight="1" x14ac:dyDescent="0.3">
      <c r="A433" s="65" t="str">
        <f t="shared" si="37"/>
        <v>FEN 152</v>
      </c>
      <c r="B433" s="65" t="s">
        <v>1121</v>
      </c>
      <c r="C433" s="62" t="s">
        <v>325</v>
      </c>
      <c r="D433" s="63" t="s">
        <v>610</v>
      </c>
      <c r="E433" s="64"/>
      <c r="F433" s="65"/>
      <c r="G433" s="55"/>
      <c r="H433" s="34"/>
      <c r="I433" s="118" t="str">
        <f t="shared" si="38"/>
        <v/>
      </c>
      <c r="K433" s="7" t="str">
        <f t="shared" si="39"/>
        <v xml:space="preserve">FEN </v>
      </c>
      <c r="L433" s="7" t="str">
        <f t="shared" si="40"/>
        <v/>
      </c>
      <c r="M433" s="7" t="str">
        <f t="shared" si="41"/>
        <v xml:space="preserve">FEN </v>
      </c>
      <c r="N433" s="5">
        <f t="shared" si="42"/>
        <v>152</v>
      </c>
    </row>
    <row r="434" spans="1:14" ht="12.75" customHeight="1" x14ac:dyDescent="0.3">
      <c r="A434" s="65" t="str">
        <f t="shared" si="37"/>
        <v/>
      </c>
      <c r="B434" s="65"/>
      <c r="C434" s="62"/>
      <c r="D434" s="63" t="s">
        <v>607</v>
      </c>
      <c r="E434" s="64"/>
      <c r="F434" s="65"/>
      <c r="G434" s="55"/>
      <c r="H434" s="34"/>
      <c r="I434" s="118" t="str">
        <f t="shared" si="38"/>
        <v/>
      </c>
      <c r="K434" s="7" t="str">
        <f t="shared" si="39"/>
        <v/>
      </c>
      <c r="L434" s="7" t="str">
        <f t="shared" si="40"/>
        <v/>
      </c>
      <c r="M434" s="7" t="str">
        <f t="shared" si="41"/>
        <v/>
      </c>
      <c r="N434" s="5" t="str">
        <f t="shared" si="42"/>
        <v/>
      </c>
    </row>
    <row r="435" spans="1:14" ht="12.75" customHeight="1" x14ac:dyDescent="0.3">
      <c r="A435" s="65" t="str">
        <f t="shared" si="37"/>
        <v/>
      </c>
      <c r="B435" s="65"/>
      <c r="C435" s="62"/>
      <c r="D435" s="127" t="s">
        <v>608</v>
      </c>
      <c r="E435" s="64"/>
      <c r="F435" s="65"/>
      <c r="G435" s="55"/>
      <c r="H435" s="34"/>
      <c r="I435" s="118" t="str">
        <f t="shared" si="38"/>
        <v/>
      </c>
      <c r="K435" s="7" t="str">
        <f t="shared" si="39"/>
        <v/>
      </c>
      <c r="L435" s="7" t="str">
        <f t="shared" si="40"/>
        <v/>
      </c>
      <c r="M435" s="7" t="str">
        <f t="shared" si="41"/>
        <v/>
      </c>
      <c r="N435" s="5" t="str">
        <f t="shared" si="42"/>
        <v/>
      </c>
    </row>
    <row r="436" spans="1:14" ht="12.75" customHeight="1" x14ac:dyDescent="0.3">
      <c r="A436" s="65" t="str">
        <f t="shared" si="37"/>
        <v/>
      </c>
      <c r="B436" s="65"/>
      <c r="C436" s="62"/>
      <c r="D436" s="127" t="s">
        <v>598</v>
      </c>
      <c r="E436" s="64"/>
      <c r="F436" s="65"/>
      <c r="G436" s="55"/>
      <c r="H436" s="34"/>
      <c r="I436" s="118" t="str">
        <f t="shared" si="38"/>
        <v/>
      </c>
      <c r="K436" s="7" t="str">
        <f t="shared" si="39"/>
        <v/>
      </c>
      <c r="L436" s="7" t="str">
        <f t="shared" si="40"/>
        <v/>
      </c>
      <c r="M436" s="7" t="str">
        <f t="shared" si="41"/>
        <v/>
      </c>
      <c r="N436" s="5" t="str">
        <f t="shared" si="42"/>
        <v/>
      </c>
    </row>
    <row r="437" spans="1:14" ht="12.75" customHeight="1" x14ac:dyDescent="0.3">
      <c r="A437" s="65" t="str">
        <f t="shared" si="37"/>
        <v/>
      </c>
      <c r="B437" s="65"/>
      <c r="C437" s="62"/>
      <c r="D437" s="63"/>
      <c r="E437" s="64"/>
      <c r="F437" s="65"/>
      <c r="G437" s="55"/>
      <c r="H437" s="34"/>
      <c r="I437" s="118" t="str">
        <f t="shared" si="38"/>
        <v/>
      </c>
      <c r="K437" s="7" t="str">
        <f t="shared" si="39"/>
        <v/>
      </c>
      <c r="L437" s="7" t="str">
        <f t="shared" si="40"/>
        <v/>
      </c>
      <c r="M437" s="7" t="str">
        <f t="shared" si="41"/>
        <v/>
      </c>
      <c r="N437" s="5" t="str">
        <f t="shared" si="42"/>
        <v/>
      </c>
    </row>
    <row r="438" spans="1:14" ht="12.75" customHeight="1" x14ac:dyDescent="0.3">
      <c r="A438" s="65" t="str">
        <f t="shared" si="37"/>
        <v>FEN 153</v>
      </c>
      <c r="B438" s="65"/>
      <c r="C438" s="62"/>
      <c r="D438" s="63" t="s">
        <v>32</v>
      </c>
      <c r="E438" s="64" t="s">
        <v>611</v>
      </c>
      <c r="F438" s="65" t="s">
        <v>10</v>
      </c>
      <c r="G438" s="55"/>
      <c r="H438" s="34"/>
      <c r="I438" s="118" t="str">
        <f t="shared" si="38"/>
        <v/>
      </c>
      <c r="K438" s="7" t="str">
        <f t="shared" si="39"/>
        <v/>
      </c>
      <c r="L438" s="7" t="str">
        <f t="shared" si="40"/>
        <v xml:space="preserve">FEN </v>
      </c>
      <c r="M438" s="7" t="str">
        <f t="shared" si="41"/>
        <v xml:space="preserve">FEN </v>
      </c>
      <c r="N438" s="5">
        <f t="shared" si="42"/>
        <v>153</v>
      </c>
    </row>
    <row r="439" spans="1:14" ht="12.75" customHeight="1" x14ac:dyDescent="0.3">
      <c r="A439" s="65" t="str">
        <f t="shared" si="37"/>
        <v/>
      </c>
      <c r="B439" s="65"/>
      <c r="C439" s="62"/>
      <c r="D439" s="63"/>
      <c r="E439" s="64"/>
      <c r="F439" s="65"/>
      <c r="G439" s="55"/>
      <c r="H439" s="34"/>
      <c r="I439" s="118" t="str">
        <f t="shared" si="38"/>
        <v/>
      </c>
      <c r="K439" s="7" t="str">
        <f t="shared" si="39"/>
        <v/>
      </c>
      <c r="L439" s="7" t="str">
        <f t="shared" si="40"/>
        <v/>
      </c>
      <c r="M439" s="7" t="str">
        <f t="shared" si="41"/>
        <v/>
      </c>
      <c r="N439" s="5" t="str">
        <f t="shared" si="42"/>
        <v/>
      </c>
    </row>
    <row r="440" spans="1:14" ht="12.75" customHeight="1" x14ac:dyDescent="0.3">
      <c r="A440" s="65" t="str">
        <f t="shared" si="37"/>
        <v>FEN 154</v>
      </c>
      <c r="B440" s="65"/>
      <c r="C440" s="62"/>
      <c r="D440" s="63" t="s">
        <v>33</v>
      </c>
      <c r="E440" s="64" t="s">
        <v>612</v>
      </c>
      <c r="F440" s="65" t="s">
        <v>10</v>
      </c>
      <c r="G440" s="55"/>
      <c r="H440" s="34"/>
      <c r="I440" s="118" t="str">
        <f t="shared" si="38"/>
        <v/>
      </c>
      <c r="K440" s="7" t="str">
        <f t="shared" si="39"/>
        <v/>
      </c>
      <c r="L440" s="7" t="str">
        <f t="shared" si="40"/>
        <v xml:space="preserve">FEN </v>
      </c>
      <c r="M440" s="7" t="str">
        <f t="shared" si="41"/>
        <v xml:space="preserve">FEN </v>
      </c>
      <c r="N440" s="5">
        <f t="shared" si="42"/>
        <v>154</v>
      </c>
    </row>
    <row r="441" spans="1:14" ht="12.75" customHeight="1" x14ac:dyDescent="0.3">
      <c r="A441" s="65" t="str">
        <f t="shared" si="37"/>
        <v/>
      </c>
      <c r="B441" s="65"/>
      <c r="C441" s="62"/>
      <c r="D441" s="63"/>
      <c r="E441" s="64"/>
      <c r="F441" s="65"/>
      <c r="G441" s="55"/>
      <c r="H441" s="34"/>
      <c r="I441" s="118" t="str">
        <f t="shared" si="38"/>
        <v/>
      </c>
      <c r="K441" s="7" t="str">
        <f t="shared" si="39"/>
        <v/>
      </c>
      <c r="L441" s="7" t="str">
        <f t="shared" si="40"/>
        <v/>
      </c>
      <c r="M441" s="7" t="str">
        <f t="shared" si="41"/>
        <v/>
      </c>
      <c r="N441" s="5" t="str">
        <f t="shared" si="42"/>
        <v/>
      </c>
    </row>
    <row r="442" spans="1:14" ht="12.75" customHeight="1" x14ac:dyDescent="0.3">
      <c r="A442" s="65" t="str">
        <f t="shared" si="37"/>
        <v>FEN 155</v>
      </c>
      <c r="B442" s="65"/>
      <c r="C442" s="62"/>
      <c r="D442" s="63" t="s">
        <v>36</v>
      </c>
      <c r="E442" s="64" t="s">
        <v>613</v>
      </c>
      <c r="F442" s="65" t="s">
        <v>10</v>
      </c>
      <c r="G442" s="55"/>
      <c r="H442" s="34"/>
      <c r="I442" s="118" t="str">
        <f t="shared" si="38"/>
        <v/>
      </c>
      <c r="K442" s="7" t="str">
        <f t="shared" si="39"/>
        <v/>
      </c>
      <c r="L442" s="7" t="str">
        <f t="shared" si="40"/>
        <v xml:space="preserve">FEN </v>
      </c>
      <c r="M442" s="7" t="str">
        <f t="shared" si="41"/>
        <v xml:space="preserve">FEN </v>
      </c>
      <c r="N442" s="5">
        <f t="shared" si="42"/>
        <v>155</v>
      </c>
    </row>
    <row r="443" spans="1:14" ht="12.75" customHeight="1" x14ac:dyDescent="0.3">
      <c r="A443" s="65" t="str">
        <f t="shared" si="37"/>
        <v/>
      </c>
      <c r="B443" s="65"/>
      <c r="C443" s="62"/>
      <c r="D443" s="63"/>
      <c r="E443" s="64"/>
      <c r="F443" s="65"/>
      <c r="G443" s="55"/>
      <c r="H443" s="34"/>
      <c r="I443" s="118" t="str">
        <f t="shared" si="38"/>
        <v/>
      </c>
      <c r="K443" s="7" t="str">
        <f t="shared" si="39"/>
        <v/>
      </c>
      <c r="L443" s="7" t="str">
        <f t="shared" si="40"/>
        <v/>
      </c>
      <c r="M443" s="7" t="str">
        <f t="shared" si="41"/>
        <v/>
      </c>
      <c r="N443" s="5" t="str">
        <f t="shared" si="42"/>
        <v/>
      </c>
    </row>
    <row r="444" spans="1:14" ht="12.75" customHeight="1" x14ac:dyDescent="0.3">
      <c r="A444" s="65" t="str">
        <f t="shared" si="37"/>
        <v>FEN 156</v>
      </c>
      <c r="B444" s="65"/>
      <c r="C444" s="62"/>
      <c r="D444" s="63" t="s">
        <v>38</v>
      </c>
      <c r="E444" s="64" t="s">
        <v>614</v>
      </c>
      <c r="F444" s="65" t="s">
        <v>12</v>
      </c>
      <c r="G444" s="55"/>
      <c r="H444" s="34"/>
      <c r="I444" s="118" t="str">
        <f t="shared" si="38"/>
        <v/>
      </c>
      <c r="K444" s="7" t="str">
        <f t="shared" si="39"/>
        <v/>
      </c>
      <c r="L444" s="7" t="str">
        <f t="shared" si="40"/>
        <v xml:space="preserve">FEN </v>
      </c>
      <c r="M444" s="7" t="str">
        <f t="shared" si="41"/>
        <v xml:space="preserve">FEN </v>
      </c>
      <c r="N444" s="5">
        <f t="shared" si="42"/>
        <v>156</v>
      </c>
    </row>
    <row r="445" spans="1:14" ht="12.75" customHeight="1" x14ac:dyDescent="0.3">
      <c r="A445" s="65" t="str">
        <f t="shared" si="37"/>
        <v/>
      </c>
      <c r="B445" s="65"/>
      <c r="C445" s="62"/>
      <c r="D445" s="63"/>
      <c r="E445" s="127"/>
      <c r="F445" s="65"/>
      <c r="G445" s="55"/>
      <c r="H445" s="34"/>
      <c r="I445" s="118" t="str">
        <f t="shared" si="38"/>
        <v/>
      </c>
      <c r="K445" s="7" t="str">
        <f t="shared" si="39"/>
        <v/>
      </c>
      <c r="L445" s="7" t="str">
        <f t="shared" si="40"/>
        <v/>
      </c>
      <c r="M445" s="7" t="str">
        <f t="shared" si="41"/>
        <v/>
      </c>
      <c r="N445" s="5" t="str">
        <f t="shared" si="42"/>
        <v/>
      </c>
    </row>
    <row r="446" spans="1:14" ht="12.75" customHeight="1" x14ac:dyDescent="0.3">
      <c r="A446" s="65" t="str">
        <f t="shared" si="37"/>
        <v>FEN 157</v>
      </c>
      <c r="B446" s="65"/>
      <c r="C446" s="62"/>
      <c r="D446" s="63" t="s">
        <v>96</v>
      </c>
      <c r="E446" s="64" t="s">
        <v>615</v>
      </c>
      <c r="F446" s="65" t="s">
        <v>12</v>
      </c>
      <c r="G446" s="55"/>
      <c r="H446" s="34"/>
      <c r="I446" s="118" t="str">
        <f t="shared" si="38"/>
        <v/>
      </c>
      <c r="K446" s="7" t="str">
        <f t="shared" si="39"/>
        <v/>
      </c>
      <c r="L446" s="7" t="str">
        <f t="shared" si="40"/>
        <v xml:space="preserve">FEN </v>
      </c>
      <c r="M446" s="7" t="str">
        <f t="shared" si="41"/>
        <v xml:space="preserve">FEN </v>
      </c>
      <c r="N446" s="5">
        <f t="shared" si="42"/>
        <v>157</v>
      </c>
    </row>
    <row r="447" spans="1:14" ht="12.75" customHeight="1" x14ac:dyDescent="0.3">
      <c r="A447" s="65" t="str">
        <f t="shared" si="37"/>
        <v/>
      </c>
      <c r="B447" s="65"/>
      <c r="C447" s="62"/>
      <c r="D447" s="63"/>
      <c r="E447" s="127"/>
      <c r="F447" s="65"/>
      <c r="G447" s="55"/>
      <c r="H447" s="34"/>
      <c r="I447" s="118" t="str">
        <f t="shared" si="38"/>
        <v/>
      </c>
      <c r="K447" s="7" t="str">
        <f t="shared" si="39"/>
        <v/>
      </c>
      <c r="L447" s="7" t="str">
        <f t="shared" si="40"/>
        <v/>
      </c>
      <c r="M447" s="7" t="str">
        <f t="shared" si="41"/>
        <v/>
      </c>
      <c r="N447" s="5" t="str">
        <f t="shared" si="42"/>
        <v/>
      </c>
    </row>
    <row r="448" spans="1:14" ht="12.75" customHeight="1" x14ac:dyDescent="0.3">
      <c r="A448" s="65" t="str">
        <f t="shared" si="37"/>
        <v>FEN 158</v>
      </c>
      <c r="B448" s="65" t="s">
        <v>1121</v>
      </c>
      <c r="C448" s="62" t="s">
        <v>616</v>
      </c>
      <c r="D448" s="63" t="s">
        <v>617</v>
      </c>
      <c r="E448" s="64"/>
      <c r="F448" s="65"/>
      <c r="G448" s="55"/>
      <c r="H448" s="34"/>
      <c r="I448" s="118" t="str">
        <f t="shared" si="38"/>
        <v/>
      </c>
      <c r="K448" s="7" t="str">
        <f t="shared" si="39"/>
        <v xml:space="preserve">FEN </v>
      </c>
      <c r="L448" s="7" t="str">
        <f t="shared" si="40"/>
        <v/>
      </c>
      <c r="M448" s="7" t="str">
        <f t="shared" si="41"/>
        <v xml:space="preserve">FEN </v>
      </c>
      <c r="N448" s="5">
        <f t="shared" si="42"/>
        <v>158</v>
      </c>
    </row>
    <row r="449" spans="1:14" ht="12.75" customHeight="1" x14ac:dyDescent="0.3">
      <c r="A449" s="65" t="str">
        <f t="shared" si="37"/>
        <v/>
      </c>
      <c r="B449" s="65"/>
      <c r="C449" s="62"/>
      <c r="D449" s="63"/>
      <c r="E449" s="64"/>
      <c r="F449" s="65"/>
      <c r="G449" s="55"/>
      <c r="H449" s="34"/>
      <c r="I449" s="118" t="str">
        <f t="shared" si="38"/>
        <v/>
      </c>
      <c r="K449" s="7" t="str">
        <f t="shared" si="39"/>
        <v/>
      </c>
      <c r="L449" s="7" t="str">
        <f t="shared" si="40"/>
        <v/>
      </c>
      <c r="M449" s="7" t="str">
        <f t="shared" si="41"/>
        <v/>
      </c>
      <c r="N449" s="5" t="str">
        <f t="shared" si="42"/>
        <v/>
      </c>
    </row>
    <row r="450" spans="1:14" ht="12.75" customHeight="1" x14ac:dyDescent="0.3">
      <c r="A450" s="65" t="str">
        <f t="shared" si="37"/>
        <v>FEN 159</v>
      </c>
      <c r="B450" s="65"/>
      <c r="C450" s="62"/>
      <c r="D450" s="63" t="s">
        <v>32</v>
      </c>
      <c r="E450" s="64" t="s">
        <v>618</v>
      </c>
      <c r="F450" s="65" t="s">
        <v>10</v>
      </c>
      <c r="G450" s="55"/>
      <c r="H450" s="34"/>
      <c r="I450" s="118" t="str">
        <f t="shared" si="38"/>
        <v/>
      </c>
      <c r="K450" s="7" t="str">
        <f t="shared" si="39"/>
        <v/>
      </c>
      <c r="L450" s="7" t="str">
        <f t="shared" si="40"/>
        <v xml:space="preserve">FEN </v>
      </c>
      <c r="M450" s="7" t="str">
        <f t="shared" si="41"/>
        <v xml:space="preserve">FEN </v>
      </c>
      <c r="N450" s="5">
        <f t="shared" si="42"/>
        <v>159</v>
      </c>
    </row>
    <row r="451" spans="1:14" ht="12.75" customHeight="1" x14ac:dyDescent="0.3">
      <c r="A451" s="65" t="str">
        <f t="shared" si="37"/>
        <v/>
      </c>
      <c r="B451" s="65"/>
      <c r="C451" s="62"/>
      <c r="D451" s="63"/>
      <c r="E451" s="64"/>
      <c r="F451" s="65"/>
      <c r="G451" s="55"/>
      <c r="H451" s="34"/>
      <c r="I451" s="118" t="str">
        <f t="shared" si="38"/>
        <v/>
      </c>
      <c r="K451" s="7" t="str">
        <f t="shared" si="39"/>
        <v/>
      </c>
      <c r="L451" s="7" t="str">
        <f t="shared" si="40"/>
        <v/>
      </c>
      <c r="M451" s="7" t="str">
        <f t="shared" si="41"/>
        <v/>
      </c>
      <c r="N451" s="5" t="str">
        <f t="shared" si="42"/>
        <v/>
      </c>
    </row>
    <row r="452" spans="1:14" ht="12.75" customHeight="1" x14ac:dyDescent="0.3">
      <c r="A452" s="65" t="str">
        <f t="shared" si="37"/>
        <v/>
      </c>
      <c r="B452" s="65"/>
      <c r="C452" s="62"/>
      <c r="D452" s="63" t="s">
        <v>33</v>
      </c>
      <c r="E452" s="64" t="s">
        <v>619</v>
      </c>
      <c r="F452" s="65"/>
      <c r="G452" s="55"/>
      <c r="H452" s="34"/>
      <c r="I452" s="118" t="str">
        <f t="shared" si="38"/>
        <v/>
      </c>
      <c r="K452" s="7" t="str">
        <f t="shared" si="39"/>
        <v/>
      </c>
      <c r="L452" s="7" t="str">
        <f t="shared" si="40"/>
        <v/>
      </c>
      <c r="M452" s="7" t="str">
        <f t="shared" si="41"/>
        <v/>
      </c>
      <c r="N452" s="5" t="str">
        <f t="shared" si="42"/>
        <v/>
      </c>
    </row>
    <row r="453" spans="1:14" ht="12.75" customHeight="1" x14ac:dyDescent="0.3">
      <c r="A453" s="65" t="str">
        <f t="shared" si="37"/>
        <v/>
      </c>
      <c r="B453" s="65"/>
      <c r="C453" s="62"/>
      <c r="D453" s="63"/>
      <c r="E453" s="64"/>
      <c r="F453" s="65"/>
      <c r="G453" s="55"/>
      <c r="H453" s="34"/>
      <c r="I453" s="118" t="str">
        <f t="shared" si="38"/>
        <v/>
      </c>
      <c r="K453" s="7" t="str">
        <f t="shared" si="39"/>
        <v/>
      </c>
      <c r="L453" s="7" t="str">
        <f t="shared" si="40"/>
        <v/>
      </c>
      <c r="M453" s="7" t="str">
        <f t="shared" si="41"/>
        <v/>
      </c>
      <c r="N453" s="5" t="str">
        <f t="shared" si="42"/>
        <v/>
      </c>
    </row>
    <row r="454" spans="1:14" ht="12.75" customHeight="1" x14ac:dyDescent="0.3">
      <c r="A454" s="65" t="str">
        <f t="shared" si="37"/>
        <v>FEN 160</v>
      </c>
      <c r="B454" s="65"/>
      <c r="C454" s="62"/>
      <c r="D454" s="63"/>
      <c r="E454" s="64" t="s">
        <v>620</v>
      </c>
      <c r="F454" s="65" t="s">
        <v>10</v>
      </c>
      <c r="G454" s="55"/>
      <c r="H454" s="34"/>
      <c r="I454" s="118" t="str">
        <f t="shared" si="38"/>
        <v/>
      </c>
      <c r="K454" s="7" t="str">
        <f t="shared" si="39"/>
        <v/>
      </c>
      <c r="L454" s="7" t="str">
        <f t="shared" si="40"/>
        <v xml:space="preserve">FEN </v>
      </c>
      <c r="M454" s="7" t="str">
        <f t="shared" si="41"/>
        <v xml:space="preserve">FEN </v>
      </c>
      <c r="N454" s="5">
        <f t="shared" si="42"/>
        <v>160</v>
      </c>
    </row>
    <row r="455" spans="1:14" ht="12.75" customHeight="1" x14ac:dyDescent="0.3">
      <c r="A455" s="65" t="str">
        <f t="shared" si="37"/>
        <v/>
      </c>
      <c r="B455" s="65"/>
      <c r="C455" s="62"/>
      <c r="D455" s="63"/>
      <c r="E455" s="64"/>
      <c r="F455" s="65"/>
      <c r="G455" s="55"/>
      <c r="H455" s="34"/>
      <c r="I455" s="118" t="str">
        <f t="shared" si="38"/>
        <v/>
      </c>
      <c r="K455" s="7" t="str">
        <f t="shared" si="39"/>
        <v/>
      </c>
      <c r="L455" s="7" t="str">
        <f t="shared" si="40"/>
        <v/>
      </c>
      <c r="M455" s="7" t="str">
        <f t="shared" si="41"/>
        <v/>
      </c>
      <c r="N455" s="5" t="str">
        <f t="shared" si="42"/>
        <v/>
      </c>
    </row>
    <row r="456" spans="1:14" ht="12.75" customHeight="1" x14ac:dyDescent="0.3">
      <c r="A456" s="65" t="str">
        <f t="shared" si="37"/>
        <v>FEN 161</v>
      </c>
      <c r="B456" s="65"/>
      <c r="C456" s="62"/>
      <c r="D456" s="63"/>
      <c r="E456" s="64" t="s">
        <v>621</v>
      </c>
      <c r="F456" s="65" t="s">
        <v>10</v>
      </c>
      <c r="G456" s="55"/>
      <c r="H456" s="34"/>
      <c r="I456" s="118" t="str">
        <f t="shared" si="38"/>
        <v/>
      </c>
      <c r="K456" s="7" t="str">
        <f t="shared" si="39"/>
        <v/>
      </c>
      <c r="L456" s="7" t="str">
        <f t="shared" si="40"/>
        <v xml:space="preserve">FEN </v>
      </c>
      <c r="M456" s="7" t="str">
        <f t="shared" si="41"/>
        <v xml:space="preserve">FEN </v>
      </c>
      <c r="N456" s="5">
        <f t="shared" si="42"/>
        <v>161</v>
      </c>
    </row>
    <row r="457" spans="1:14" ht="12.75" customHeight="1" x14ac:dyDescent="0.3">
      <c r="A457" s="65" t="str">
        <f t="shared" ref="A457:A518" si="43">CONCATENATE(M457,N457)</f>
        <v/>
      </c>
      <c r="B457" s="65"/>
      <c r="C457" s="62"/>
      <c r="D457" s="63"/>
      <c r="E457" s="64"/>
      <c r="F457" s="65"/>
      <c r="G457" s="55"/>
      <c r="H457" s="34"/>
      <c r="I457" s="118" t="str">
        <f t="shared" ref="I457:I518" si="44">IF(AND(OR(G457=0,H457=0)),"",G457*H457)</f>
        <v/>
      </c>
      <c r="K457" s="7" t="str">
        <f t="shared" si="39"/>
        <v/>
      </c>
      <c r="L457" s="7" t="str">
        <f t="shared" si="40"/>
        <v/>
      </c>
      <c r="M457" s="7" t="str">
        <f t="shared" si="41"/>
        <v/>
      </c>
      <c r="N457" s="5" t="str">
        <f t="shared" si="42"/>
        <v/>
      </c>
    </row>
    <row r="458" spans="1:14" ht="12.75" customHeight="1" x14ac:dyDescent="0.3">
      <c r="A458" s="65" t="str">
        <f t="shared" si="43"/>
        <v>FEN 162</v>
      </c>
      <c r="B458" s="65"/>
      <c r="C458" s="62"/>
      <c r="D458" s="63"/>
      <c r="E458" s="64" t="s">
        <v>622</v>
      </c>
      <c r="F458" s="65" t="s">
        <v>10</v>
      </c>
      <c r="G458" s="55"/>
      <c r="H458" s="34"/>
      <c r="I458" s="118" t="str">
        <f t="shared" si="44"/>
        <v/>
      </c>
      <c r="K458" s="7" t="str">
        <f t="shared" si="39"/>
        <v/>
      </c>
      <c r="L458" s="7" t="str">
        <f t="shared" si="40"/>
        <v xml:space="preserve">FEN </v>
      </c>
      <c r="M458" s="7" t="str">
        <f t="shared" si="41"/>
        <v xml:space="preserve">FEN </v>
      </c>
      <c r="N458" s="5">
        <f t="shared" si="42"/>
        <v>162</v>
      </c>
    </row>
    <row r="459" spans="1:14" ht="12.75" customHeight="1" x14ac:dyDescent="0.3">
      <c r="A459" s="65" t="str">
        <f t="shared" si="43"/>
        <v/>
      </c>
      <c r="B459" s="65"/>
      <c r="C459" s="62"/>
      <c r="D459" s="63"/>
      <c r="E459" s="64"/>
      <c r="F459" s="65"/>
      <c r="G459" s="55"/>
      <c r="H459" s="34"/>
      <c r="I459" s="118" t="str">
        <f t="shared" si="44"/>
        <v/>
      </c>
      <c r="K459" s="7" t="str">
        <f t="shared" si="39"/>
        <v/>
      </c>
      <c r="L459" s="7" t="str">
        <f t="shared" si="40"/>
        <v/>
      </c>
      <c r="M459" s="7" t="str">
        <f t="shared" si="41"/>
        <v/>
      </c>
      <c r="N459" s="5" t="str">
        <f t="shared" si="42"/>
        <v/>
      </c>
    </row>
    <row r="460" spans="1:14" ht="12.75" customHeight="1" x14ac:dyDescent="0.3">
      <c r="A460" s="65" t="str">
        <f t="shared" si="43"/>
        <v>FEN 163</v>
      </c>
      <c r="B460" s="65"/>
      <c r="C460" s="62"/>
      <c r="D460" s="63"/>
      <c r="E460" s="64" t="s">
        <v>623</v>
      </c>
      <c r="F460" s="65" t="s">
        <v>10</v>
      </c>
      <c r="G460" s="55"/>
      <c r="H460" s="34"/>
      <c r="I460" s="118" t="str">
        <f t="shared" si="44"/>
        <v/>
      </c>
      <c r="K460" s="7" t="str">
        <f t="shared" si="39"/>
        <v/>
      </c>
      <c r="L460" s="7" t="str">
        <f t="shared" si="40"/>
        <v xml:space="preserve">FEN </v>
      </c>
      <c r="M460" s="7" t="str">
        <f t="shared" si="41"/>
        <v xml:space="preserve">FEN </v>
      </c>
      <c r="N460" s="5">
        <f t="shared" si="42"/>
        <v>163</v>
      </c>
    </row>
    <row r="461" spans="1:14" ht="12.75" customHeight="1" x14ac:dyDescent="0.3">
      <c r="A461" s="65" t="str">
        <f t="shared" si="43"/>
        <v/>
      </c>
      <c r="B461" s="65"/>
      <c r="C461" s="62"/>
      <c r="D461" s="63"/>
      <c r="E461" s="64"/>
      <c r="F461" s="65"/>
      <c r="G461" s="55"/>
      <c r="H461" s="34"/>
      <c r="I461" s="118" t="str">
        <f t="shared" si="44"/>
        <v/>
      </c>
      <c r="K461" s="7" t="str">
        <f t="shared" si="39"/>
        <v/>
      </c>
      <c r="L461" s="7" t="str">
        <f t="shared" si="40"/>
        <v/>
      </c>
      <c r="M461" s="7" t="str">
        <f t="shared" si="41"/>
        <v/>
      </c>
      <c r="N461" s="5" t="str">
        <f t="shared" si="42"/>
        <v/>
      </c>
    </row>
    <row r="462" spans="1:14" ht="12.75" customHeight="1" x14ac:dyDescent="0.3">
      <c r="A462" s="65" t="str">
        <f t="shared" si="43"/>
        <v>FEN 164</v>
      </c>
      <c r="B462" s="65"/>
      <c r="C462" s="62"/>
      <c r="D462" s="63"/>
      <c r="E462" s="64" t="s">
        <v>624</v>
      </c>
      <c r="F462" s="65" t="s">
        <v>10</v>
      </c>
      <c r="G462" s="55"/>
      <c r="H462" s="34"/>
      <c r="I462" s="118" t="str">
        <f t="shared" si="44"/>
        <v/>
      </c>
      <c r="K462" s="7" t="str">
        <f t="shared" ref="K462:K523" si="45">IF(ISBLANK(B462),"","FEN ")</f>
        <v/>
      </c>
      <c r="L462" s="7" t="str">
        <f t="shared" ref="L462:L523" si="46">IF(ISBLANK(F462),"","FEN ")</f>
        <v xml:space="preserve">FEN </v>
      </c>
      <c r="M462" s="7" t="str">
        <f t="shared" ref="M462:M523" si="47">IF(K462="FEN ","FEN ",IF(L462="FEN ","FEN ",""))</f>
        <v xml:space="preserve">FEN </v>
      </c>
      <c r="N462" s="5">
        <f t="shared" si="42"/>
        <v>164</v>
      </c>
    </row>
    <row r="463" spans="1:14" ht="12.75" customHeight="1" x14ac:dyDescent="0.3">
      <c r="A463" s="65" t="str">
        <f t="shared" si="43"/>
        <v/>
      </c>
      <c r="B463" s="65"/>
      <c r="C463" s="62"/>
      <c r="D463" s="63"/>
      <c r="E463" s="64"/>
      <c r="F463" s="65"/>
      <c r="G463" s="55"/>
      <c r="H463" s="34"/>
      <c r="I463" s="118" t="str">
        <f t="shared" si="44"/>
        <v/>
      </c>
      <c r="K463" s="7" t="str">
        <f t="shared" si="45"/>
        <v/>
      </c>
      <c r="L463" s="7" t="str">
        <f t="shared" si="46"/>
        <v/>
      </c>
      <c r="M463" s="7" t="str">
        <f t="shared" si="47"/>
        <v/>
      </c>
      <c r="N463" s="5" t="str">
        <f t="shared" si="42"/>
        <v/>
      </c>
    </row>
    <row r="464" spans="1:14" ht="12.75" customHeight="1" x14ac:dyDescent="0.3">
      <c r="A464" s="65" t="str">
        <f t="shared" si="43"/>
        <v>FEN 165</v>
      </c>
      <c r="B464" s="65"/>
      <c r="C464" s="62"/>
      <c r="D464" s="63"/>
      <c r="E464" s="64" t="s">
        <v>625</v>
      </c>
      <c r="F464" s="65" t="s">
        <v>10</v>
      </c>
      <c r="G464" s="55"/>
      <c r="H464" s="34"/>
      <c r="I464" s="118" t="str">
        <f t="shared" si="44"/>
        <v/>
      </c>
      <c r="K464" s="7" t="str">
        <f t="shared" si="45"/>
        <v/>
      </c>
      <c r="L464" s="7" t="str">
        <f t="shared" si="46"/>
        <v xml:space="preserve">FEN </v>
      </c>
      <c r="M464" s="7" t="str">
        <f t="shared" si="47"/>
        <v xml:space="preserve">FEN </v>
      </c>
      <c r="N464" s="5">
        <f t="shared" ref="N464:N525" si="48">IF(AND(M464="FEN ",ISNUMBER(MAX(N456:N463))),MAX(N456:N463)+1,"")</f>
        <v>165</v>
      </c>
    </row>
    <row r="465" spans="1:14" ht="12.75" customHeight="1" x14ac:dyDescent="0.3">
      <c r="A465" s="65" t="str">
        <f t="shared" si="43"/>
        <v/>
      </c>
      <c r="B465" s="65"/>
      <c r="C465" s="62"/>
      <c r="D465" s="63"/>
      <c r="E465" s="64"/>
      <c r="F465" s="65"/>
      <c r="G465" s="55"/>
      <c r="H465" s="34"/>
      <c r="I465" s="118" t="str">
        <f t="shared" si="44"/>
        <v/>
      </c>
      <c r="K465" s="7" t="str">
        <f t="shared" si="45"/>
        <v/>
      </c>
      <c r="L465" s="7" t="str">
        <f t="shared" si="46"/>
        <v/>
      </c>
      <c r="M465" s="7" t="str">
        <f t="shared" si="47"/>
        <v/>
      </c>
      <c r="N465" s="5" t="str">
        <f t="shared" si="48"/>
        <v/>
      </c>
    </row>
    <row r="466" spans="1:14" ht="12.75" customHeight="1" x14ac:dyDescent="0.3">
      <c r="A466" s="65" t="str">
        <f t="shared" si="43"/>
        <v>FEN 166</v>
      </c>
      <c r="B466" s="65"/>
      <c r="C466" s="62"/>
      <c r="D466" s="63"/>
      <c r="E466" s="64" t="s">
        <v>626</v>
      </c>
      <c r="F466" s="65" t="s">
        <v>10</v>
      </c>
      <c r="G466" s="55"/>
      <c r="H466" s="34"/>
      <c r="I466" s="118" t="str">
        <f t="shared" si="44"/>
        <v/>
      </c>
      <c r="K466" s="7" t="str">
        <f t="shared" si="45"/>
        <v/>
      </c>
      <c r="L466" s="7" t="str">
        <f t="shared" si="46"/>
        <v xml:space="preserve">FEN </v>
      </c>
      <c r="M466" s="7" t="str">
        <f t="shared" si="47"/>
        <v xml:space="preserve">FEN </v>
      </c>
      <c r="N466" s="5">
        <f t="shared" si="48"/>
        <v>166</v>
      </c>
    </row>
    <row r="467" spans="1:14" ht="12.75" customHeight="1" x14ac:dyDescent="0.3">
      <c r="A467" s="65" t="str">
        <f t="shared" si="43"/>
        <v/>
      </c>
      <c r="B467" s="65"/>
      <c r="C467" s="62"/>
      <c r="D467" s="63"/>
      <c r="E467" s="64"/>
      <c r="F467" s="65"/>
      <c r="G467" s="55"/>
      <c r="H467" s="34"/>
      <c r="I467" s="118" t="str">
        <f t="shared" si="44"/>
        <v/>
      </c>
      <c r="K467" s="7" t="str">
        <f t="shared" si="45"/>
        <v/>
      </c>
      <c r="L467" s="7" t="str">
        <f t="shared" si="46"/>
        <v/>
      </c>
      <c r="M467" s="7" t="str">
        <f t="shared" si="47"/>
        <v/>
      </c>
      <c r="N467" s="5" t="str">
        <f t="shared" si="48"/>
        <v/>
      </c>
    </row>
    <row r="468" spans="1:14" ht="12.75" customHeight="1" x14ac:dyDescent="0.3">
      <c r="A468" s="65" t="str">
        <f t="shared" si="43"/>
        <v>FEN 167</v>
      </c>
      <c r="B468" s="65" t="s">
        <v>1121</v>
      </c>
      <c r="C468" s="62" t="s">
        <v>327</v>
      </c>
      <c r="D468" s="63" t="s">
        <v>627</v>
      </c>
      <c r="E468" s="64"/>
      <c r="F468" s="65"/>
      <c r="G468" s="55"/>
      <c r="H468" s="34"/>
      <c r="I468" s="118" t="str">
        <f t="shared" si="44"/>
        <v/>
      </c>
      <c r="K468" s="7" t="str">
        <f t="shared" si="45"/>
        <v xml:space="preserve">FEN </v>
      </c>
      <c r="L468" s="7" t="str">
        <f t="shared" si="46"/>
        <v/>
      </c>
      <c r="M468" s="7" t="str">
        <f t="shared" si="47"/>
        <v xml:space="preserve">FEN </v>
      </c>
      <c r="N468" s="5">
        <f t="shared" si="48"/>
        <v>167</v>
      </c>
    </row>
    <row r="469" spans="1:14" ht="12.75" customHeight="1" x14ac:dyDescent="0.3">
      <c r="A469" s="65" t="str">
        <f t="shared" si="43"/>
        <v/>
      </c>
      <c r="B469" s="65"/>
      <c r="C469" s="62"/>
      <c r="D469" s="63"/>
      <c r="E469" s="64"/>
      <c r="F469" s="65"/>
      <c r="G469" s="55"/>
      <c r="H469" s="34"/>
      <c r="I469" s="118" t="str">
        <f t="shared" si="44"/>
        <v/>
      </c>
      <c r="K469" s="7" t="str">
        <f t="shared" si="45"/>
        <v/>
      </c>
      <c r="L469" s="7" t="str">
        <f t="shared" si="46"/>
        <v/>
      </c>
      <c r="M469" s="7" t="str">
        <f t="shared" si="47"/>
        <v/>
      </c>
      <c r="N469" s="5" t="str">
        <f t="shared" si="48"/>
        <v/>
      </c>
    </row>
    <row r="470" spans="1:14" ht="12.75" customHeight="1" x14ac:dyDescent="0.3">
      <c r="A470" s="65" t="str">
        <f t="shared" si="43"/>
        <v>FEN 168</v>
      </c>
      <c r="B470" s="65"/>
      <c r="C470" s="62"/>
      <c r="D470" s="63" t="s">
        <v>32</v>
      </c>
      <c r="E470" s="64" t="s">
        <v>628</v>
      </c>
      <c r="F470" s="65" t="s">
        <v>10</v>
      </c>
      <c r="G470" s="55"/>
      <c r="H470" s="34"/>
      <c r="I470" s="118" t="str">
        <f t="shared" si="44"/>
        <v/>
      </c>
      <c r="K470" s="7" t="str">
        <f t="shared" si="45"/>
        <v/>
      </c>
      <c r="L470" s="7" t="str">
        <f t="shared" si="46"/>
        <v xml:space="preserve">FEN </v>
      </c>
      <c r="M470" s="7" t="str">
        <f t="shared" si="47"/>
        <v xml:space="preserve">FEN </v>
      </c>
      <c r="N470" s="5">
        <f t="shared" si="48"/>
        <v>168</v>
      </c>
    </row>
    <row r="471" spans="1:14" ht="12.75" customHeight="1" x14ac:dyDescent="0.3">
      <c r="A471" s="65" t="str">
        <f t="shared" si="43"/>
        <v/>
      </c>
      <c r="B471" s="65"/>
      <c r="C471" s="62"/>
      <c r="D471" s="63"/>
      <c r="E471" s="64" t="s">
        <v>629</v>
      </c>
      <c r="F471" s="65"/>
      <c r="G471" s="55"/>
      <c r="H471" s="34"/>
      <c r="I471" s="118" t="str">
        <f t="shared" si="44"/>
        <v/>
      </c>
      <c r="K471" s="7" t="str">
        <f t="shared" si="45"/>
        <v/>
      </c>
      <c r="L471" s="7" t="str">
        <f t="shared" si="46"/>
        <v/>
      </c>
      <c r="M471" s="7" t="str">
        <f t="shared" si="47"/>
        <v/>
      </c>
      <c r="N471" s="5" t="str">
        <f t="shared" si="48"/>
        <v/>
      </c>
    </row>
    <row r="472" spans="1:14" ht="12.75" customHeight="1" x14ac:dyDescent="0.3">
      <c r="A472" s="65" t="str">
        <f t="shared" si="43"/>
        <v/>
      </c>
      <c r="B472" s="65"/>
      <c r="C472" s="62"/>
      <c r="D472" s="63"/>
      <c r="E472" s="127" t="s">
        <v>596</v>
      </c>
      <c r="F472" s="65"/>
      <c r="G472" s="55"/>
      <c r="H472" s="34"/>
      <c r="I472" s="118" t="str">
        <f t="shared" si="44"/>
        <v/>
      </c>
      <c r="K472" s="7" t="str">
        <f t="shared" si="45"/>
        <v/>
      </c>
      <c r="L472" s="7" t="str">
        <f t="shared" si="46"/>
        <v/>
      </c>
      <c r="M472" s="7" t="str">
        <f t="shared" si="47"/>
        <v/>
      </c>
      <c r="N472" s="5" t="str">
        <f t="shared" si="48"/>
        <v/>
      </c>
    </row>
    <row r="473" spans="1:14" ht="12.75" customHeight="1" x14ac:dyDescent="0.3">
      <c r="A473" s="65" t="str">
        <f t="shared" si="43"/>
        <v/>
      </c>
      <c r="B473" s="65"/>
      <c r="C473" s="62"/>
      <c r="D473" s="63"/>
      <c r="E473" s="127" t="s">
        <v>597</v>
      </c>
      <c r="F473" s="65"/>
      <c r="G473" s="55"/>
      <c r="H473" s="34"/>
      <c r="I473" s="118" t="str">
        <f t="shared" si="44"/>
        <v/>
      </c>
      <c r="K473" s="7" t="str">
        <f t="shared" si="45"/>
        <v/>
      </c>
      <c r="L473" s="7" t="str">
        <f t="shared" si="46"/>
        <v/>
      </c>
      <c r="M473" s="7" t="str">
        <f t="shared" si="47"/>
        <v/>
      </c>
      <c r="N473" s="5" t="str">
        <f t="shared" si="48"/>
        <v/>
      </c>
    </row>
    <row r="474" spans="1:14" ht="12.75" customHeight="1" x14ac:dyDescent="0.3">
      <c r="A474" s="65" t="str">
        <f t="shared" si="43"/>
        <v/>
      </c>
      <c r="B474" s="65"/>
      <c r="C474" s="62"/>
      <c r="D474" s="63"/>
      <c r="E474" s="127" t="s">
        <v>630</v>
      </c>
      <c r="F474" s="65"/>
      <c r="G474" s="55"/>
      <c r="H474" s="34"/>
      <c r="I474" s="118" t="str">
        <f t="shared" si="44"/>
        <v/>
      </c>
      <c r="K474" s="7" t="str">
        <f t="shared" si="45"/>
        <v/>
      </c>
      <c r="L474" s="7" t="str">
        <f t="shared" si="46"/>
        <v/>
      </c>
      <c r="M474" s="7" t="str">
        <f t="shared" si="47"/>
        <v/>
      </c>
      <c r="N474" s="5" t="str">
        <f t="shared" si="48"/>
        <v/>
      </c>
    </row>
    <row r="475" spans="1:14" ht="12.75" customHeight="1" x14ac:dyDescent="0.3">
      <c r="A475" s="65" t="str">
        <f t="shared" si="43"/>
        <v/>
      </c>
      <c r="B475" s="65"/>
      <c r="C475" s="62"/>
      <c r="D475" s="63"/>
      <c r="E475" s="64"/>
      <c r="F475" s="65"/>
      <c r="G475" s="55"/>
      <c r="H475" s="34"/>
      <c r="I475" s="118" t="str">
        <f t="shared" si="44"/>
        <v/>
      </c>
      <c r="K475" s="7" t="str">
        <f t="shared" si="45"/>
        <v/>
      </c>
      <c r="L475" s="7" t="str">
        <f t="shared" si="46"/>
        <v/>
      </c>
      <c r="M475" s="7" t="str">
        <f t="shared" si="47"/>
        <v/>
      </c>
      <c r="N475" s="5" t="str">
        <f t="shared" si="48"/>
        <v/>
      </c>
    </row>
    <row r="476" spans="1:14" ht="12.75" customHeight="1" x14ac:dyDescent="0.3">
      <c r="A476" s="65" t="str">
        <f t="shared" si="43"/>
        <v>FEN 169</v>
      </c>
      <c r="B476" s="65" t="s">
        <v>1121</v>
      </c>
      <c r="C476" s="62" t="s">
        <v>328</v>
      </c>
      <c r="D476" s="63" t="s">
        <v>631</v>
      </c>
      <c r="E476" s="64"/>
      <c r="F476" s="65" t="s">
        <v>24</v>
      </c>
      <c r="G476" s="55"/>
      <c r="H476" s="34"/>
      <c r="I476" s="118" t="str">
        <f t="shared" si="44"/>
        <v/>
      </c>
      <c r="K476" s="7" t="str">
        <f t="shared" si="45"/>
        <v xml:space="preserve">FEN </v>
      </c>
      <c r="L476" s="7" t="str">
        <f t="shared" si="46"/>
        <v xml:space="preserve">FEN </v>
      </c>
      <c r="M476" s="7" t="str">
        <f t="shared" si="47"/>
        <v xml:space="preserve">FEN </v>
      </c>
      <c r="N476" s="5">
        <f t="shared" si="48"/>
        <v>169</v>
      </c>
    </row>
    <row r="477" spans="1:14" ht="12.75" customHeight="1" x14ac:dyDescent="0.3">
      <c r="A477" s="65" t="str">
        <f t="shared" si="43"/>
        <v/>
      </c>
      <c r="B477" s="65"/>
      <c r="C477" s="62"/>
      <c r="D477" s="127" t="s">
        <v>596</v>
      </c>
      <c r="E477" s="64"/>
      <c r="F477" s="65"/>
      <c r="G477" s="55"/>
      <c r="H477" s="34"/>
      <c r="I477" s="118" t="str">
        <f t="shared" si="44"/>
        <v/>
      </c>
      <c r="K477" s="7" t="str">
        <f t="shared" si="45"/>
        <v/>
      </c>
      <c r="L477" s="7" t="str">
        <f t="shared" si="46"/>
        <v/>
      </c>
      <c r="M477" s="7" t="str">
        <f t="shared" si="47"/>
        <v/>
      </c>
      <c r="N477" s="5" t="str">
        <f t="shared" si="48"/>
        <v/>
      </c>
    </row>
    <row r="478" spans="1:14" ht="12.75" customHeight="1" x14ac:dyDescent="0.3">
      <c r="A478" s="65" t="str">
        <f t="shared" si="43"/>
        <v/>
      </c>
      <c r="B478" s="65"/>
      <c r="C478" s="62"/>
      <c r="D478" s="127" t="s">
        <v>597</v>
      </c>
      <c r="E478" s="64"/>
      <c r="F478" s="65"/>
      <c r="G478" s="55"/>
      <c r="H478" s="34"/>
      <c r="I478" s="118" t="str">
        <f t="shared" si="44"/>
        <v/>
      </c>
      <c r="K478" s="7" t="str">
        <f t="shared" si="45"/>
        <v/>
      </c>
      <c r="L478" s="7" t="str">
        <f t="shared" si="46"/>
        <v/>
      </c>
      <c r="M478" s="7" t="str">
        <f t="shared" si="47"/>
        <v/>
      </c>
      <c r="N478" s="5" t="str">
        <f t="shared" si="48"/>
        <v/>
      </c>
    </row>
    <row r="479" spans="1:14" ht="12.75" customHeight="1" x14ac:dyDescent="0.3">
      <c r="A479" s="65" t="str">
        <f t="shared" si="43"/>
        <v/>
      </c>
      <c r="B479" s="65"/>
      <c r="C479" s="62"/>
      <c r="D479" s="127" t="s">
        <v>630</v>
      </c>
      <c r="E479" s="64"/>
      <c r="F479" s="65"/>
      <c r="G479" s="55"/>
      <c r="H479" s="34"/>
      <c r="I479" s="118" t="str">
        <f t="shared" si="44"/>
        <v/>
      </c>
      <c r="K479" s="7" t="str">
        <f t="shared" si="45"/>
        <v/>
      </c>
      <c r="L479" s="7" t="str">
        <f t="shared" si="46"/>
        <v/>
      </c>
      <c r="M479" s="7" t="str">
        <f t="shared" si="47"/>
        <v/>
      </c>
      <c r="N479" s="5" t="str">
        <f t="shared" si="48"/>
        <v/>
      </c>
    </row>
    <row r="480" spans="1:14" ht="12.75" customHeight="1" x14ac:dyDescent="0.3">
      <c r="A480" s="65" t="str">
        <f t="shared" si="43"/>
        <v/>
      </c>
      <c r="B480" s="65"/>
      <c r="C480" s="62"/>
      <c r="D480" s="63"/>
      <c r="E480" s="64"/>
      <c r="F480" s="65"/>
      <c r="G480" s="55"/>
      <c r="H480" s="34"/>
      <c r="I480" s="118" t="str">
        <f t="shared" si="44"/>
        <v/>
      </c>
      <c r="K480" s="7" t="str">
        <f t="shared" si="45"/>
        <v/>
      </c>
      <c r="L480" s="7" t="str">
        <f t="shared" si="46"/>
        <v/>
      </c>
      <c r="M480" s="7" t="str">
        <f t="shared" si="47"/>
        <v/>
      </c>
      <c r="N480" s="5" t="str">
        <f t="shared" si="48"/>
        <v/>
      </c>
    </row>
    <row r="481" spans="1:14" ht="12.75" customHeight="1" x14ac:dyDescent="0.3">
      <c r="A481" s="65" t="str">
        <f t="shared" si="43"/>
        <v>FEN 170</v>
      </c>
      <c r="B481" s="65"/>
      <c r="C481" s="62" t="s">
        <v>338</v>
      </c>
      <c r="D481" s="63" t="s">
        <v>632</v>
      </c>
      <c r="E481" s="64"/>
      <c r="F481" s="65" t="s">
        <v>12</v>
      </c>
      <c r="G481" s="55"/>
      <c r="H481" s="34"/>
      <c r="I481" s="118" t="str">
        <f t="shared" si="44"/>
        <v/>
      </c>
      <c r="K481" s="7" t="str">
        <f t="shared" si="45"/>
        <v/>
      </c>
      <c r="L481" s="7" t="str">
        <f t="shared" si="46"/>
        <v xml:space="preserve">FEN </v>
      </c>
      <c r="M481" s="7" t="str">
        <f t="shared" si="47"/>
        <v xml:space="preserve">FEN </v>
      </c>
      <c r="N481" s="5">
        <f t="shared" si="48"/>
        <v>170</v>
      </c>
    </row>
    <row r="482" spans="1:14" ht="12.75" customHeight="1" x14ac:dyDescent="0.3">
      <c r="A482" s="65" t="str">
        <f t="shared" si="43"/>
        <v/>
      </c>
      <c r="B482" s="65"/>
      <c r="C482" s="62"/>
      <c r="D482" s="63" t="s">
        <v>633</v>
      </c>
      <c r="E482" s="64"/>
      <c r="F482" s="65"/>
      <c r="G482" s="55"/>
      <c r="H482" s="34"/>
      <c r="I482" s="118" t="str">
        <f t="shared" si="44"/>
        <v/>
      </c>
      <c r="K482" s="7" t="str">
        <f t="shared" si="45"/>
        <v/>
      </c>
      <c r="L482" s="7" t="str">
        <f t="shared" si="46"/>
        <v/>
      </c>
      <c r="M482" s="7" t="str">
        <f t="shared" si="47"/>
        <v/>
      </c>
      <c r="N482" s="5" t="str">
        <f t="shared" si="48"/>
        <v/>
      </c>
    </row>
    <row r="483" spans="1:14" ht="12.75" customHeight="1" x14ac:dyDescent="0.3">
      <c r="A483" s="65" t="str">
        <f t="shared" si="43"/>
        <v/>
      </c>
      <c r="B483" s="65"/>
      <c r="C483" s="62"/>
      <c r="D483" s="63" t="s">
        <v>634</v>
      </c>
      <c r="E483" s="64"/>
      <c r="F483" s="65"/>
      <c r="G483" s="55"/>
      <c r="H483" s="34"/>
      <c r="I483" s="118" t="str">
        <f t="shared" si="44"/>
        <v/>
      </c>
      <c r="K483" s="7" t="str">
        <f t="shared" si="45"/>
        <v/>
      </c>
      <c r="L483" s="7" t="str">
        <f t="shared" si="46"/>
        <v/>
      </c>
      <c r="M483" s="7" t="str">
        <f t="shared" si="47"/>
        <v/>
      </c>
      <c r="N483" s="5" t="str">
        <f t="shared" si="48"/>
        <v/>
      </c>
    </row>
    <row r="484" spans="1:14" ht="12.75" customHeight="1" x14ac:dyDescent="0.3">
      <c r="A484" s="65" t="str">
        <f t="shared" si="43"/>
        <v/>
      </c>
      <c r="B484" s="65"/>
      <c r="C484" s="62"/>
      <c r="D484" s="63"/>
      <c r="E484" s="64"/>
      <c r="F484" s="65"/>
      <c r="G484" s="55"/>
      <c r="H484" s="34"/>
      <c r="I484" s="118" t="str">
        <f t="shared" si="44"/>
        <v/>
      </c>
      <c r="K484" s="7" t="str">
        <f t="shared" si="45"/>
        <v/>
      </c>
      <c r="L484" s="7" t="str">
        <f t="shared" si="46"/>
        <v/>
      </c>
      <c r="M484" s="7" t="str">
        <f t="shared" si="47"/>
        <v/>
      </c>
      <c r="N484" s="5" t="str">
        <f t="shared" si="48"/>
        <v/>
      </c>
    </row>
    <row r="485" spans="1:14" ht="12.75" customHeight="1" x14ac:dyDescent="0.3">
      <c r="A485" s="65" t="str">
        <f t="shared" si="43"/>
        <v>FEN 171</v>
      </c>
      <c r="B485" s="65"/>
      <c r="C485" s="62" t="s">
        <v>339</v>
      </c>
      <c r="D485" s="63" t="s">
        <v>635</v>
      </c>
      <c r="E485" s="64"/>
      <c r="F485" s="65" t="s">
        <v>12</v>
      </c>
      <c r="G485" s="55"/>
      <c r="H485" s="34"/>
      <c r="I485" s="118" t="str">
        <f t="shared" si="44"/>
        <v/>
      </c>
      <c r="K485" s="7" t="str">
        <f t="shared" si="45"/>
        <v/>
      </c>
      <c r="L485" s="7" t="str">
        <f t="shared" si="46"/>
        <v xml:space="preserve">FEN </v>
      </c>
      <c r="M485" s="7" t="str">
        <f t="shared" si="47"/>
        <v xml:space="preserve">FEN </v>
      </c>
      <c r="N485" s="5">
        <f t="shared" si="48"/>
        <v>171</v>
      </c>
    </row>
    <row r="486" spans="1:14" ht="12.75" customHeight="1" x14ac:dyDescent="0.3">
      <c r="A486" s="65" t="str">
        <f t="shared" si="43"/>
        <v/>
      </c>
      <c r="B486" s="65"/>
      <c r="C486" s="62"/>
      <c r="D486" s="63" t="s">
        <v>633</v>
      </c>
      <c r="E486" s="64"/>
      <c r="F486" s="65"/>
      <c r="G486" s="55"/>
      <c r="H486" s="34"/>
      <c r="I486" s="118" t="str">
        <f t="shared" si="44"/>
        <v/>
      </c>
      <c r="K486" s="7" t="str">
        <f t="shared" si="45"/>
        <v/>
      </c>
      <c r="L486" s="7" t="str">
        <f t="shared" si="46"/>
        <v/>
      </c>
      <c r="M486" s="7" t="str">
        <f t="shared" si="47"/>
        <v/>
      </c>
      <c r="N486" s="5" t="str">
        <f t="shared" si="48"/>
        <v/>
      </c>
    </row>
    <row r="487" spans="1:14" ht="12.75" customHeight="1" x14ac:dyDescent="0.3">
      <c r="A487" s="65" t="str">
        <f t="shared" si="43"/>
        <v/>
      </c>
      <c r="B487" s="65"/>
      <c r="C487" s="62"/>
      <c r="D487" s="63" t="s">
        <v>634</v>
      </c>
      <c r="E487" s="64"/>
      <c r="F487" s="65"/>
      <c r="G487" s="55"/>
      <c r="H487" s="34"/>
      <c r="I487" s="118" t="str">
        <f t="shared" si="44"/>
        <v/>
      </c>
      <c r="K487" s="7" t="str">
        <f t="shared" si="45"/>
        <v/>
      </c>
      <c r="L487" s="7" t="str">
        <f t="shared" si="46"/>
        <v/>
      </c>
      <c r="M487" s="7" t="str">
        <f t="shared" si="47"/>
        <v/>
      </c>
      <c r="N487" s="5" t="str">
        <f t="shared" si="48"/>
        <v/>
      </c>
    </row>
    <row r="488" spans="1:14" ht="12.75" customHeight="1" x14ac:dyDescent="0.3">
      <c r="A488" s="65" t="str">
        <f t="shared" si="43"/>
        <v/>
      </c>
      <c r="B488" s="65"/>
      <c r="C488" s="63"/>
      <c r="D488" s="63"/>
      <c r="E488" s="64"/>
      <c r="F488" s="65"/>
      <c r="G488" s="55"/>
      <c r="H488" s="34"/>
      <c r="I488" s="118" t="str">
        <f t="shared" si="44"/>
        <v/>
      </c>
      <c r="K488" s="7" t="str">
        <f t="shared" si="45"/>
        <v/>
      </c>
      <c r="L488" s="7" t="str">
        <f t="shared" si="46"/>
        <v/>
      </c>
      <c r="M488" s="7" t="str">
        <f t="shared" si="47"/>
        <v/>
      </c>
      <c r="N488" s="5" t="str">
        <f t="shared" si="48"/>
        <v/>
      </c>
    </row>
    <row r="489" spans="1:14" ht="12.75" customHeight="1" x14ac:dyDescent="0.3">
      <c r="A489" s="65" t="str">
        <f t="shared" si="43"/>
        <v>FEN 172</v>
      </c>
      <c r="B489" s="65" t="s">
        <v>1122</v>
      </c>
      <c r="C489" s="66" t="s">
        <v>1123</v>
      </c>
      <c r="D489" s="63"/>
      <c r="E489" s="64"/>
      <c r="F489" s="65"/>
      <c r="G489" s="55"/>
      <c r="H489" s="34"/>
      <c r="I489" s="118" t="str">
        <f t="shared" si="44"/>
        <v/>
      </c>
      <c r="K489" s="7" t="str">
        <f t="shared" si="45"/>
        <v xml:space="preserve">FEN </v>
      </c>
      <c r="L489" s="7" t="str">
        <f t="shared" si="46"/>
        <v/>
      </c>
      <c r="M489" s="7" t="str">
        <f t="shared" si="47"/>
        <v xml:space="preserve">FEN </v>
      </c>
      <c r="N489" s="5">
        <f t="shared" si="48"/>
        <v>172</v>
      </c>
    </row>
    <row r="490" spans="1:14" ht="12.75" customHeight="1" x14ac:dyDescent="0.3">
      <c r="A490" s="65" t="str">
        <f t="shared" si="43"/>
        <v/>
      </c>
      <c r="B490" s="65"/>
      <c r="C490" s="66" t="s">
        <v>1124</v>
      </c>
      <c r="D490" s="63"/>
      <c r="E490" s="64"/>
      <c r="F490" s="65"/>
      <c r="G490" s="55"/>
      <c r="H490" s="34"/>
      <c r="I490" s="118" t="str">
        <f t="shared" si="44"/>
        <v/>
      </c>
      <c r="K490" s="7" t="str">
        <f t="shared" si="45"/>
        <v/>
      </c>
      <c r="L490" s="7" t="str">
        <f t="shared" si="46"/>
        <v/>
      </c>
      <c r="M490" s="7" t="str">
        <f t="shared" si="47"/>
        <v/>
      </c>
      <c r="N490" s="5" t="str">
        <f t="shared" si="48"/>
        <v/>
      </c>
    </row>
    <row r="491" spans="1:14" ht="12.75" customHeight="1" x14ac:dyDescent="0.3">
      <c r="A491" s="65" t="str">
        <f t="shared" si="43"/>
        <v/>
      </c>
      <c r="B491" s="65"/>
      <c r="C491" s="78" t="s">
        <v>989</v>
      </c>
      <c r="D491" s="63"/>
      <c r="E491" s="64"/>
      <c r="F491" s="65"/>
      <c r="G491" s="55"/>
      <c r="H491" s="34"/>
      <c r="I491" s="118" t="str">
        <f t="shared" si="44"/>
        <v/>
      </c>
      <c r="K491" s="7" t="str">
        <f t="shared" si="45"/>
        <v/>
      </c>
      <c r="L491" s="7" t="str">
        <f t="shared" si="46"/>
        <v/>
      </c>
      <c r="M491" s="7" t="str">
        <f t="shared" si="47"/>
        <v/>
      </c>
      <c r="N491" s="5" t="str">
        <f t="shared" si="48"/>
        <v/>
      </c>
    </row>
    <row r="492" spans="1:14" ht="12.75" customHeight="1" x14ac:dyDescent="0.3">
      <c r="A492" s="65" t="str">
        <f t="shared" si="43"/>
        <v/>
      </c>
      <c r="B492" s="65"/>
      <c r="C492" s="63"/>
      <c r="D492" s="63"/>
      <c r="E492" s="64"/>
      <c r="F492" s="65"/>
      <c r="G492" s="55"/>
      <c r="H492" s="34"/>
      <c r="I492" s="118" t="str">
        <f t="shared" si="44"/>
        <v/>
      </c>
      <c r="K492" s="7" t="str">
        <f t="shared" si="45"/>
        <v/>
      </c>
      <c r="L492" s="7" t="str">
        <f t="shared" si="46"/>
        <v/>
      </c>
      <c r="M492" s="7" t="str">
        <f t="shared" si="47"/>
        <v/>
      </c>
      <c r="N492" s="5" t="str">
        <f t="shared" si="48"/>
        <v/>
      </c>
    </row>
    <row r="493" spans="1:14" ht="12.75" customHeight="1" x14ac:dyDescent="0.3">
      <c r="A493" s="65" t="str">
        <f t="shared" si="43"/>
        <v>FEN 173</v>
      </c>
      <c r="B493" s="65" t="s">
        <v>1122</v>
      </c>
      <c r="C493" s="63" t="s">
        <v>320</v>
      </c>
      <c r="D493" s="63" t="s">
        <v>575</v>
      </c>
      <c r="E493" s="64"/>
      <c r="F493" s="65"/>
      <c r="G493" s="55"/>
      <c r="H493" s="34"/>
      <c r="I493" s="118" t="str">
        <f t="shared" si="44"/>
        <v/>
      </c>
      <c r="K493" s="7" t="str">
        <f t="shared" si="45"/>
        <v xml:space="preserve">FEN </v>
      </c>
      <c r="L493" s="7" t="str">
        <f t="shared" si="46"/>
        <v/>
      </c>
      <c r="M493" s="7" t="str">
        <f t="shared" si="47"/>
        <v xml:space="preserve">FEN </v>
      </c>
      <c r="N493" s="5">
        <f t="shared" si="48"/>
        <v>173</v>
      </c>
    </row>
    <row r="494" spans="1:14" ht="12.75" customHeight="1" x14ac:dyDescent="0.3">
      <c r="A494" s="65" t="str">
        <f t="shared" si="43"/>
        <v/>
      </c>
      <c r="B494" s="65"/>
      <c r="C494" s="63"/>
      <c r="D494" s="63"/>
      <c r="E494" s="64"/>
      <c r="F494" s="65"/>
      <c r="G494" s="55"/>
      <c r="H494" s="34"/>
      <c r="I494" s="118" t="str">
        <f t="shared" si="44"/>
        <v/>
      </c>
      <c r="K494" s="7" t="str">
        <f t="shared" si="45"/>
        <v/>
      </c>
      <c r="L494" s="7" t="str">
        <f t="shared" si="46"/>
        <v/>
      </c>
      <c r="M494" s="7" t="str">
        <f t="shared" si="47"/>
        <v/>
      </c>
      <c r="N494" s="5" t="str">
        <f t="shared" si="48"/>
        <v/>
      </c>
    </row>
    <row r="495" spans="1:14" ht="12.75" customHeight="1" x14ac:dyDescent="0.3">
      <c r="A495" s="65" t="str">
        <f t="shared" si="43"/>
        <v>FEN 174</v>
      </c>
      <c r="B495" s="65"/>
      <c r="C495" s="63"/>
      <c r="D495" s="63" t="s">
        <v>32</v>
      </c>
      <c r="E495" s="63" t="s">
        <v>576</v>
      </c>
      <c r="F495" s="65" t="s">
        <v>10</v>
      </c>
      <c r="G495" s="55"/>
      <c r="H495" s="34"/>
      <c r="I495" s="118" t="str">
        <f t="shared" si="44"/>
        <v/>
      </c>
      <c r="K495" s="7" t="str">
        <f t="shared" si="45"/>
        <v/>
      </c>
      <c r="L495" s="7" t="str">
        <f t="shared" si="46"/>
        <v xml:space="preserve">FEN </v>
      </c>
      <c r="M495" s="7" t="str">
        <f t="shared" si="47"/>
        <v xml:space="preserve">FEN </v>
      </c>
      <c r="N495" s="5">
        <f t="shared" si="48"/>
        <v>174</v>
      </c>
    </row>
    <row r="496" spans="1:14" ht="12.75" customHeight="1" x14ac:dyDescent="0.3">
      <c r="A496" s="65" t="str">
        <f t="shared" si="43"/>
        <v/>
      </c>
      <c r="B496" s="65"/>
      <c r="C496" s="63"/>
      <c r="D496" s="63"/>
      <c r="E496" s="117" t="s">
        <v>1255</v>
      </c>
      <c r="F496" s="65"/>
      <c r="G496" s="55"/>
      <c r="H496" s="34"/>
      <c r="I496" s="118" t="str">
        <f t="shared" si="44"/>
        <v/>
      </c>
      <c r="K496" s="7" t="str">
        <f t="shared" si="45"/>
        <v/>
      </c>
      <c r="L496" s="7" t="str">
        <f t="shared" si="46"/>
        <v/>
      </c>
      <c r="M496" s="7" t="str">
        <f t="shared" si="47"/>
        <v/>
      </c>
      <c r="N496" s="5" t="str">
        <f t="shared" si="48"/>
        <v/>
      </c>
    </row>
    <row r="497" spans="1:14" ht="12.75" customHeight="1" x14ac:dyDescent="0.3">
      <c r="A497" s="65" t="str">
        <f t="shared" si="43"/>
        <v/>
      </c>
      <c r="B497" s="65"/>
      <c r="C497" s="63"/>
      <c r="D497" s="63"/>
      <c r="E497" s="117" t="s">
        <v>1125</v>
      </c>
      <c r="F497" s="65"/>
      <c r="G497" s="55"/>
      <c r="H497" s="34"/>
      <c r="I497" s="118" t="str">
        <f t="shared" si="44"/>
        <v/>
      </c>
      <c r="K497" s="7" t="str">
        <f t="shared" si="45"/>
        <v/>
      </c>
      <c r="L497" s="7" t="str">
        <f t="shared" si="46"/>
        <v/>
      </c>
      <c r="M497" s="7" t="str">
        <f t="shared" si="47"/>
        <v/>
      </c>
      <c r="N497" s="5" t="str">
        <f t="shared" si="48"/>
        <v/>
      </c>
    </row>
    <row r="498" spans="1:14" ht="12.75" customHeight="1" x14ac:dyDescent="0.3">
      <c r="A498" s="65" t="str">
        <f t="shared" si="43"/>
        <v/>
      </c>
      <c r="B498" s="65"/>
      <c r="C498" s="63"/>
      <c r="D498" s="63"/>
      <c r="E498" s="64" t="s">
        <v>577</v>
      </c>
      <c r="F498" s="65"/>
      <c r="G498" s="55"/>
      <c r="H498" s="34"/>
      <c r="I498" s="118" t="str">
        <f t="shared" si="44"/>
        <v/>
      </c>
      <c r="K498" s="7" t="str">
        <f t="shared" si="45"/>
        <v/>
      </c>
      <c r="L498" s="7" t="str">
        <f t="shared" si="46"/>
        <v/>
      </c>
      <c r="M498" s="7" t="str">
        <f t="shared" si="47"/>
        <v/>
      </c>
      <c r="N498" s="5" t="str">
        <f t="shared" si="48"/>
        <v/>
      </c>
    </row>
    <row r="499" spans="1:14" ht="12.75" customHeight="1" x14ac:dyDescent="0.3">
      <c r="A499" s="65" t="str">
        <f t="shared" si="43"/>
        <v/>
      </c>
      <c r="B499" s="65"/>
      <c r="C499" s="63"/>
      <c r="D499" s="63"/>
      <c r="E499" s="64" t="s">
        <v>578</v>
      </c>
      <c r="F499" s="65"/>
      <c r="G499" s="55"/>
      <c r="H499" s="34"/>
      <c r="I499" s="118" t="str">
        <f t="shared" si="44"/>
        <v/>
      </c>
      <c r="K499" s="7" t="str">
        <f t="shared" si="45"/>
        <v/>
      </c>
      <c r="L499" s="7" t="str">
        <f t="shared" si="46"/>
        <v/>
      </c>
      <c r="M499" s="7" t="str">
        <f t="shared" si="47"/>
        <v/>
      </c>
      <c r="N499" s="5" t="str">
        <f t="shared" si="48"/>
        <v/>
      </c>
    </row>
    <row r="500" spans="1:14" ht="12.75" customHeight="1" x14ac:dyDescent="0.3">
      <c r="A500" s="65" t="str">
        <f t="shared" si="43"/>
        <v/>
      </c>
      <c r="B500" s="65"/>
      <c r="C500" s="63"/>
      <c r="D500" s="63"/>
      <c r="E500" s="64" t="s">
        <v>579</v>
      </c>
      <c r="F500" s="65"/>
      <c r="G500" s="55"/>
      <c r="H500" s="34"/>
      <c r="I500" s="118" t="str">
        <f t="shared" si="44"/>
        <v/>
      </c>
      <c r="K500" s="7" t="str">
        <f t="shared" si="45"/>
        <v/>
      </c>
      <c r="L500" s="7" t="str">
        <f t="shared" si="46"/>
        <v/>
      </c>
      <c r="M500" s="7" t="str">
        <f t="shared" si="47"/>
        <v/>
      </c>
      <c r="N500" s="5" t="str">
        <f t="shared" si="48"/>
        <v/>
      </c>
    </row>
    <row r="501" spans="1:14" ht="12.75" customHeight="1" x14ac:dyDescent="0.3">
      <c r="A501" s="65"/>
      <c r="B501" s="65"/>
      <c r="C501" s="63"/>
      <c r="D501" s="63"/>
      <c r="E501" s="195"/>
      <c r="F501" s="65"/>
      <c r="G501" s="55"/>
      <c r="H501" s="34"/>
      <c r="I501" s="118"/>
      <c r="K501" s="7"/>
      <c r="L501" s="7"/>
      <c r="M501" s="7"/>
      <c r="N501" s="5"/>
    </row>
    <row r="502" spans="1:14" ht="12.75" customHeight="1" x14ac:dyDescent="0.3">
      <c r="A502" s="65"/>
      <c r="B502" s="65"/>
      <c r="C502" s="196" t="s">
        <v>1256</v>
      </c>
      <c r="D502" s="63"/>
      <c r="E502" s="195"/>
      <c r="F502" s="65"/>
      <c r="G502" s="55"/>
      <c r="H502" s="34"/>
      <c r="I502" s="118"/>
      <c r="K502" s="7"/>
      <c r="L502" s="7"/>
      <c r="M502" s="7"/>
      <c r="N502" s="5"/>
    </row>
    <row r="503" spans="1:14" ht="12.75" customHeight="1" x14ac:dyDescent="0.3">
      <c r="A503" s="65"/>
      <c r="B503" s="65"/>
      <c r="C503" s="196" t="s">
        <v>1126</v>
      </c>
      <c r="D503" s="63"/>
      <c r="E503" s="195"/>
      <c r="F503" s="65"/>
      <c r="G503" s="55"/>
      <c r="H503" s="34"/>
      <c r="I503" s="118"/>
      <c r="K503" s="7"/>
      <c r="L503" s="7"/>
      <c r="M503" s="7"/>
      <c r="N503" s="5"/>
    </row>
    <row r="504" spans="1:14" ht="12.75" customHeight="1" x14ac:dyDescent="0.3">
      <c r="A504" s="65" t="str">
        <f t="shared" si="43"/>
        <v/>
      </c>
      <c r="B504" s="65"/>
      <c r="C504" s="196" t="s">
        <v>1127</v>
      </c>
      <c r="D504" s="63"/>
      <c r="E504" s="196"/>
      <c r="F504" s="65"/>
      <c r="G504" s="55"/>
      <c r="H504" s="34"/>
      <c r="I504" s="118" t="str">
        <f t="shared" si="44"/>
        <v/>
      </c>
      <c r="K504" s="7" t="str">
        <f t="shared" si="45"/>
        <v/>
      </c>
      <c r="L504" s="7" t="str">
        <f t="shared" si="46"/>
        <v/>
      </c>
      <c r="M504" s="7" t="str">
        <f t="shared" si="47"/>
        <v/>
      </c>
      <c r="N504" s="5" t="str">
        <f t="shared" si="48"/>
        <v/>
      </c>
    </row>
    <row r="505" spans="1:14" ht="12.75" customHeight="1" x14ac:dyDescent="0.3">
      <c r="A505" s="65" t="str">
        <f t="shared" si="43"/>
        <v/>
      </c>
      <c r="B505" s="65"/>
      <c r="C505" s="63"/>
      <c r="D505" s="63"/>
      <c r="E505" s="63"/>
      <c r="F505" s="65"/>
      <c r="G505" s="55"/>
      <c r="H505" s="34"/>
      <c r="I505" s="118" t="str">
        <f t="shared" si="44"/>
        <v/>
      </c>
      <c r="K505" s="7" t="str">
        <f t="shared" si="45"/>
        <v/>
      </c>
      <c r="L505" s="7" t="str">
        <f t="shared" si="46"/>
        <v/>
      </c>
      <c r="M505" s="7" t="str">
        <f t="shared" si="47"/>
        <v/>
      </c>
      <c r="N505" s="5" t="str">
        <f>IF(AND(M505="FEN ",ISNUMBER(MAX(N499:N504))),MAX(N499:N504)+1,"")</f>
        <v/>
      </c>
    </row>
    <row r="506" spans="1:14" ht="12.75" customHeight="1" x14ac:dyDescent="0.3">
      <c r="A506" s="65" t="str">
        <f t="shared" si="43"/>
        <v>FEN 175</v>
      </c>
      <c r="B506" s="65"/>
      <c r="C506" s="63"/>
      <c r="D506" s="63" t="s">
        <v>33</v>
      </c>
      <c r="E506" s="63" t="str">
        <f>CONCATENATE("Extra-over item ",$A$495," for the complete supply,")</f>
        <v>Extra-over item FEN 174 for the complete supply,</v>
      </c>
      <c r="F506" s="65" t="s">
        <v>10</v>
      </c>
      <c r="G506" s="55"/>
      <c r="H506" s="34"/>
      <c r="I506" s="118" t="str">
        <f t="shared" si="44"/>
        <v/>
      </c>
      <c r="K506" s="7" t="str">
        <f t="shared" si="45"/>
        <v/>
      </c>
      <c r="L506" s="7" t="str">
        <f t="shared" si="46"/>
        <v xml:space="preserve">FEN </v>
      </c>
      <c r="M506" s="7" t="str">
        <f t="shared" si="47"/>
        <v xml:space="preserve">FEN </v>
      </c>
      <c r="N506" s="5">
        <f>IF(AND(M506="FEN ",ISNUMBER(MAX(N495:N505))),MAX(N495:N505)+1,"")</f>
        <v>175</v>
      </c>
    </row>
    <row r="507" spans="1:14" ht="12.75" customHeight="1" x14ac:dyDescent="0.3">
      <c r="A507" s="65" t="str">
        <f t="shared" si="43"/>
        <v/>
      </c>
      <c r="B507" s="65"/>
      <c r="C507" s="63"/>
      <c r="D507" s="63"/>
      <c r="E507" s="63" t="s">
        <v>1128</v>
      </c>
      <c r="F507" s="65"/>
      <c r="G507" s="55"/>
      <c r="H507" s="34"/>
      <c r="I507" s="118" t="str">
        <f t="shared" si="44"/>
        <v/>
      </c>
      <c r="K507" s="7" t="str">
        <f t="shared" si="45"/>
        <v/>
      </c>
      <c r="L507" s="7" t="str">
        <f t="shared" si="46"/>
        <v/>
      </c>
      <c r="M507" s="7" t="str">
        <f t="shared" si="47"/>
        <v/>
      </c>
      <c r="N507" s="5" t="str">
        <f>IF(AND(M507="FEN ",ISNUMBER(MAX(N501:N506))),MAX(N501:N506)+1,"")</f>
        <v/>
      </c>
    </row>
    <row r="508" spans="1:14" ht="12.75" customHeight="1" x14ac:dyDescent="0.3">
      <c r="A508" s="65" t="str">
        <f t="shared" si="43"/>
        <v/>
      </c>
      <c r="B508" s="65"/>
      <c r="C508" s="63"/>
      <c r="D508" s="63"/>
      <c r="E508" s="64" t="s">
        <v>1129</v>
      </c>
      <c r="F508" s="65"/>
      <c r="G508" s="55"/>
      <c r="H508" s="34"/>
      <c r="I508" s="118" t="str">
        <f t="shared" si="44"/>
        <v/>
      </c>
      <c r="K508" s="7" t="str">
        <f t="shared" si="45"/>
        <v/>
      </c>
      <c r="L508" s="7" t="str">
        <f t="shared" si="46"/>
        <v/>
      </c>
      <c r="M508" s="7" t="str">
        <f t="shared" si="47"/>
        <v/>
      </c>
      <c r="N508" s="5" t="str">
        <f>IF(AND(M508="FEN ",ISNUMBER(MAX(N502:N507))),MAX(N502:N507)+1,"")</f>
        <v/>
      </c>
    </row>
    <row r="509" spans="1:14" ht="12.75" customHeight="1" x14ac:dyDescent="0.3">
      <c r="A509" s="65" t="str">
        <f t="shared" si="43"/>
        <v/>
      </c>
      <c r="B509" s="65"/>
      <c r="C509" s="63"/>
      <c r="D509" s="63"/>
      <c r="E509" s="64"/>
      <c r="F509" s="65"/>
      <c r="G509" s="55"/>
      <c r="H509" s="34"/>
      <c r="I509" s="118" t="str">
        <f t="shared" si="44"/>
        <v/>
      </c>
      <c r="K509" s="7" t="str">
        <f t="shared" si="45"/>
        <v/>
      </c>
      <c r="L509" s="7" t="str">
        <f t="shared" si="46"/>
        <v/>
      </c>
      <c r="M509" s="7" t="str">
        <f t="shared" si="47"/>
        <v/>
      </c>
      <c r="N509" s="5" t="str">
        <f>IF(AND(M509="FEN ",ISNUMBER(MAX(N503:N508))),MAX(N503:N508)+1,"")</f>
        <v/>
      </c>
    </row>
    <row r="510" spans="1:14" ht="12.75" customHeight="1" x14ac:dyDescent="0.3">
      <c r="A510" s="65" t="str">
        <f t="shared" si="43"/>
        <v>FEN 176</v>
      </c>
      <c r="B510" s="65" t="s">
        <v>1122</v>
      </c>
      <c r="C510" s="36" t="s">
        <v>8</v>
      </c>
      <c r="D510" s="31" t="s">
        <v>1063</v>
      </c>
      <c r="E510" s="32"/>
      <c r="F510" s="30"/>
      <c r="G510" s="55"/>
      <c r="H510" s="34"/>
      <c r="I510" s="118" t="str">
        <f t="shared" si="44"/>
        <v/>
      </c>
      <c r="K510" s="7" t="str">
        <f t="shared" si="45"/>
        <v xml:space="preserve">FEN </v>
      </c>
      <c r="L510" s="7" t="str">
        <f t="shared" si="46"/>
        <v/>
      </c>
      <c r="M510" s="7" t="str">
        <f t="shared" si="47"/>
        <v xml:space="preserve">FEN </v>
      </c>
      <c r="N510" s="5">
        <f>IF(AND(M510="FEN ",ISNUMBER(MAX(N504:N509))),MAX(N504:N509)+1,"")</f>
        <v>176</v>
      </c>
    </row>
    <row r="511" spans="1:14" ht="12.75" customHeight="1" x14ac:dyDescent="0.3">
      <c r="A511" s="65" t="str">
        <f t="shared" si="43"/>
        <v/>
      </c>
      <c r="B511" s="65"/>
      <c r="C511" s="62"/>
      <c r="D511" s="63"/>
      <c r="E511" s="63"/>
      <c r="F511" s="30"/>
      <c r="G511" s="55"/>
      <c r="H511" s="34"/>
      <c r="I511" s="118" t="str">
        <f t="shared" si="44"/>
        <v/>
      </c>
      <c r="K511" s="7" t="str">
        <f t="shared" si="45"/>
        <v/>
      </c>
      <c r="L511" s="7" t="str">
        <f t="shared" si="46"/>
        <v/>
      </c>
      <c r="M511" s="7" t="str">
        <f t="shared" si="47"/>
        <v/>
      </c>
      <c r="N511" s="5" t="str">
        <f>IF(AND(M511="FEN ",ISNUMBER(MAX(N505:N510))),MAX(N505:N510)+1,"")</f>
        <v/>
      </c>
    </row>
    <row r="512" spans="1:14" ht="12.75" customHeight="1" x14ac:dyDescent="0.3">
      <c r="A512" s="65" t="str">
        <f t="shared" si="43"/>
        <v>FEN 177</v>
      </c>
      <c r="B512" s="65" t="s">
        <v>1064</v>
      </c>
      <c r="C512" s="62"/>
      <c r="D512" s="63" t="s">
        <v>32</v>
      </c>
      <c r="E512" s="63" t="s">
        <v>1065</v>
      </c>
      <c r="F512" s="30"/>
      <c r="G512" s="55"/>
      <c r="H512" s="34"/>
      <c r="I512" s="118" t="str">
        <f t="shared" si="44"/>
        <v/>
      </c>
      <c r="K512" s="7" t="str">
        <f t="shared" si="45"/>
        <v xml:space="preserve">FEN </v>
      </c>
      <c r="L512" s="7" t="str">
        <f t="shared" si="46"/>
        <v/>
      </c>
      <c r="M512" s="7" t="str">
        <f t="shared" si="47"/>
        <v xml:space="preserve">FEN </v>
      </c>
      <c r="N512" s="5">
        <f>IF(AND(M512="FEN ",ISNUMBER(MAX(N505:N511))),MAX(N505:N511)+1,"")</f>
        <v>177</v>
      </c>
    </row>
    <row r="513" spans="1:14" ht="12.75" customHeight="1" x14ac:dyDescent="0.3">
      <c r="A513" s="65" t="str">
        <f t="shared" si="43"/>
        <v/>
      </c>
      <c r="B513" s="65"/>
      <c r="C513" s="62"/>
      <c r="D513" s="63"/>
      <c r="E513" s="63" t="s">
        <v>1066</v>
      </c>
      <c r="F513" s="30"/>
      <c r="G513" s="55"/>
      <c r="H513" s="34"/>
      <c r="I513" s="118" t="str">
        <f t="shared" si="44"/>
        <v/>
      </c>
      <c r="K513" s="7" t="str">
        <f t="shared" si="45"/>
        <v/>
      </c>
      <c r="L513" s="7" t="str">
        <f t="shared" si="46"/>
        <v/>
      </c>
      <c r="M513" s="7" t="str">
        <f t="shared" si="47"/>
        <v/>
      </c>
      <c r="N513" s="5" t="str">
        <f t="shared" si="48"/>
        <v/>
      </c>
    </row>
    <row r="514" spans="1:14" ht="12.75" customHeight="1" x14ac:dyDescent="0.3">
      <c r="A514" s="65" t="str">
        <f t="shared" si="43"/>
        <v/>
      </c>
      <c r="B514" s="65"/>
      <c r="C514" s="36"/>
      <c r="D514" s="31"/>
      <c r="E514" s="32" t="s">
        <v>1067</v>
      </c>
      <c r="F514" s="30"/>
      <c r="G514" s="55"/>
      <c r="H514" s="34"/>
      <c r="I514" s="118" t="str">
        <f t="shared" si="44"/>
        <v/>
      </c>
      <c r="K514" s="7" t="str">
        <f t="shared" si="45"/>
        <v/>
      </c>
      <c r="L514" s="7" t="str">
        <f t="shared" si="46"/>
        <v/>
      </c>
      <c r="M514" s="7" t="str">
        <f t="shared" si="47"/>
        <v/>
      </c>
      <c r="N514" s="5" t="str">
        <f t="shared" si="48"/>
        <v/>
      </c>
    </row>
    <row r="515" spans="1:14" ht="12.75" customHeight="1" x14ac:dyDescent="0.3">
      <c r="A515" s="65" t="str">
        <f t="shared" si="43"/>
        <v/>
      </c>
      <c r="B515" s="65"/>
      <c r="C515" s="36"/>
      <c r="D515" s="31"/>
      <c r="E515" s="32"/>
      <c r="F515" s="30"/>
      <c r="G515" s="55"/>
      <c r="H515" s="34"/>
      <c r="I515" s="118" t="str">
        <f t="shared" si="44"/>
        <v/>
      </c>
      <c r="K515" s="7" t="str">
        <f t="shared" si="45"/>
        <v/>
      </c>
      <c r="L515" s="7" t="str">
        <f t="shared" si="46"/>
        <v/>
      </c>
      <c r="M515" s="7" t="str">
        <f t="shared" si="47"/>
        <v/>
      </c>
      <c r="N515" s="5" t="str">
        <f t="shared" si="48"/>
        <v/>
      </c>
    </row>
    <row r="516" spans="1:14" ht="12.75" customHeight="1" x14ac:dyDescent="0.3">
      <c r="A516" s="65" t="str">
        <f t="shared" si="43"/>
        <v>FEN 178</v>
      </c>
      <c r="B516" s="65"/>
      <c r="C516" s="36"/>
      <c r="D516" s="31"/>
      <c r="E516" s="32" t="s">
        <v>1068</v>
      </c>
      <c r="F516" s="30" t="s">
        <v>15</v>
      </c>
      <c r="G516" s="55"/>
      <c r="H516" s="34"/>
      <c r="I516" s="118" t="str">
        <f t="shared" si="44"/>
        <v/>
      </c>
      <c r="K516" s="7" t="str">
        <f t="shared" si="45"/>
        <v/>
      </c>
      <c r="L516" s="7" t="str">
        <f t="shared" si="46"/>
        <v xml:space="preserve">FEN </v>
      </c>
      <c r="M516" s="7" t="str">
        <f t="shared" si="47"/>
        <v xml:space="preserve">FEN </v>
      </c>
      <c r="N516" s="5">
        <f t="shared" si="48"/>
        <v>178</v>
      </c>
    </row>
    <row r="517" spans="1:14" ht="12.75" customHeight="1" x14ac:dyDescent="0.3">
      <c r="A517" s="65" t="str">
        <f t="shared" si="43"/>
        <v/>
      </c>
      <c r="B517" s="65"/>
      <c r="C517" s="36"/>
      <c r="D517" s="31"/>
      <c r="E517" s="32"/>
      <c r="F517" s="30"/>
      <c r="G517" s="55"/>
      <c r="H517" s="34"/>
      <c r="I517" s="118" t="str">
        <f t="shared" si="44"/>
        <v/>
      </c>
      <c r="K517" s="7" t="str">
        <f t="shared" si="45"/>
        <v/>
      </c>
      <c r="L517" s="7" t="str">
        <f t="shared" si="46"/>
        <v/>
      </c>
      <c r="M517" s="7" t="str">
        <f t="shared" si="47"/>
        <v/>
      </c>
      <c r="N517" s="5" t="str">
        <f t="shared" si="48"/>
        <v/>
      </c>
    </row>
    <row r="518" spans="1:14" ht="12.75" customHeight="1" x14ac:dyDescent="0.3">
      <c r="A518" s="65" t="str">
        <f t="shared" si="43"/>
        <v>FEN 179</v>
      </c>
      <c r="B518" s="65" t="s">
        <v>741</v>
      </c>
      <c r="C518" s="36"/>
      <c r="D518" s="31" t="s">
        <v>33</v>
      </c>
      <c r="E518" s="32" t="s">
        <v>101</v>
      </c>
      <c r="F518" s="30"/>
      <c r="G518" s="55"/>
      <c r="H518" s="34"/>
      <c r="I518" s="118" t="str">
        <f t="shared" si="44"/>
        <v/>
      </c>
      <c r="K518" s="7" t="str">
        <f t="shared" si="45"/>
        <v xml:space="preserve">FEN </v>
      </c>
      <c r="L518" s="7" t="str">
        <f t="shared" si="46"/>
        <v/>
      </c>
      <c r="M518" s="7" t="str">
        <f t="shared" si="47"/>
        <v xml:space="preserve">FEN </v>
      </c>
      <c r="N518" s="5">
        <f t="shared" si="48"/>
        <v>179</v>
      </c>
    </row>
    <row r="519" spans="1:14" ht="12.75" customHeight="1" x14ac:dyDescent="0.3">
      <c r="A519" s="65" t="str">
        <f t="shared" ref="A519:A582" si="49">CONCATENATE(M519,N519)</f>
        <v/>
      </c>
      <c r="B519" s="65"/>
      <c r="C519" s="36"/>
      <c r="D519" s="31"/>
      <c r="E519" s="32"/>
      <c r="F519" s="30"/>
      <c r="G519" s="55"/>
      <c r="H519" s="34"/>
      <c r="I519" s="118" t="str">
        <f t="shared" ref="I519:I582" si="50">IF(AND(OR(G519=0,H519=0)),"",G519*H519)</f>
        <v/>
      </c>
      <c r="K519" s="7" t="str">
        <f t="shared" si="45"/>
        <v/>
      </c>
      <c r="L519" s="7" t="str">
        <f t="shared" si="46"/>
        <v/>
      </c>
      <c r="M519" s="7" t="str">
        <f t="shared" si="47"/>
        <v/>
      </c>
      <c r="N519" s="5" t="str">
        <f t="shared" si="48"/>
        <v/>
      </c>
    </row>
    <row r="520" spans="1:14" ht="12.75" customHeight="1" x14ac:dyDescent="0.3">
      <c r="A520" s="65" t="str">
        <f t="shared" si="49"/>
        <v>FEN 180</v>
      </c>
      <c r="B520" s="65"/>
      <c r="C520" s="36"/>
      <c r="D520" s="31"/>
      <c r="E520" s="32" t="s">
        <v>1069</v>
      </c>
      <c r="F520" s="30" t="s">
        <v>47</v>
      </c>
      <c r="G520" s="55"/>
      <c r="H520" s="34"/>
      <c r="I520" s="118" t="str">
        <f t="shared" si="50"/>
        <v/>
      </c>
      <c r="K520" s="7" t="str">
        <f t="shared" si="45"/>
        <v/>
      </c>
      <c r="L520" s="7" t="str">
        <f t="shared" si="46"/>
        <v xml:space="preserve">FEN </v>
      </c>
      <c r="M520" s="7" t="str">
        <f t="shared" si="47"/>
        <v xml:space="preserve">FEN </v>
      </c>
      <c r="N520" s="5">
        <f t="shared" si="48"/>
        <v>180</v>
      </c>
    </row>
    <row r="521" spans="1:14" ht="12.75" customHeight="1" x14ac:dyDescent="0.3">
      <c r="A521" s="65" t="str">
        <f t="shared" si="49"/>
        <v/>
      </c>
      <c r="B521" s="65"/>
      <c r="C521" s="36"/>
      <c r="D521" s="31"/>
      <c r="E521" s="32"/>
      <c r="F521" s="30"/>
      <c r="G521" s="55"/>
      <c r="H521" s="34"/>
      <c r="I521" s="118" t="str">
        <f t="shared" si="50"/>
        <v/>
      </c>
      <c r="K521" s="7" t="str">
        <f t="shared" si="45"/>
        <v/>
      </c>
      <c r="L521" s="7" t="str">
        <f t="shared" si="46"/>
        <v/>
      </c>
      <c r="M521" s="7" t="str">
        <f t="shared" si="47"/>
        <v/>
      </c>
      <c r="N521" s="5" t="str">
        <f t="shared" si="48"/>
        <v/>
      </c>
    </row>
    <row r="522" spans="1:14" ht="12.75" customHeight="1" x14ac:dyDescent="0.3">
      <c r="A522" s="65" t="str">
        <f t="shared" si="49"/>
        <v>FEN 181</v>
      </c>
      <c r="B522" s="65" t="s">
        <v>743</v>
      </c>
      <c r="C522" s="36"/>
      <c r="D522" s="31" t="s">
        <v>36</v>
      </c>
      <c r="E522" s="32" t="s">
        <v>103</v>
      </c>
      <c r="F522" s="30"/>
      <c r="G522" s="55"/>
      <c r="H522" s="34"/>
      <c r="I522" s="118" t="str">
        <f t="shared" si="50"/>
        <v/>
      </c>
      <c r="K522" s="7" t="str">
        <f t="shared" si="45"/>
        <v xml:space="preserve">FEN </v>
      </c>
      <c r="L522" s="7" t="str">
        <f t="shared" si="46"/>
        <v/>
      </c>
      <c r="M522" s="7" t="str">
        <f t="shared" si="47"/>
        <v xml:space="preserve">FEN </v>
      </c>
      <c r="N522" s="5">
        <f t="shared" si="48"/>
        <v>181</v>
      </c>
    </row>
    <row r="523" spans="1:14" ht="12.75" customHeight="1" x14ac:dyDescent="0.3">
      <c r="A523" s="65" t="str">
        <f t="shared" si="49"/>
        <v/>
      </c>
      <c r="B523" s="65"/>
      <c r="C523" s="36"/>
      <c r="D523" s="31"/>
      <c r="E523" s="32"/>
      <c r="F523" s="30"/>
      <c r="G523" s="55"/>
      <c r="H523" s="34"/>
      <c r="I523" s="118" t="str">
        <f t="shared" si="50"/>
        <v/>
      </c>
      <c r="K523" s="7" t="str">
        <f t="shared" si="45"/>
        <v/>
      </c>
      <c r="L523" s="7" t="str">
        <f t="shared" si="46"/>
        <v/>
      </c>
      <c r="M523" s="7" t="str">
        <f t="shared" si="47"/>
        <v/>
      </c>
      <c r="N523" s="5" t="str">
        <f t="shared" si="48"/>
        <v/>
      </c>
    </row>
    <row r="524" spans="1:14" ht="12.75" customHeight="1" x14ac:dyDescent="0.3">
      <c r="A524" s="65" t="str">
        <f t="shared" si="49"/>
        <v>FEN 182</v>
      </c>
      <c r="B524" s="65"/>
      <c r="C524" s="36"/>
      <c r="D524" s="31"/>
      <c r="E524" s="32" t="s">
        <v>1070</v>
      </c>
      <c r="F524" s="30" t="s">
        <v>47</v>
      </c>
      <c r="G524" s="55"/>
      <c r="H524" s="34"/>
      <c r="I524" s="118" t="str">
        <f t="shared" si="50"/>
        <v/>
      </c>
      <c r="K524" s="7" t="str">
        <f t="shared" ref="K524:K587" si="51">IF(ISBLANK(B524),"","FEN ")</f>
        <v/>
      </c>
      <c r="L524" s="7" t="str">
        <f t="shared" ref="L524:L587" si="52">IF(ISBLANK(F524),"","FEN ")</f>
        <v xml:space="preserve">FEN </v>
      </c>
      <c r="M524" s="7" t="str">
        <f t="shared" ref="M524:M587" si="53">IF(K524="FEN ","FEN ",IF(L524="FEN ","FEN ",""))</f>
        <v xml:space="preserve">FEN </v>
      </c>
      <c r="N524" s="5">
        <f t="shared" si="48"/>
        <v>182</v>
      </c>
    </row>
    <row r="525" spans="1:14" ht="12.75" customHeight="1" x14ac:dyDescent="0.3">
      <c r="A525" s="65" t="str">
        <f t="shared" si="49"/>
        <v/>
      </c>
      <c r="B525" s="65"/>
      <c r="C525" s="36"/>
      <c r="D525" s="31"/>
      <c r="E525" s="32"/>
      <c r="F525" s="30"/>
      <c r="G525" s="55"/>
      <c r="H525" s="34"/>
      <c r="I525" s="118" t="str">
        <f t="shared" si="50"/>
        <v/>
      </c>
      <c r="K525" s="7" t="str">
        <f t="shared" si="51"/>
        <v/>
      </c>
      <c r="L525" s="7" t="str">
        <f t="shared" si="52"/>
        <v/>
      </c>
      <c r="M525" s="7" t="str">
        <f t="shared" si="53"/>
        <v/>
      </c>
      <c r="N525" s="5" t="str">
        <f t="shared" si="48"/>
        <v/>
      </c>
    </row>
    <row r="526" spans="1:14" ht="12.75" customHeight="1" x14ac:dyDescent="0.3">
      <c r="A526" s="65" t="str">
        <f t="shared" si="49"/>
        <v>FEN 183</v>
      </c>
      <c r="B526" s="65" t="s">
        <v>753</v>
      </c>
      <c r="C526" s="36"/>
      <c r="D526" s="31" t="s">
        <v>38</v>
      </c>
      <c r="E526" s="32" t="s">
        <v>754</v>
      </c>
      <c r="F526" s="30"/>
      <c r="G526" s="55"/>
      <c r="H526" s="34"/>
      <c r="I526" s="118" t="str">
        <f t="shared" si="50"/>
        <v/>
      </c>
      <c r="K526" s="7" t="str">
        <f t="shared" si="51"/>
        <v xml:space="preserve">FEN </v>
      </c>
      <c r="L526" s="7" t="str">
        <f t="shared" si="52"/>
        <v/>
      </c>
      <c r="M526" s="7" t="str">
        <f t="shared" si="53"/>
        <v xml:space="preserve">FEN </v>
      </c>
      <c r="N526" s="5">
        <f t="shared" ref="N526:N589" si="54">IF(AND(M526="FEN ",ISNUMBER(MAX(N518:N525))),MAX(N518:N525)+1,"")</f>
        <v>183</v>
      </c>
    </row>
    <row r="527" spans="1:14" ht="12.75" customHeight="1" x14ac:dyDescent="0.3">
      <c r="A527" s="65" t="str">
        <f t="shared" si="49"/>
        <v/>
      </c>
      <c r="B527" s="65"/>
      <c r="C527" s="36"/>
      <c r="D527" s="31"/>
      <c r="E527" s="32"/>
      <c r="F527" s="30"/>
      <c r="G527" s="55"/>
      <c r="H527" s="34"/>
      <c r="I527" s="118" t="str">
        <f t="shared" si="50"/>
        <v/>
      </c>
      <c r="K527" s="7" t="str">
        <f t="shared" si="51"/>
        <v/>
      </c>
      <c r="L527" s="7" t="str">
        <f t="shared" si="52"/>
        <v/>
      </c>
      <c r="M527" s="7" t="str">
        <f t="shared" si="53"/>
        <v/>
      </c>
      <c r="N527" s="5" t="str">
        <f t="shared" si="54"/>
        <v/>
      </c>
    </row>
    <row r="528" spans="1:14" ht="12.75" customHeight="1" x14ac:dyDescent="0.3">
      <c r="A528" s="65" t="str">
        <f t="shared" si="49"/>
        <v>FEN 184</v>
      </c>
      <c r="B528" s="65"/>
      <c r="C528" s="66"/>
      <c r="D528" s="31"/>
      <c r="E528" s="31" t="s">
        <v>1071</v>
      </c>
      <c r="F528" s="30" t="s">
        <v>15</v>
      </c>
      <c r="G528" s="55"/>
      <c r="H528" s="34"/>
      <c r="I528" s="118" t="str">
        <f t="shared" si="50"/>
        <v/>
      </c>
      <c r="K528" s="7" t="str">
        <f t="shared" si="51"/>
        <v/>
      </c>
      <c r="L528" s="7" t="str">
        <f t="shared" si="52"/>
        <v xml:space="preserve">FEN </v>
      </c>
      <c r="M528" s="7" t="str">
        <f t="shared" si="53"/>
        <v xml:space="preserve">FEN </v>
      </c>
      <c r="N528" s="5">
        <f t="shared" si="54"/>
        <v>184</v>
      </c>
    </row>
    <row r="529" spans="1:14" ht="12.75" customHeight="1" x14ac:dyDescent="0.3">
      <c r="A529" s="65" t="str">
        <f t="shared" si="49"/>
        <v/>
      </c>
      <c r="B529" s="65"/>
      <c r="C529" s="63"/>
      <c r="D529" s="63"/>
      <c r="E529" s="64"/>
      <c r="F529" s="65"/>
      <c r="G529" s="55"/>
      <c r="H529" s="34"/>
      <c r="I529" s="118" t="str">
        <f t="shared" si="50"/>
        <v/>
      </c>
      <c r="K529" s="7" t="str">
        <f t="shared" si="51"/>
        <v/>
      </c>
      <c r="L529" s="7" t="str">
        <f t="shared" si="52"/>
        <v/>
      </c>
      <c r="M529" s="7" t="str">
        <f t="shared" si="53"/>
        <v/>
      </c>
      <c r="N529" s="5" t="str">
        <f t="shared" si="54"/>
        <v/>
      </c>
    </row>
    <row r="530" spans="1:14" ht="12.75" customHeight="1" x14ac:dyDescent="0.3">
      <c r="A530" s="65" t="str">
        <f t="shared" si="49"/>
        <v>FEN 185</v>
      </c>
      <c r="B530" s="65" t="s">
        <v>1064</v>
      </c>
      <c r="C530" s="66" t="str">
        <f>CONCATENATE("Extra-over items ",A374,", ",A489," and ",A512, " for")</f>
        <v>Extra-over items FEN 135, FEN 172 and FEN 177 for</v>
      </c>
      <c r="D530" s="78"/>
      <c r="E530" s="117"/>
      <c r="F530" s="65"/>
      <c r="G530" s="55"/>
      <c r="H530" s="34"/>
      <c r="I530" s="118" t="str">
        <f t="shared" si="50"/>
        <v/>
      </c>
      <c r="K530" s="7" t="str">
        <f t="shared" si="51"/>
        <v xml:space="preserve">FEN </v>
      </c>
      <c r="L530" s="7" t="str">
        <f t="shared" si="52"/>
        <v/>
      </c>
      <c r="M530" s="7" t="str">
        <f t="shared" si="53"/>
        <v xml:space="preserve">FEN </v>
      </c>
      <c r="N530" s="5">
        <f t="shared" si="54"/>
        <v>185</v>
      </c>
    </row>
    <row r="531" spans="1:14" ht="12.75" customHeight="1" x14ac:dyDescent="0.3">
      <c r="A531" s="65" t="str">
        <f t="shared" si="49"/>
        <v/>
      </c>
      <c r="B531" s="65"/>
      <c r="C531" s="66"/>
      <c r="D531" s="78"/>
      <c r="E531" s="117"/>
      <c r="F531" s="65"/>
      <c r="G531" s="55"/>
      <c r="H531" s="34"/>
      <c r="I531" s="118" t="str">
        <f t="shared" si="50"/>
        <v/>
      </c>
      <c r="K531" s="7" t="str">
        <f t="shared" si="51"/>
        <v/>
      </c>
      <c r="L531" s="7" t="str">
        <f t="shared" si="52"/>
        <v/>
      </c>
      <c r="M531" s="7" t="str">
        <f t="shared" si="53"/>
        <v/>
      </c>
      <c r="N531" s="5" t="str">
        <f t="shared" si="54"/>
        <v/>
      </c>
    </row>
    <row r="532" spans="1:14" ht="12.75" customHeight="1" x14ac:dyDescent="0.3">
      <c r="A532" s="65" t="str">
        <f t="shared" si="49"/>
        <v>FEN 186</v>
      </c>
      <c r="B532" s="65"/>
      <c r="C532" s="62" t="s">
        <v>320</v>
      </c>
      <c r="D532" s="63" t="s">
        <v>34</v>
      </c>
      <c r="E532" s="64"/>
      <c r="F532" s="65" t="s">
        <v>15</v>
      </c>
      <c r="G532" s="55"/>
      <c r="H532" s="34"/>
      <c r="I532" s="118" t="str">
        <f t="shared" si="50"/>
        <v/>
      </c>
      <c r="K532" s="7" t="str">
        <f t="shared" si="51"/>
        <v/>
      </c>
      <c r="L532" s="7" t="str">
        <f t="shared" si="52"/>
        <v xml:space="preserve">FEN </v>
      </c>
      <c r="M532" s="7" t="str">
        <f t="shared" si="53"/>
        <v xml:space="preserve">FEN </v>
      </c>
      <c r="N532" s="5">
        <f t="shared" si="54"/>
        <v>186</v>
      </c>
    </row>
    <row r="533" spans="1:14" ht="12.75" customHeight="1" x14ac:dyDescent="0.3">
      <c r="A533" s="65" t="str">
        <f t="shared" si="49"/>
        <v/>
      </c>
      <c r="B533" s="65"/>
      <c r="C533" s="63"/>
      <c r="D533" s="63"/>
      <c r="E533" s="117"/>
      <c r="F533" s="65"/>
      <c r="G533" s="55"/>
      <c r="H533" s="34"/>
      <c r="I533" s="118" t="str">
        <f t="shared" si="50"/>
        <v/>
      </c>
      <c r="K533" s="7" t="str">
        <f t="shared" si="51"/>
        <v/>
      </c>
      <c r="L533" s="7" t="str">
        <f t="shared" si="52"/>
        <v/>
      </c>
      <c r="M533" s="7" t="str">
        <f t="shared" si="53"/>
        <v/>
      </c>
      <c r="N533" s="5" t="str">
        <f t="shared" si="54"/>
        <v/>
      </c>
    </row>
    <row r="534" spans="1:14" ht="12.75" customHeight="1" x14ac:dyDescent="0.3">
      <c r="A534" s="65" t="str">
        <f t="shared" si="49"/>
        <v>FEN 187</v>
      </c>
      <c r="B534" s="65" t="s">
        <v>1076</v>
      </c>
      <c r="C534" s="66" t="s">
        <v>75</v>
      </c>
      <c r="D534" s="63"/>
      <c r="E534" s="64"/>
      <c r="F534" s="65"/>
      <c r="G534" s="55"/>
      <c r="H534" s="34"/>
      <c r="I534" s="118" t="str">
        <f t="shared" si="50"/>
        <v/>
      </c>
      <c r="K534" s="7" t="str">
        <f t="shared" si="51"/>
        <v xml:space="preserve">FEN </v>
      </c>
      <c r="L534" s="7" t="str">
        <f t="shared" si="52"/>
        <v/>
      </c>
      <c r="M534" s="7" t="str">
        <f t="shared" si="53"/>
        <v xml:space="preserve">FEN </v>
      </c>
      <c r="N534" s="5">
        <f t="shared" si="54"/>
        <v>187</v>
      </c>
    </row>
    <row r="535" spans="1:14" ht="12.75" customHeight="1" x14ac:dyDescent="0.3">
      <c r="A535" s="65" t="str">
        <f t="shared" si="49"/>
        <v/>
      </c>
      <c r="B535" s="65"/>
      <c r="C535" s="62"/>
      <c r="D535" s="63"/>
      <c r="E535" s="64"/>
      <c r="F535" s="65"/>
      <c r="G535" s="55"/>
      <c r="H535" s="34"/>
      <c r="I535" s="118" t="str">
        <f t="shared" si="50"/>
        <v/>
      </c>
      <c r="K535" s="7" t="str">
        <f t="shared" si="51"/>
        <v/>
      </c>
      <c r="L535" s="7" t="str">
        <f t="shared" si="52"/>
        <v/>
      </c>
      <c r="M535" s="7" t="str">
        <f t="shared" si="53"/>
        <v/>
      </c>
      <c r="N535" s="5" t="str">
        <f t="shared" si="54"/>
        <v/>
      </c>
    </row>
    <row r="536" spans="1:14" ht="12.75" customHeight="1" x14ac:dyDescent="0.3">
      <c r="A536" s="65" t="str">
        <f t="shared" si="49"/>
        <v>FEN 188</v>
      </c>
      <c r="B536" s="65"/>
      <c r="C536" s="62" t="s">
        <v>320</v>
      </c>
      <c r="D536" s="63" t="s">
        <v>76</v>
      </c>
      <c r="E536" s="64"/>
      <c r="F536" s="65" t="s">
        <v>10</v>
      </c>
      <c r="G536" s="55"/>
      <c r="H536" s="34"/>
      <c r="I536" s="118" t="str">
        <f t="shared" si="50"/>
        <v/>
      </c>
      <c r="K536" s="7" t="str">
        <f t="shared" si="51"/>
        <v/>
      </c>
      <c r="L536" s="7" t="str">
        <f t="shared" si="52"/>
        <v xml:space="preserve">FEN </v>
      </c>
      <c r="M536" s="7" t="str">
        <f t="shared" si="53"/>
        <v xml:space="preserve">FEN </v>
      </c>
      <c r="N536" s="5">
        <f t="shared" si="54"/>
        <v>188</v>
      </c>
    </row>
    <row r="537" spans="1:14" ht="12.75" customHeight="1" x14ac:dyDescent="0.3">
      <c r="A537" s="65" t="str">
        <f t="shared" si="49"/>
        <v/>
      </c>
      <c r="B537" s="65"/>
      <c r="C537" s="62"/>
      <c r="D537" s="63"/>
      <c r="E537" s="64"/>
      <c r="F537" s="65"/>
      <c r="G537" s="55"/>
      <c r="H537" s="34"/>
      <c r="I537" s="118" t="str">
        <f t="shared" si="50"/>
        <v/>
      </c>
      <c r="K537" s="7" t="str">
        <f t="shared" si="51"/>
        <v/>
      </c>
      <c r="L537" s="7" t="str">
        <f t="shared" si="52"/>
        <v/>
      </c>
      <c r="M537" s="7" t="str">
        <f t="shared" si="53"/>
        <v/>
      </c>
      <c r="N537" s="5" t="str">
        <f t="shared" si="54"/>
        <v/>
      </c>
    </row>
    <row r="538" spans="1:14" ht="12.75" customHeight="1" x14ac:dyDescent="0.3">
      <c r="A538" s="65" t="str">
        <f t="shared" si="49"/>
        <v>FEN 189</v>
      </c>
      <c r="B538" s="65"/>
      <c r="C538" s="62" t="s">
        <v>8</v>
      </c>
      <c r="D538" s="63" t="s">
        <v>78</v>
      </c>
      <c r="E538" s="64"/>
      <c r="F538" s="65" t="s">
        <v>10</v>
      </c>
      <c r="G538" s="55"/>
      <c r="H538" s="34"/>
      <c r="I538" s="118" t="str">
        <f t="shared" si="50"/>
        <v/>
      </c>
      <c r="K538" s="7" t="str">
        <f t="shared" si="51"/>
        <v/>
      </c>
      <c r="L538" s="7" t="str">
        <f t="shared" si="52"/>
        <v xml:space="preserve">FEN </v>
      </c>
      <c r="M538" s="7" t="str">
        <f t="shared" si="53"/>
        <v xml:space="preserve">FEN </v>
      </c>
      <c r="N538" s="5">
        <f t="shared" si="54"/>
        <v>189</v>
      </c>
    </row>
    <row r="539" spans="1:14" ht="12.75" customHeight="1" x14ac:dyDescent="0.3">
      <c r="A539" s="65" t="str">
        <f t="shared" si="49"/>
        <v/>
      </c>
      <c r="B539" s="65"/>
      <c r="C539" s="62"/>
      <c r="D539" s="63"/>
      <c r="E539" s="64"/>
      <c r="F539" s="65"/>
      <c r="G539" s="55"/>
      <c r="H539" s="34"/>
      <c r="I539" s="118" t="str">
        <f t="shared" si="50"/>
        <v/>
      </c>
      <c r="K539" s="7" t="str">
        <f t="shared" si="51"/>
        <v/>
      </c>
      <c r="L539" s="7" t="str">
        <f t="shared" si="52"/>
        <v/>
      </c>
      <c r="M539" s="7" t="str">
        <f t="shared" si="53"/>
        <v/>
      </c>
      <c r="N539" s="5" t="str">
        <f t="shared" si="54"/>
        <v/>
      </c>
    </row>
    <row r="540" spans="1:14" ht="12.75" customHeight="1" x14ac:dyDescent="0.3">
      <c r="A540" s="65" t="str">
        <f t="shared" si="49"/>
        <v>FEN 190</v>
      </c>
      <c r="B540" s="65"/>
      <c r="C540" s="62" t="s">
        <v>348</v>
      </c>
      <c r="D540" s="63" t="s">
        <v>364</v>
      </c>
      <c r="E540" s="64"/>
      <c r="F540" s="65" t="s">
        <v>10</v>
      </c>
      <c r="G540" s="55"/>
      <c r="H540" s="34"/>
      <c r="I540" s="118" t="str">
        <f t="shared" si="50"/>
        <v/>
      </c>
      <c r="K540" s="7" t="str">
        <f t="shared" si="51"/>
        <v/>
      </c>
      <c r="L540" s="7" t="str">
        <f t="shared" si="52"/>
        <v xml:space="preserve">FEN </v>
      </c>
      <c r="M540" s="7" t="str">
        <f t="shared" si="53"/>
        <v xml:space="preserve">FEN </v>
      </c>
      <c r="N540" s="5">
        <f t="shared" si="54"/>
        <v>190</v>
      </c>
    </row>
    <row r="541" spans="1:14" ht="12.75" customHeight="1" x14ac:dyDescent="0.3">
      <c r="A541" s="65" t="str">
        <f t="shared" si="49"/>
        <v/>
      </c>
      <c r="B541" s="65"/>
      <c r="C541" s="62"/>
      <c r="D541" s="63"/>
      <c r="E541" s="64"/>
      <c r="F541" s="65"/>
      <c r="G541" s="55"/>
      <c r="H541" s="34"/>
      <c r="I541" s="118" t="str">
        <f t="shared" si="50"/>
        <v/>
      </c>
      <c r="K541" s="7" t="str">
        <f t="shared" si="51"/>
        <v/>
      </c>
      <c r="L541" s="7" t="str">
        <f t="shared" si="52"/>
        <v/>
      </c>
      <c r="M541" s="7" t="str">
        <f t="shared" si="53"/>
        <v/>
      </c>
      <c r="N541" s="5" t="str">
        <f t="shared" si="54"/>
        <v/>
      </c>
    </row>
    <row r="542" spans="1:14" ht="12.75" customHeight="1" x14ac:dyDescent="0.3">
      <c r="A542" s="65" t="str">
        <f t="shared" si="49"/>
        <v>FEN 191</v>
      </c>
      <c r="B542" s="65"/>
      <c r="C542" s="62" t="s">
        <v>322</v>
      </c>
      <c r="D542" s="63" t="s">
        <v>77</v>
      </c>
      <c r="E542" s="64"/>
      <c r="F542" s="65" t="s">
        <v>10</v>
      </c>
      <c r="G542" s="55"/>
      <c r="H542" s="34"/>
      <c r="I542" s="118" t="str">
        <f t="shared" si="50"/>
        <v/>
      </c>
      <c r="K542" s="7" t="str">
        <f t="shared" si="51"/>
        <v/>
      </c>
      <c r="L542" s="7" t="str">
        <f t="shared" si="52"/>
        <v xml:space="preserve">FEN </v>
      </c>
      <c r="M542" s="7" t="str">
        <f t="shared" si="53"/>
        <v xml:space="preserve">FEN </v>
      </c>
      <c r="N542" s="5">
        <f t="shared" si="54"/>
        <v>191</v>
      </c>
    </row>
    <row r="543" spans="1:14" ht="12.75" customHeight="1" x14ac:dyDescent="0.3">
      <c r="A543" s="65" t="str">
        <f t="shared" si="49"/>
        <v/>
      </c>
      <c r="B543" s="65"/>
      <c r="C543" s="62"/>
      <c r="D543" s="63"/>
      <c r="E543" s="64"/>
      <c r="F543" s="65"/>
      <c r="G543" s="55"/>
      <c r="H543" s="34"/>
      <c r="I543" s="118" t="str">
        <f t="shared" si="50"/>
        <v/>
      </c>
      <c r="K543" s="7" t="str">
        <f t="shared" si="51"/>
        <v/>
      </c>
      <c r="L543" s="7" t="str">
        <f t="shared" si="52"/>
        <v/>
      </c>
      <c r="M543" s="7" t="str">
        <f t="shared" si="53"/>
        <v/>
      </c>
      <c r="N543" s="5" t="str">
        <f t="shared" si="54"/>
        <v/>
      </c>
    </row>
    <row r="544" spans="1:14" ht="12.75" customHeight="1" x14ac:dyDescent="0.3">
      <c r="A544" s="65" t="str">
        <f t="shared" si="49"/>
        <v>FEN 192</v>
      </c>
      <c r="B544" s="65" t="s">
        <v>1077</v>
      </c>
      <c r="C544" s="66" t="s">
        <v>1078</v>
      </c>
      <c r="D544" s="63"/>
      <c r="E544" s="64"/>
      <c r="F544" s="65"/>
      <c r="G544" s="55"/>
      <c r="H544" s="34"/>
      <c r="I544" s="118" t="str">
        <f t="shared" si="50"/>
        <v/>
      </c>
      <c r="K544" s="7" t="str">
        <f t="shared" si="51"/>
        <v xml:space="preserve">FEN </v>
      </c>
      <c r="L544" s="7" t="str">
        <f t="shared" si="52"/>
        <v/>
      </c>
      <c r="M544" s="7" t="str">
        <f t="shared" si="53"/>
        <v xml:space="preserve">FEN </v>
      </c>
      <c r="N544" s="5">
        <f t="shared" si="54"/>
        <v>192</v>
      </c>
    </row>
    <row r="545" spans="1:14" ht="12.75" customHeight="1" x14ac:dyDescent="0.3">
      <c r="A545" s="65" t="str">
        <f t="shared" si="49"/>
        <v/>
      </c>
      <c r="B545" s="65"/>
      <c r="C545" s="66" t="s">
        <v>1079</v>
      </c>
      <c r="D545" s="63"/>
      <c r="E545" s="64"/>
      <c r="F545" s="65"/>
      <c r="G545" s="55"/>
      <c r="H545" s="34"/>
      <c r="I545" s="118" t="str">
        <f t="shared" si="50"/>
        <v/>
      </c>
      <c r="K545" s="7" t="str">
        <f t="shared" si="51"/>
        <v/>
      </c>
      <c r="L545" s="7" t="str">
        <f t="shared" si="52"/>
        <v/>
      </c>
      <c r="M545" s="7" t="str">
        <f t="shared" si="53"/>
        <v/>
      </c>
      <c r="N545" s="5" t="str">
        <f t="shared" si="54"/>
        <v/>
      </c>
    </row>
    <row r="546" spans="1:14" ht="12.75" customHeight="1" x14ac:dyDescent="0.3">
      <c r="A546" s="65" t="str">
        <f t="shared" si="49"/>
        <v/>
      </c>
      <c r="B546" s="65"/>
      <c r="C546" s="62"/>
      <c r="D546" s="63"/>
      <c r="E546" s="64"/>
      <c r="F546" s="65"/>
      <c r="G546" s="55"/>
      <c r="H546" s="34"/>
      <c r="I546" s="118" t="str">
        <f t="shared" si="50"/>
        <v/>
      </c>
      <c r="K546" s="7" t="str">
        <f t="shared" si="51"/>
        <v/>
      </c>
      <c r="L546" s="7" t="str">
        <f t="shared" si="52"/>
        <v/>
      </c>
      <c r="M546" s="7" t="str">
        <f t="shared" si="53"/>
        <v/>
      </c>
      <c r="N546" s="5" t="str">
        <f t="shared" si="54"/>
        <v/>
      </c>
    </row>
    <row r="547" spans="1:14" ht="12.75" customHeight="1" x14ac:dyDescent="0.3">
      <c r="A547" s="65" t="str">
        <f t="shared" si="49"/>
        <v>FEN 193</v>
      </c>
      <c r="B547" s="65"/>
      <c r="C547" s="62" t="s">
        <v>320</v>
      </c>
      <c r="D547" s="63" t="s">
        <v>1080</v>
      </c>
      <c r="E547" s="64"/>
      <c r="F547" s="65" t="s">
        <v>10</v>
      </c>
      <c r="G547" s="55"/>
      <c r="H547" s="34"/>
      <c r="I547" s="118" t="str">
        <f t="shared" si="50"/>
        <v/>
      </c>
      <c r="K547" s="7" t="str">
        <f t="shared" si="51"/>
        <v/>
      </c>
      <c r="L547" s="7" t="str">
        <f t="shared" si="52"/>
        <v xml:space="preserve">FEN </v>
      </c>
      <c r="M547" s="7" t="str">
        <f t="shared" si="53"/>
        <v xml:space="preserve">FEN </v>
      </c>
      <c r="N547" s="5">
        <f t="shared" si="54"/>
        <v>193</v>
      </c>
    </row>
    <row r="548" spans="1:14" ht="12.75" customHeight="1" x14ac:dyDescent="0.3">
      <c r="A548" s="65" t="str">
        <f t="shared" si="49"/>
        <v/>
      </c>
      <c r="B548" s="65"/>
      <c r="C548" s="62"/>
      <c r="D548" s="63"/>
      <c r="E548" s="64"/>
      <c r="F548" s="65"/>
      <c r="G548" s="55"/>
      <c r="H548" s="34"/>
      <c r="I548" s="118" t="str">
        <f t="shared" si="50"/>
        <v/>
      </c>
      <c r="K548" s="7" t="str">
        <f t="shared" si="51"/>
        <v/>
      </c>
      <c r="L548" s="7" t="str">
        <f t="shared" si="52"/>
        <v/>
      </c>
      <c r="M548" s="7" t="str">
        <f t="shared" si="53"/>
        <v/>
      </c>
      <c r="N548" s="5" t="str">
        <f t="shared" si="54"/>
        <v/>
      </c>
    </row>
    <row r="549" spans="1:14" ht="12.75" customHeight="1" x14ac:dyDescent="0.3">
      <c r="A549" s="65" t="str">
        <f t="shared" si="49"/>
        <v>FEN 194</v>
      </c>
      <c r="B549" s="65"/>
      <c r="C549" s="62" t="s">
        <v>8</v>
      </c>
      <c r="D549" s="63" t="s">
        <v>70</v>
      </c>
      <c r="E549" s="64"/>
      <c r="F549" s="65" t="s">
        <v>10</v>
      </c>
      <c r="G549" s="55"/>
      <c r="H549" s="34"/>
      <c r="I549" s="118" t="str">
        <f t="shared" si="50"/>
        <v/>
      </c>
      <c r="K549" s="7" t="str">
        <f t="shared" si="51"/>
        <v/>
      </c>
      <c r="L549" s="7" t="str">
        <f t="shared" si="52"/>
        <v xml:space="preserve">FEN </v>
      </c>
      <c r="M549" s="7" t="str">
        <f t="shared" si="53"/>
        <v xml:space="preserve">FEN </v>
      </c>
      <c r="N549" s="5">
        <f t="shared" si="54"/>
        <v>194</v>
      </c>
    </row>
    <row r="550" spans="1:14" ht="12.75" customHeight="1" x14ac:dyDescent="0.3">
      <c r="A550" s="65" t="str">
        <f t="shared" si="49"/>
        <v/>
      </c>
      <c r="B550" s="65"/>
      <c r="C550" s="62"/>
      <c r="D550" s="63"/>
      <c r="E550" s="64"/>
      <c r="F550" s="65"/>
      <c r="G550" s="55"/>
      <c r="H550" s="34"/>
      <c r="I550" s="118" t="str">
        <f t="shared" si="50"/>
        <v/>
      </c>
      <c r="K550" s="7" t="str">
        <f t="shared" si="51"/>
        <v/>
      </c>
      <c r="L550" s="7" t="str">
        <f t="shared" si="52"/>
        <v/>
      </c>
      <c r="M550" s="7" t="str">
        <f t="shared" si="53"/>
        <v/>
      </c>
      <c r="N550" s="5" t="str">
        <f t="shared" si="54"/>
        <v/>
      </c>
    </row>
    <row r="551" spans="1:14" ht="12.75" customHeight="1" x14ac:dyDescent="0.3">
      <c r="A551" s="65" t="str">
        <f t="shared" si="49"/>
        <v>FEN 195</v>
      </c>
      <c r="B551" s="65"/>
      <c r="C551" s="62" t="s">
        <v>348</v>
      </c>
      <c r="D551" s="63" t="s">
        <v>71</v>
      </c>
      <c r="E551" s="64"/>
      <c r="F551" s="65" t="s">
        <v>10</v>
      </c>
      <c r="G551" s="55"/>
      <c r="H551" s="34"/>
      <c r="I551" s="118" t="str">
        <f t="shared" si="50"/>
        <v/>
      </c>
      <c r="K551" s="7" t="str">
        <f t="shared" si="51"/>
        <v/>
      </c>
      <c r="L551" s="7" t="str">
        <f t="shared" si="52"/>
        <v xml:space="preserve">FEN </v>
      </c>
      <c r="M551" s="7" t="str">
        <f t="shared" si="53"/>
        <v xml:space="preserve">FEN </v>
      </c>
      <c r="N551" s="5">
        <f t="shared" si="54"/>
        <v>195</v>
      </c>
    </row>
    <row r="552" spans="1:14" ht="12.75" customHeight="1" x14ac:dyDescent="0.3">
      <c r="A552" s="65" t="str">
        <f t="shared" si="49"/>
        <v/>
      </c>
      <c r="B552" s="65"/>
      <c r="C552" s="62"/>
      <c r="D552" s="63"/>
      <c r="E552" s="64"/>
      <c r="F552" s="65"/>
      <c r="G552" s="55"/>
      <c r="H552" s="34"/>
      <c r="I552" s="118" t="str">
        <f t="shared" si="50"/>
        <v/>
      </c>
      <c r="K552" s="7" t="str">
        <f t="shared" si="51"/>
        <v/>
      </c>
      <c r="L552" s="7" t="str">
        <f t="shared" si="52"/>
        <v/>
      </c>
      <c r="M552" s="7" t="str">
        <f t="shared" si="53"/>
        <v/>
      </c>
      <c r="N552" s="5" t="str">
        <f t="shared" si="54"/>
        <v/>
      </c>
    </row>
    <row r="553" spans="1:14" ht="12.75" customHeight="1" x14ac:dyDescent="0.3">
      <c r="A553" s="65" t="str">
        <f t="shared" si="49"/>
        <v>FEN 196</v>
      </c>
      <c r="B553" s="65" t="s">
        <v>1081</v>
      </c>
      <c r="C553" s="66" t="s">
        <v>278</v>
      </c>
      <c r="D553" s="63"/>
      <c r="E553" s="64"/>
      <c r="F553" s="65" t="s">
        <v>10</v>
      </c>
      <c r="G553" s="55"/>
      <c r="H553" s="34"/>
      <c r="I553" s="118" t="str">
        <f t="shared" si="50"/>
        <v/>
      </c>
      <c r="K553" s="7" t="str">
        <f t="shared" si="51"/>
        <v xml:space="preserve">FEN </v>
      </c>
      <c r="L553" s="7" t="str">
        <f t="shared" si="52"/>
        <v xml:space="preserve">FEN </v>
      </c>
      <c r="M553" s="7" t="str">
        <f t="shared" si="53"/>
        <v xml:space="preserve">FEN </v>
      </c>
      <c r="N553" s="5">
        <f t="shared" si="54"/>
        <v>196</v>
      </c>
    </row>
    <row r="554" spans="1:14" ht="12.75" customHeight="1" x14ac:dyDescent="0.3">
      <c r="A554" s="65" t="str">
        <f t="shared" si="49"/>
        <v/>
      </c>
      <c r="B554" s="65"/>
      <c r="C554" s="66"/>
      <c r="D554" s="63"/>
      <c r="E554" s="64"/>
      <c r="F554" s="65"/>
      <c r="G554" s="55"/>
      <c r="H554" s="34"/>
      <c r="I554" s="118" t="str">
        <f t="shared" si="50"/>
        <v/>
      </c>
      <c r="K554" s="7" t="str">
        <f t="shared" si="51"/>
        <v/>
      </c>
      <c r="L554" s="7" t="str">
        <f t="shared" si="52"/>
        <v/>
      </c>
      <c r="M554" s="7" t="str">
        <f t="shared" si="53"/>
        <v/>
      </c>
      <c r="N554" s="5" t="str">
        <f t="shared" si="54"/>
        <v/>
      </c>
    </row>
    <row r="555" spans="1:14" ht="12.75" customHeight="1" x14ac:dyDescent="0.3">
      <c r="A555" s="65" t="str">
        <f t="shared" si="49"/>
        <v/>
      </c>
      <c r="B555" s="65"/>
      <c r="C555" s="36"/>
      <c r="D555" s="31"/>
      <c r="E555" s="32"/>
      <c r="F555" s="30"/>
      <c r="G555" s="55"/>
      <c r="H555" s="34"/>
      <c r="I555" s="118" t="str">
        <f t="shared" si="50"/>
        <v/>
      </c>
      <c r="K555" s="7" t="str">
        <f t="shared" si="51"/>
        <v/>
      </c>
      <c r="L555" s="7" t="str">
        <f t="shared" si="52"/>
        <v/>
      </c>
      <c r="M555" s="7" t="str">
        <f t="shared" si="53"/>
        <v/>
      </c>
      <c r="N555" s="5" t="str">
        <f t="shared" si="54"/>
        <v/>
      </c>
    </row>
    <row r="556" spans="1:14" ht="12.75" customHeight="1" x14ac:dyDescent="0.3">
      <c r="A556" s="65" t="str">
        <f t="shared" si="49"/>
        <v/>
      </c>
      <c r="B556" s="65"/>
      <c r="C556" s="120" t="s">
        <v>636</v>
      </c>
      <c r="D556" s="63"/>
      <c r="E556" s="64"/>
      <c r="F556" s="65"/>
      <c r="G556" s="55"/>
      <c r="H556" s="34"/>
      <c r="I556" s="118" t="str">
        <f t="shared" si="50"/>
        <v/>
      </c>
      <c r="K556" s="7" t="str">
        <f t="shared" si="51"/>
        <v/>
      </c>
      <c r="L556" s="7" t="str">
        <f t="shared" si="52"/>
        <v/>
      </c>
      <c r="M556" s="7" t="str">
        <f t="shared" si="53"/>
        <v/>
      </c>
      <c r="N556" s="5" t="str">
        <f t="shared" si="54"/>
        <v/>
      </c>
    </row>
    <row r="557" spans="1:14" ht="12.75" customHeight="1" x14ac:dyDescent="0.3">
      <c r="A557" s="65" t="str">
        <f t="shared" si="49"/>
        <v/>
      </c>
      <c r="B557" s="65"/>
      <c r="C557" s="62"/>
      <c r="D557" s="63"/>
      <c r="E557" s="64"/>
      <c r="F557" s="65"/>
      <c r="G557" s="55"/>
      <c r="H557" s="34"/>
      <c r="I557" s="118" t="str">
        <f t="shared" si="50"/>
        <v/>
      </c>
      <c r="K557" s="7" t="str">
        <f t="shared" si="51"/>
        <v/>
      </c>
      <c r="L557" s="7" t="str">
        <f t="shared" si="52"/>
        <v/>
      </c>
      <c r="M557" s="7" t="str">
        <f t="shared" si="53"/>
        <v/>
      </c>
      <c r="N557" s="5" t="str">
        <f t="shared" si="54"/>
        <v/>
      </c>
    </row>
    <row r="558" spans="1:14" ht="12.75" customHeight="1" x14ac:dyDescent="0.3">
      <c r="A558" s="65" t="str">
        <f t="shared" si="49"/>
        <v>FEN 197</v>
      </c>
      <c r="B558" s="65" t="s">
        <v>1130</v>
      </c>
      <c r="C558" s="66" t="s">
        <v>279</v>
      </c>
      <c r="D558" s="63"/>
      <c r="E558" s="64"/>
      <c r="F558" s="65"/>
      <c r="G558" s="55"/>
      <c r="H558" s="34"/>
      <c r="I558" s="118" t="str">
        <f t="shared" si="50"/>
        <v/>
      </c>
      <c r="K558" s="7" t="str">
        <f t="shared" si="51"/>
        <v xml:space="preserve">FEN </v>
      </c>
      <c r="L558" s="7" t="str">
        <f t="shared" si="52"/>
        <v/>
      </c>
      <c r="M558" s="7" t="str">
        <f t="shared" si="53"/>
        <v xml:space="preserve">FEN </v>
      </c>
      <c r="N558" s="5">
        <f t="shared" si="54"/>
        <v>197</v>
      </c>
    </row>
    <row r="559" spans="1:14" ht="12.75" customHeight="1" x14ac:dyDescent="0.3">
      <c r="A559" s="65" t="str">
        <f t="shared" si="49"/>
        <v/>
      </c>
      <c r="B559" s="65"/>
      <c r="C559" s="62"/>
      <c r="D559" s="63"/>
      <c r="E559" s="64"/>
      <c r="F559" s="65"/>
      <c r="G559" s="55"/>
      <c r="H559" s="34"/>
      <c r="I559" s="118" t="str">
        <f t="shared" si="50"/>
        <v/>
      </c>
      <c r="K559" s="7" t="str">
        <f t="shared" si="51"/>
        <v/>
      </c>
      <c r="L559" s="7" t="str">
        <f t="shared" si="52"/>
        <v/>
      </c>
      <c r="M559" s="7" t="str">
        <f t="shared" si="53"/>
        <v/>
      </c>
      <c r="N559" s="5" t="str">
        <f t="shared" si="54"/>
        <v/>
      </c>
    </row>
    <row r="560" spans="1:14" ht="12.75" customHeight="1" x14ac:dyDescent="0.3">
      <c r="A560" s="65" t="str">
        <f t="shared" si="49"/>
        <v>FEN 198</v>
      </c>
      <c r="B560" s="65" t="s">
        <v>1130</v>
      </c>
      <c r="C560" s="62" t="s">
        <v>320</v>
      </c>
      <c r="D560" s="63" t="s">
        <v>280</v>
      </c>
      <c r="E560" s="64"/>
      <c r="F560" s="65"/>
      <c r="G560" s="55"/>
      <c r="H560" s="34"/>
      <c r="I560" s="118" t="str">
        <f t="shared" si="50"/>
        <v/>
      </c>
      <c r="K560" s="7" t="str">
        <f t="shared" si="51"/>
        <v xml:space="preserve">FEN </v>
      </c>
      <c r="L560" s="7" t="str">
        <f t="shared" si="52"/>
        <v/>
      </c>
      <c r="M560" s="7" t="str">
        <f t="shared" si="53"/>
        <v xml:space="preserve">FEN </v>
      </c>
      <c r="N560" s="5">
        <f t="shared" si="54"/>
        <v>198</v>
      </c>
    </row>
    <row r="561" spans="1:14" ht="12.75" customHeight="1" x14ac:dyDescent="0.3">
      <c r="A561" s="65" t="str">
        <f t="shared" si="49"/>
        <v/>
      </c>
      <c r="B561" s="65"/>
      <c r="C561" s="62"/>
      <c r="D561" s="63"/>
      <c r="E561" s="64"/>
      <c r="F561" s="65"/>
      <c r="G561" s="55"/>
      <c r="H561" s="34"/>
      <c r="I561" s="118" t="str">
        <f t="shared" si="50"/>
        <v/>
      </c>
      <c r="K561" s="7" t="str">
        <f t="shared" si="51"/>
        <v/>
      </c>
      <c r="L561" s="7" t="str">
        <f t="shared" si="52"/>
        <v/>
      </c>
      <c r="M561" s="7" t="str">
        <f t="shared" si="53"/>
        <v/>
      </c>
      <c r="N561" s="5" t="str">
        <f t="shared" si="54"/>
        <v/>
      </c>
    </row>
    <row r="562" spans="1:14" ht="12.75" customHeight="1" x14ac:dyDescent="0.3">
      <c r="A562" s="65" t="str">
        <f t="shared" si="49"/>
        <v>FEN 199</v>
      </c>
      <c r="B562" s="65"/>
      <c r="C562" s="62"/>
      <c r="D562" s="63" t="s">
        <v>32</v>
      </c>
      <c r="E562" s="64" t="s">
        <v>284</v>
      </c>
      <c r="F562" s="65" t="s">
        <v>10</v>
      </c>
      <c r="G562" s="55"/>
      <c r="H562" s="34"/>
      <c r="I562" s="118" t="str">
        <f t="shared" si="50"/>
        <v/>
      </c>
      <c r="K562" s="7" t="str">
        <f t="shared" si="51"/>
        <v/>
      </c>
      <c r="L562" s="7" t="str">
        <f t="shared" si="52"/>
        <v xml:space="preserve">FEN </v>
      </c>
      <c r="M562" s="7" t="str">
        <f t="shared" si="53"/>
        <v xml:space="preserve">FEN </v>
      </c>
      <c r="N562" s="5">
        <f t="shared" si="54"/>
        <v>199</v>
      </c>
    </row>
    <row r="563" spans="1:14" ht="12.75" customHeight="1" x14ac:dyDescent="0.3">
      <c r="A563" s="65" t="str">
        <f t="shared" si="49"/>
        <v/>
      </c>
      <c r="B563" s="65"/>
      <c r="C563" s="62"/>
      <c r="D563" s="63"/>
      <c r="E563" s="64"/>
      <c r="F563" s="65"/>
      <c r="G563" s="55"/>
      <c r="H563" s="34"/>
      <c r="I563" s="118" t="str">
        <f t="shared" si="50"/>
        <v/>
      </c>
      <c r="K563" s="7" t="str">
        <f t="shared" si="51"/>
        <v/>
      </c>
      <c r="L563" s="7" t="str">
        <f t="shared" si="52"/>
        <v/>
      </c>
      <c r="M563" s="7" t="str">
        <f t="shared" si="53"/>
        <v/>
      </c>
      <c r="N563" s="5" t="str">
        <f t="shared" si="54"/>
        <v/>
      </c>
    </row>
    <row r="564" spans="1:14" ht="12.75" customHeight="1" x14ac:dyDescent="0.3">
      <c r="A564" s="65" t="str">
        <f t="shared" si="49"/>
        <v>FEN 200</v>
      </c>
      <c r="B564" s="65"/>
      <c r="C564" s="62"/>
      <c r="D564" s="63" t="s">
        <v>33</v>
      </c>
      <c r="E564" s="64" t="s">
        <v>285</v>
      </c>
      <c r="F564" s="65" t="s">
        <v>10</v>
      </c>
      <c r="G564" s="55"/>
      <c r="H564" s="34"/>
      <c r="I564" s="118" t="str">
        <f t="shared" si="50"/>
        <v/>
      </c>
      <c r="K564" s="7" t="str">
        <f t="shared" si="51"/>
        <v/>
      </c>
      <c r="L564" s="7" t="str">
        <f t="shared" si="52"/>
        <v xml:space="preserve">FEN </v>
      </c>
      <c r="M564" s="7" t="str">
        <f t="shared" si="53"/>
        <v xml:space="preserve">FEN </v>
      </c>
      <c r="N564" s="5">
        <f t="shared" si="54"/>
        <v>200</v>
      </c>
    </row>
    <row r="565" spans="1:14" ht="12.75" customHeight="1" x14ac:dyDescent="0.3">
      <c r="A565" s="65" t="str">
        <f t="shared" si="49"/>
        <v/>
      </c>
      <c r="B565" s="65"/>
      <c r="C565" s="62"/>
      <c r="D565" s="63"/>
      <c r="E565" s="64"/>
      <c r="F565" s="65"/>
      <c r="G565" s="55"/>
      <c r="H565" s="34"/>
      <c r="I565" s="118" t="str">
        <f t="shared" si="50"/>
        <v/>
      </c>
      <c r="K565" s="7" t="str">
        <f t="shared" si="51"/>
        <v/>
      </c>
      <c r="L565" s="7" t="str">
        <f t="shared" si="52"/>
        <v/>
      </c>
      <c r="M565" s="7" t="str">
        <f t="shared" si="53"/>
        <v/>
      </c>
      <c r="N565" s="5" t="str">
        <f t="shared" si="54"/>
        <v/>
      </c>
    </row>
    <row r="566" spans="1:14" ht="12.75" customHeight="1" x14ac:dyDescent="0.3">
      <c r="A566" s="65" t="str">
        <f t="shared" si="49"/>
        <v>FEN 201</v>
      </c>
      <c r="B566" s="65"/>
      <c r="C566" s="62"/>
      <c r="D566" s="63" t="s">
        <v>36</v>
      </c>
      <c r="E566" s="64" t="s">
        <v>282</v>
      </c>
      <c r="F566" s="65" t="s">
        <v>10</v>
      </c>
      <c r="G566" s="55"/>
      <c r="H566" s="34"/>
      <c r="I566" s="118" t="str">
        <f t="shared" si="50"/>
        <v/>
      </c>
      <c r="K566" s="7" t="str">
        <f t="shared" si="51"/>
        <v/>
      </c>
      <c r="L566" s="7" t="str">
        <f t="shared" si="52"/>
        <v xml:space="preserve">FEN </v>
      </c>
      <c r="M566" s="7" t="str">
        <f t="shared" si="53"/>
        <v xml:space="preserve">FEN </v>
      </c>
      <c r="N566" s="5">
        <f t="shared" si="54"/>
        <v>201</v>
      </c>
    </row>
    <row r="567" spans="1:14" ht="12.75" customHeight="1" x14ac:dyDescent="0.3">
      <c r="A567" s="65" t="str">
        <f t="shared" si="49"/>
        <v/>
      </c>
      <c r="B567" s="65"/>
      <c r="C567" s="62"/>
      <c r="D567" s="63"/>
      <c r="E567" s="64"/>
      <c r="F567" s="65"/>
      <c r="G567" s="31"/>
      <c r="H567" s="34"/>
      <c r="I567" s="118" t="str">
        <f t="shared" si="50"/>
        <v/>
      </c>
      <c r="K567" s="7" t="str">
        <f t="shared" si="51"/>
        <v/>
      </c>
      <c r="L567" s="7" t="str">
        <f t="shared" si="52"/>
        <v/>
      </c>
      <c r="M567" s="7" t="str">
        <f t="shared" si="53"/>
        <v/>
      </c>
      <c r="N567" s="5" t="str">
        <f t="shared" si="54"/>
        <v/>
      </c>
    </row>
    <row r="568" spans="1:14" ht="12.75" customHeight="1" x14ac:dyDescent="0.3">
      <c r="A568" s="65" t="str">
        <f t="shared" si="49"/>
        <v>FEN 202</v>
      </c>
      <c r="B568" s="65"/>
      <c r="C568" s="62"/>
      <c r="D568" s="63" t="s">
        <v>38</v>
      </c>
      <c r="E568" s="64" t="s">
        <v>283</v>
      </c>
      <c r="F568" s="65" t="s">
        <v>10</v>
      </c>
      <c r="G568" s="31"/>
      <c r="H568" s="34"/>
      <c r="I568" s="118" t="str">
        <f t="shared" si="50"/>
        <v/>
      </c>
      <c r="K568" s="7" t="str">
        <f t="shared" si="51"/>
        <v/>
      </c>
      <c r="L568" s="7" t="str">
        <f t="shared" si="52"/>
        <v xml:space="preserve">FEN </v>
      </c>
      <c r="M568" s="7" t="str">
        <f t="shared" si="53"/>
        <v xml:space="preserve">FEN </v>
      </c>
      <c r="N568" s="5">
        <f t="shared" si="54"/>
        <v>202</v>
      </c>
    </row>
    <row r="569" spans="1:14" ht="12.75" customHeight="1" x14ac:dyDescent="0.3">
      <c r="A569" s="65" t="str">
        <f t="shared" si="49"/>
        <v/>
      </c>
      <c r="B569" s="65"/>
      <c r="C569" s="62"/>
      <c r="D569" s="63"/>
      <c r="E569" s="64"/>
      <c r="F569" s="65"/>
      <c r="G569" s="31"/>
      <c r="H569" s="34"/>
      <c r="I569" s="118" t="str">
        <f t="shared" si="50"/>
        <v/>
      </c>
      <c r="K569" s="7" t="str">
        <f t="shared" si="51"/>
        <v/>
      </c>
      <c r="L569" s="7" t="str">
        <f t="shared" si="52"/>
        <v/>
      </c>
      <c r="M569" s="7" t="str">
        <f t="shared" si="53"/>
        <v/>
      </c>
      <c r="N569" s="5" t="str">
        <f t="shared" si="54"/>
        <v/>
      </c>
    </row>
    <row r="570" spans="1:14" ht="12.75" customHeight="1" x14ac:dyDescent="0.3">
      <c r="A570" s="65" t="str">
        <f t="shared" si="49"/>
        <v>FEN 203</v>
      </c>
      <c r="B570" s="65" t="s">
        <v>1130</v>
      </c>
      <c r="C570" s="62" t="s">
        <v>8</v>
      </c>
      <c r="D570" s="63" t="s">
        <v>281</v>
      </c>
      <c r="E570" s="64"/>
      <c r="F570" s="65"/>
      <c r="G570" s="31"/>
      <c r="H570" s="34"/>
      <c r="I570" s="118" t="str">
        <f t="shared" si="50"/>
        <v/>
      </c>
      <c r="K570" s="7" t="str">
        <f t="shared" si="51"/>
        <v xml:space="preserve">FEN </v>
      </c>
      <c r="L570" s="7" t="str">
        <f t="shared" si="52"/>
        <v/>
      </c>
      <c r="M570" s="7" t="str">
        <f t="shared" si="53"/>
        <v xml:space="preserve">FEN </v>
      </c>
      <c r="N570" s="5">
        <f t="shared" si="54"/>
        <v>203</v>
      </c>
    </row>
    <row r="571" spans="1:14" ht="12.75" customHeight="1" x14ac:dyDescent="0.3">
      <c r="A571" s="65" t="str">
        <f t="shared" si="49"/>
        <v/>
      </c>
      <c r="B571" s="65"/>
      <c r="C571" s="62"/>
      <c r="D571" s="63"/>
      <c r="E571" s="64"/>
      <c r="F571" s="65"/>
      <c r="G571" s="31"/>
      <c r="H571" s="34"/>
      <c r="I571" s="118" t="str">
        <f t="shared" si="50"/>
        <v/>
      </c>
      <c r="K571" s="7" t="str">
        <f t="shared" si="51"/>
        <v/>
      </c>
      <c r="L571" s="7" t="str">
        <f t="shared" si="52"/>
        <v/>
      </c>
      <c r="M571" s="7" t="str">
        <f t="shared" si="53"/>
        <v/>
      </c>
      <c r="N571" s="5" t="str">
        <f t="shared" si="54"/>
        <v/>
      </c>
    </row>
    <row r="572" spans="1:14" ht="12.75" customHeight="1" x14ac:dyDescent="0.3">
      <c r="A572" s="65" t="str">
        <f t="shared" si="49"/>
        <v>FEN 204</v>
      </c>
      <c r="B572" s="65"/>
      <c r="C572" s="62"/>
      <c r="D572" s="63" t="s">
        <v>32</v>
      </c>
      <c r="E572" s="64" t="s">
        <v>286</v>
      </c>
      <c r="F572" s="65" t="s">
        <v>10</v>
      </c>
      <c r="G572" s="31"/>
      <c r="H572" s="34"/>
      <c r="I572" s="118" t="str">
        <f t="shared" si="50"/>
        <v/>
      </c>
      <c r="K572" s="7" t="str">
        <f t="shared" si="51"/>
        <v/>
      </c>
      <c r="L572" s="7" t="str">
        <f t="shared" si="52"/>
        <v xml:space="preserve">FEN </v>
      </c>
      <c r="M572" s="7" t="str">
        <f t="shared" si="53"/>
        <v xml:space="preserve">FEN </v>
      </c>
      <c r="N572" s="5">
        <f t="shared" si="54"/>
        <v>204</v>
      </c>
    </row>
    <row r="573" spans="1:14" ht="12.75" customHeight="1" x14ac:dyDescent="0.3">
      <c r="A573" s="65" t="str">
        <f t="shared" si="49"/>
        <v/>
      </c>
      <c r="B573" s="65"/>
      <c r="C573" s="62"/>
      <c r="D573" s="63"/>
      <c r="E573" s="64"/>
      <c r="F573" s="65"/>
      <c r="G573" s="31"/>
      <c r="H573" s="34"/>
      <c r="I573" s="118" t="str">
        <f t="shared" si="50"/>
        <v/>
      </c>
      <c r="K573" s="7" t="str">
        <f t="shared" si="51"/>
        <v/>
      </c>
      <c r="L573" s="7" t="str">
        <f t="shared" si="52"/>
        <v/>
      </c>
      <c r="M573" s="7" t="str">
        <f t="shared" si="53"/>
        <v/>
      </c>
      <c r="N573" s="5" t="str">
        <f t="shared" si="54"/>
        <v/>
      </c>
    </row>
    <row r="574" spans="1:14" ht="12.75" customHeight="1" x14ac:dyDescent="0.3">
      <c r="A574" s="65" t="str">
        <f t="shared" si="49"/>
        <v>FEN 205</v>
      </c>
      <c r="B574" s="65"/>
      <c r="C574" s="62"/>
      <c r="D574" s="63" t="s">
        <v>33</v>
      </c>
      <c r="E574" s="64" t="s">
        <v>287</v>
      </c>
      <c r="F574" s="65" t="s">
        <v>10</v>
      </c>
      <c r="G574" s="31"/>
      <c r="H574" s="34"/>
      <c r="I574" s="118" t="str">
        <f t="shared" si="50"/>
        <v/>
      </c>
      <c r="K574" s="7" t="str">
        <f t="shared" si="51"/>
        <v/>
      </c>
      <c r="L574" s="7" t="str">
        <f t="shared" si="52"/>
        <v xml:space="preserve">FEN </v>
      </c>
      <c r="M574" s="7" t="str">
        <f t="shared" si="53"/>
        <v xml:space="preserve">FEN </v>
      </c>
      <c r="N574" s="5">
        <f t="shared" si="54"/>
        <v>205</v>
      </c>
    </row>
    <row r="575" spans="1:14" ht="12.75" customHeight="1" x14ac:dyDescent="0.3">
      <c r="A575" s="65" t="str">
        <f t="shared" si="49"/>
        <v/>
      </c>
      <c r="B575" s="65"/>
      <c r="C575" s="62"/>
      <c r="D575" s="63"/>
      <c r="E575" s="64"/>
      <c r="F575" s="65"/>
      <c r="G575" s="31"/>
      <c r="H575" s="34"/>
      <c r="I575" s="118" t="str">
        <f t="shared" si="50"/>
        <v/>
      </c>
      <c r="K575" s="7" t="str">
        <f t="shared" si="51"/>
        <v/>
      </c>
      <c r="L575" s="7" t="str">
        <f t="shared" si="52"/>
        <v/>
      </c>
      <c r="M575" s="7" t="str">
        <f t="shared" si="53"/>
        <v/>
      </c>
      <c r="N575" s="5" t="str">
        <f t="shared" si="54"/>
        <v/>
      </c>
    </row>
    <row r="576" spans="1:14" ht="12.75" customHeight="1" x14ac:dyDescent="0.3">
      <c r="A576" s="65" t="str">
        <f t="shared" si="49"/>
        <v>FEN 206</v>
      </c>
      <c r="B576" s="65"/>
      <c r="C576" s="62"/>
      <c r="D576" s="63" t="s">
        <v>36</v>
      </c>
      <c r="E576" s="64" t="s">
        <v>365</v>
      </c>
      <c r="F576" s="65" t="s">
        <v>10</v>
      </c>
      <c r="G576" s="31"/>
      <c r="H576" s="34"/>
      <c r="I576" s="118" t="str">
        <f t="shared" si="50"/>
        <v/>
      </c>
      <c r="K576" s="7" t="str">
        <f t="shared" si="51"/>
        <v/>
      </c>
      <c r="L576" s="7" t="str">
        <f t="shared" si="52"/>
        <v xml:space="preserve">FEN </v>
      </c>
      <c r="M576" s="7" t="str">
        <f t="shared" si="53"/>
        <v xml:space="preserve">FEN </v>
      </c>
      <c r="N576" s="5">
        <f t="shared" si="54"/>
        <v>206</v>
      </c>
    </row>
    <row r="577" spans="1:14" ht="12.75" customHeight="1" x14ac:dyDescent="0.3">
      <c r="A577" s="65" t="str">
        <f t="shared" si="49"/>
        <v/>
      </c>
      <c r="B577" s="65"/>
      <c r="C577" s="62"/>
      <c r="D577" s="63"/>
      <c r="E577" s="64"/>
      <c r="F577" s="65"/>
      <c r="G577" s="31"/>
      <c r="H577" s="34"/>
      <c r="I577" s="118" t="str">
        <f t="shared" si="50"/>
        <v/>
      </c>
      <c r="K577" s="7" t="str">
        <f t="shared" si="51"/>
        <v/>
      </c>
      <c r="L577" s="7" t="str">
        <f t="shared" si="52"/>
        <v/>
      </c>
      <c r="M577" s="7" t="str">
        <f t="shared" si="53"/>
        <v/>
      </c>
      <c r="N577" s="5" t="str">
        <f t="shared" si="54"/>
        <v/>
      </c>
    </row>
    <row r="578" spans="1:14" ht="12.75" customHeight="1" x14ac:dyDescent="0.3">
      <c r="A578" s="65" t="str">
        <f t="shared" si="49"/>
        <v>FEN 207</v>
      </c>
      <c r="B578" s="65" t="s">
        <v>1130</v>
      </c>
      <c r="C578" s="62" t="s">
        <v>321</v>
      </c>
      <c r="D578" s="63" t="s">
        <v>288</v>
      </c>
      <c r="E578" s="64"/>
      <c r="F578" s="65"/>
      <c r="G578" s="31"/>
      <c r="H578" s="34"/>
      <c r="I578" s="118" t="str">
        <f t="shared" si="50"/>
        <v/>
      </c>
      <c r="K578" s="7" t="str">
        <f t="shared" si="51"/>
        <v xml:space="preserve">FEN </v>
      </c>
      <c r="L578" s="7" t="str">
        <f t="shared" si="52"/>
        <v/>
      </c>
      <c r="M578" s="7" t="str">
        <f t="shared" si="53"/>
        <v xml:space="preserve">FEN </v>
      </c>
      <c r="N578" s="5">
        <f t="shared" si="54"/>
        <v>207</v>
      </c>
    </row>
    <row r="579" spans="1:14" ht="12.75" customHeight="1" x14ac:dyDescent="0.3">
      <c r="A579" s="65" t="str">
        <f t="shared" si="49"/>
        <v/>
      </c>
      <c r="B579" s="65"/>
      <c r="C579" s="62"/>
      <c r="D579" s="63"/>
      <c r="E579" s="64"/>
      <c r="F579" s="65"/>
      <c r="G579" s="31"/>
      <c r="H579" s="34"/>
      <c r="I579" s="118" t="str">
        <f t="shared" si="50"/>
        <v/>
      </c>
      <c r="K579" s="7" t="str">
        <f t="shared" si="51"/>
        <v/>
      </c>
      <c r="L579" s="7" t="str">
        <f t="shared" si="52"/>
        <v/>
      </c>
      <c r="M579" s="7" t="str">
        <f t="shared" si="53"/>
        <v/>
      </c>
      <c r="N579" s="5" t="str">
        <f t="shared" si="54"/>
        <v/>
      </c>
    </row>
    <row r="580" spans="1:14" ht="12.75" customHeight="1" x14ac:dyDescent="0.3">
      <c r="A580" s="65" t="str">
        <f t="shared" si="49"/>
        <v>FEN 208</v>
      </c>
      <c r="B580" s="65"/>
      <c r="C580" s="62"/>
      <c r="D580" s="63" t="s">
        <v>32</v>
      </c>
      <c r="E580" s="64" t="s">
        <v>286</v>
      </c>
      <c r="F580" s="65" t="s">
        <v>10</v>
      </c>
      <c r="G580" s="31"/>
      <c r="H580" s="34"/>
      <c r="I580" s="118" t="str">
        <f t="shared" si="50"/>
        <v/>
      </c>
      <c r="K580" s="7" t="str">
        <f t="shared" si="51"/>
        <v/>
      </c>
      <c r="L580" s="7" t="str">
        <f t="shared" si="52"/>
        <v xml:space="preserve">FEN </v>
      </c>
      <c r="M580" s="7" t="str">
        <f t="shared" si="53"/>
        <v xml:space="preserve">FEN </v>
      </c>
      <c r="N580" s="5">
        <f t="shared" si="54"/>
        <v>208</v>
      </c>
    </row>
    <row r="581" spans="1:14" ht="12.75" customHeight="1" x14ac:dyDescent="0.3">
      <c r="A581" s="65" t="str">
        <f t="shared" si="49"/>
        <v/>
      </c>
      <c r="B581" s="65"/>
      <c r="C581" s="62"/>
      <c r="D581" s="63"/>
      <c r="E581" s="64"/>
      <c r="F581" s="65"/>
      <c r="G581" s="31"/>
      <c r="H581" s="34"/>
      <c r="I581" s="118" t="str">
        <f t="shared" si="50"/>
        <v/>
      </c>
      <c r="K581" s="7" t="str">
        <f t="shared" si="51"/>
        <v/>
      </c>
      <c r="L581" s="7" t="str">
        <f t="shared" si="52"/>
        <v/>
      </c>
      <c r="M581" s="7" t="str">
        <f t="shared" si="53"/>
        <v/>
      </c>
      <c r="N581" s="5" t="str">
        <f t="shared" si="54"/>
        <v/>
      </c>
    </row>
    <row r="582" spans="1:14" ht="12.75" customHeight="1" x14ac:dyDescent="0.3">
      <c r="A582" s="65" t="str">
        <f t="shared" si="49"/>
        <v>FEN 209</v>
      </c>
      <c r="B582" s="65"/>
      <c r="C582" s="62"/>
      <c r="D582" s="63" t="s">
        <v>33</v>
      </c>
      <c r="E582" s="64" t="s">
        <v>287</v>
      </c>
      <c r="F582" s="65" t="s">
        <v>10</v>
      </c>
      <c r="G582" s="31"/>
      <c r="H582" s="34"/>
      <c r="I582" s="118" t="str">
        <f t="shared" si="50"/>
        <v/>
      </c>
      <c r="K582" s="7" t="str">
        <f t="shared" si="51"/>
        <v/>
      </c>
      <c r="L582" s="7" t="str">
        <f t="shared" si="52"/>
        <v xml:space="preserve">FEN </v>
      </c>
      <c r="M582" s="7" t="str">
        <f t="shared" si="53"/>
        <v xml:space="preserve">FEN </v>
      </c>
      <c r="N582" s="5">
        <f t="shared" si="54"/>
        <v>209</v>
      </c>
    </row>
    <row r="583" spans="1:14" ht="12.75" customHeight="1" x14ac:dyDescent="0.3">
      <c r="A583" s="65" t="str">
        <f t="shared" ref="A583:A646" si="55">CONCATENATE(M583,N583)</f>
        <v/>
      </c>
      <c r="B583" s="65"/>
      <c r="C583" s="62"/>
      <c r="D583" s="63"/>
      <c r="E583" s="64"/>
      <c r="F583" s="65"/>
      <c r="G583" s="31"/>
      <c r="H583" s="34"/>
      <c r="I583" s="118" t="str">
        <f t="shared" ref="I583:I646" si="56">IF(AND(OR(G583=0,H583=0)),"",G583*H583)</f>
        <v/>
      </c>
      <c r="K583" s="7" t="str">
        <f t="shared" si="51"/>
        <v/>
      </c>
      <c r="L583" s="7" t="str">
        <f t="shared" si="52"/>
        <v/>
      </c>
      <c r="M583" s="7" t="str">
        <f t="shared" si="53"/>
        <v/>
      </c>
      <c r="N583" s="5" t="str">
        <f t="shared" si="54"/>
        <v/>
      </c>
    </row>
    <row r="584" spans="1:14" ht="12.75" customHeight="1" x14ac:dyDescent="0.3">
      <c r="A584" s="65" t="str">
        <f t="shared" si="55"/>
        <v>FEN 210</v>
      </c>
      <c r="B584" s="65" t="s">
        <v>1130</v>
      </c>
      <c r="C584" s="62" t="s">
        <v>321</v>
      </c>
      <c r="D584" s="63" t="s">
        <v>289</v>
      </c>
      <c r="E584" s="64"/>
      <c r="F584" s="65"/>
      <c r="G584" s="31"/>
      <c r="H584" s="34"/>
      <c r="I584" s="118" t="str">
        <f t="shared" si="56"/>
        <v/>
      </c>
      <c r="K584" s="7" t="str">
        <f t="shared" si="51"/>
        <v xml:space="preserve">FEN </v>
      </c>
      <c r="L584" s="7" t="str">
        <f t="shared" si="52"/>
        <v/>
      </c>
      <c r="M584" s="7" t="str">
        <f t="shared" si="53"/>
        <v xml:space="preserve">FEN </v>
      </c>
      <c r="N584" s="5">
        <f t="shared" si="54"/>
        <v>210</v>
      </c>
    </row>
    <row r="585" spans="1:14" ht="12.75" customHeight="1" x14ac:dyDescent="0.3">
      <c r="A585" s="65" t="str">
        <f t="shared" si="55"/>
        <v/>
      </c>
      <c r="B585" s="65"/>
      <c r="C585" s="62"/>
      <c r="D585" s="63"/>
      <c r="E585" s="64"/>
      <c r="F585" s="65"/>
      <c r="G585" s="31"/>
      <c r="H585" s="34"/>
      <c r="I585" s="118" t="str">
        <f t="shared" si="56"/>
        <v/>
      </c>
      <c r="K585" s="7" t="str">
        <f t="shared" si="51"/>
        <v/>
      </c>
      <c r="L585" s="7" t="str">
        <f t="shared" si="52"/>
        <v/>
      </c>
      <c r="M585" s="7" t="str">
        <f t="shared" si="53"/>
        <v/>
      </c>
      <c r="N585" s="5" t="str">
        <f t="shared" si="54"/>
        <v/>
      </c>
    </row>
    <row r="586" spans="1:14" ht="12.75" customHeight="1" x14ac:dyDescent="0.3">
      <c r="A586" s="65" t="str">
        <f t="shared" si="55"/>
        <v>FEN 211</v>
      </c>
      <c r="B586" s="65"/>
      <c r="C586" s="62"/>
      <c r="D586" s="63" t="s">
        <v>32</v>
      </c>
      <c r="E586" s="64" t="s">
        <v>1131</v>
      </c>
      <c r="F586" s="65" t="s">
        <v>10</v>
      </c>
      <c r="G586" s="31"/>
      <c r="H586" s="34"/>
      <c r="I586" s="118" t="str">
        <f t="shared" si="56"/>
        <v/>
      </c>
      <c r="K586" s="7" t="str">
        <f t="shared" si="51"/>
        <v/>
      </c>
      <c r="L586" s="7" t="str">
        <f t="shared" si="52"/>
        <v xml:space="preserve">FEN </v>
      </c>
      <c r="M586" s="7" t="str">
        <f t="shared" si="53"/>
        <v xml:space="preserve">FEN </v>
      </c>
      <c r="N586" s="5">
        <f t="shared" si="54"/>
        <v>211</v>
      </c>
    </row>
    <row r="587" spans="1:14" ht="12.75" customHeight="1" x14ac:dyDescent="0.3">
      <c r="A587" s="65" t="str">
        <f t="shared" si="55"/>
        <v/>
      </c>
      <c r="B587" s="65"/>
      <c r="C587" s="62"/>
      <c r="D587" s="63"/>
      <c r="E587" s="64"/>
      <c r="F587" s="65"/>
      <c r="G587" s="31"/>
      <c r="H587" s="34"/>
      <c r="I587" s="118" t="str">
        <f t="shared" si="56"/>
        <v/>
      </c>
      <c r="K587" s="7" t="str">
        <f t="shared" si="51"/>
        <v/>
      </c>
      <c r="L587" s="7" t="str">
        <f t="shared" si="52"/>
        <v/>
      </c>
      <c r="M587" s="7" t="str">
        <f t="shared" si="53"/>
        <v/>
      </c>
      <c r="N587" s="5" t="str">
        <f t="shared" si="54"/>
        <v/>
      </c>
    </row>
    <row r="588" spans="1:14" ht="12.75" customHeight="1" x14ac:dyDescent="0.3">
      <c r="A588" s="65" t="str">
        <f t="shared" si="55"/>
        <v>FEN 212</v>
      </c>
      <c r="B588" s="65"/>
      <c r="C588" s="62"/>
      <c r="D588" s="63" t="s">
        <v>33</v>
      </c>
      <c r="E588" s="64" t="s">
        <v>286</v>
      </c>
      <c r="F588" s="65" t="s">
        <v>10</v>
      </c>
      <c r="G588" s="31"/>
      <c r="H588" s="34"/>
      <c r="I588" s="118" t="str">
        <f t="shared" si="56"/>
        <v/>
      </c>
      <c r="K588" s="7" t="str">
        <f t="shared" ref="K588:K651" si="57">IF(ISBLANK(B588),"","FEN ")</f>
        <v/>
      </c>
      <c r="L588" s="7" t="str">
        <f t="shared" ref="L588:L651" si="58">IF(ISBLANK(F588),"","FEN ")</f>
        <v xml:space="preserve">FEN </v>
      </c>
      <c r="M588" s="7" t="str">
        <f t="shared" ref="M588:M651" si="59">IF(K588="FEN ","FEN ",IF(L588="FEN ","FEN ",""))</f>
        <v xml:space="preserve">FEN </v>
      </c>
      <c r="N588" s="5">
        <f t="shared" si="54"/>
        <v>212</v>
      </c>
    </row>
    <row r="589" spans="1:14" ht="12.75" customHeight="1" x14ac:dyDescent="0.3">
      <c r="A589" s="65" t="str">
        <f t="shared" si="55"/>
        <v/>
      </c>
      <c r="B589" s="65"/>
      <c r="C589" s="62"/>
      <c r="D589" s="63"/>
      <c r="E589" s="64"/>
      <c r="F589" s="65"/>
      <c r="G589" s="31"/>
      <c r="H589" s="34"/>
      <c r="I589" s="118" t="str">
        <f t="shared" si="56"/>
        <v/>
      </c>
      <c r="K589" s="7" t="str">
        <f t="shared" si="57"/>
        <v/>
      </c>
      <c r="L589" s="7" t="str">
        <f t="shared" si="58"/>
        <v/>
      </c>
      <c r="M589" s="7" t="str">
        <f t="shared" si="59"/>
        <v/>
      </c>
      <c r="N589" s="5" t="str">
        <f t="shared" si="54"/>
        <v/>
      </c>
    </row>
    <row r="590" spans="1:14" ht="12.75" customHeight="1" x14ac:dyDescent="0.3">
      <c r="A590" s="65" t="str">
        <f t="shared" si="55"/>
        <v>FEN 213</v>
      </c>
      <c r="B590" s="65"/>
      <c r="C590" s="62"/>
      <c r="D590" s="63" t="s">
        <v>36</v>
      </c>
      <c r="E590" s="64" t="s">
        <v>290</v>
      </c>
      <c r="F590" s="65" t="s">
        <v>10</v>
      </c>
      <c r="G590" s="31"/>
      <c r="H590" s="34"/>
      <c r="I590" s="118" t="str">
        <f t="shared" si="56"/>
        <v/>
      </c>
      <c r="K590" s="7" t="str">
        <f t="shared" si="57"/>
        <v/>
      </c>
      <c r="L590" s="7" t="str">
        <f t="shared" si="58"/>
        <v xml:space="preserve">FEN </v>
      </c>
      <c r="M590" s="7" t="str">
        <f t="shared" si="59"/>
        <v xml:space="preserve">FEN </v>
      </c>
      <c r="N590" s="5">
        <f t="shared" ref="N590:N653" si="60">IF(AND(M590="FEN ",ISNUMBER(MAX(N582:N589))),MAX(N582:N589)+1,"")</f>
        <v>213</v>
      </c>
    </row>
    <row r="591" spans="1:14" ht="12.75" customHeight="1" x14ac:dyDescent="0.3">
      <c r="A591" s="65" t="str">
        <f t="shared" si="55"/>
        <v/>
      </c>
      <c r="B591" s="65"/>
      <c r="C591" s="62"/>
      <c r="D591" s="63"/>
      <c r="E591" s="64"/>
      <c r="F591" s="65"/>
      <c r="G591" s="31"/>
      <c r="H591" s="34"/>
      <c r="I591" s="118" t="str">
        <f t="shared" si="56"/>
        <v/>
      </c>
      <c r="K591" s="7" t="str">
        <f t="shared" si="57"/>
        <v/>
      </c>
      <c r="L591" s="7" t="str">
        <f t="shared" si="58"/>
        <v/>
      </c>
      <c r="M591" s="7" t="str">
        <f t="shared" si="59"/>
        <v/>
      </c>
      <c r="N591" s="5" t="str">
        <f t="shared" si="60"/>
        <v/>
      </c>
    </row>
    <row r="592" spans="1:14" ht="12.75" customHeight="1" x14ac:dyDescent="0.3">
      <c r="A592" s="65" t="str">
        <f t="shared" si="55"/>
        <v>FEN 214</v>
      </c>
      <c r="B592" s="65"/>
      <c r="C592" s="62"/>
      <c r="D592" s="63" t="s">
        <v>38</v>
      </c>
      <c r="E592" s="64" t="s">
        <v>287</v>
      </c>
      <c r="F592" s="65" t="s">
        <v>10</v>
      </c>
      <c r="G592" s="31"/>
      <c r="H592" s="34"/>
      <c r="I592" s="118" t="str">
        <f t="shared" si="56"/>
        <v/>
      </c>
      <c r="K592" s="7" t="str">
        <f t="shared" si="57"/>
        <v/>
      </c>
      <c r="L592" s="7" t="str">
        <f t="shared" si="58"/>
        <v xml:space="preserve">FEN </v>
      </c>
      <c r="M592" s="7" t="str">
        <f t="shared" si="59"/>
        <v xml:space="preserve">FEN </v>
      </c>
      <c r="N592" s="5">
        <f t="shared" si="60"/>
        <v>214</v>
      </c>
    </row>
    <row r="593" spans="1:14" ht="12.75" customHeight="1" x14ac:dyDescent="0.3">
      <c r="A593" s="65" t="str">
        <f t="shared" si="55"/>
        <v/>
      </c>
      <c r="B593" s="65"/>
      <c r="C593" s="62"/>
      <c r="D593" s="63"/>
      <c r="E593" s="64"/>
      <c r="F593" s="65"/>
      <c r="G593" s="31"/>
      <c r="H593" s="34"/>
      <c r="I593" s="118" t="str">
        <f t="shared" si="56"/>
        <v/>
      </c>
      <c r="K593" s="7" t="str">
        <f t="shared" si="57"/>
        <v/>
      </c>
      <c r="L593" s="7" t="str">
        <f t="shared" si="58"/>
        <v/>
      </c>
      <c r="M593" s="7" t="str">
        <f t="shared" si="59"/>
        <v/>
      </c>
      <c r="N593" s="5" t="str">
        <f t="shared" si="60"/>
        <v/>
      </c>
    </row>
    <row r="594" spans="1:14" ht="12.75" customHeight="1" x14ac:dyDescent="0.3">
      <c r="A594" s="65" t="str">
        <f t="shared" si="55"/>
        <v>FEN 215</v>
      </c>
      <c r="B594" s="65"/>
      <c r="C594" s="62"/>
      <c r="D594" s="63" t="s">
        <v>96</v>
      </c>
      <c r="E594" s="64" t="s">
        <v>291</v>
      </c>
      <c r="F594" s="65" t="s">
        <v>10</v>
      </c>
      <c r="G594" s="31"/>
      <c r="H594" s="34"/>
      <c r="I594" s="118" t="str">
        <f t="shared" si="56"/>
        <v/>
      </c>
      <c r="K594" s="7" t="str">
        <f t="shared" si="57"/>
        <v/>
      </c>
      <c r="L594" s="7" t="str">
        <f t="shared" si="58"/>
        <v xml:space="preserve">FEN </v>
      </c>
      <c r="M594" s="7" t="str">
        <f t="shared" si="59"/>
        <v xml:space="preserve">FEN </v>
      </c>
      <c r="N594" s="5">
        <f t="shared" si="60"/>
        <v>215</v>
      </c>
    </row>
    <row r="595" spans="1:14" ht="12.75" customHeight="1" x14ac:dyDescent="0.3">
      <c r="A595" s="65" t="str">
        <f t="shared" si="55"/>
        <v/>
      </c>
      <c r="B595" s="65"/>
      <c r="C595" s="62"/>
      <c r="D595" s="63"/>
      <c r="E595" s="64"/>
      <c r="F595" s="65"/>
      <c r="G595" s="31"/>
      <c r="H595" s="34"/>
      <c r="I595" s="118" t="str">
        <f t="shared" si="56"/>
        <v/>
      </c>
      <c r="K595" s="7" t="str">
        <f t="shared" si="57"/>
        <v/>
      </c>
      <c r="L595" s="7" t="str">
        <f t="shared" si="58"/>
        <v/>
      </c>
      <c r="M595" s="7" t="str">
        <f t="shared" si="59"/>
        <v/>
      </c>
      <c r="N595" s="5" t="str">
        <f t="shared" si="60"/>
        <v/>
      </c>
    </row>
    <row r="596" spans="1:14" ht="12.75" customHeight="1" x14ac:dyDescent="0.3">
      <c r="A596" s="65" t="str">
        <f t="shared" si="55"/>
        <v>FEN 216</v>
      </c>
      <c r="B596" s="65"/>
      <c r="C596" s="62"/>
      <c r="D596" s="63" t="s">
        <v>97</v>
      </c>
      <c r="E596" s="64" t="s">
        <v>1132</v>
      </c>
      <c r="F596" s="65" t="s">
        <v>10</v>
      </c>
      <c r="G596" s="31"/>
      <c r="H596" s="34"/>
      <c r="I596" s="118" t="str">
        <f t="shared" si="56"/>
        <v/>
      </c>
      <c r="K596" s="7" t="str">
        <f t="shared" si="57"/>
        <v/>
      </c>
      <c r="L596" s="7" t="str">
        <f t="shared" si="58"/>
        <v xml:space="preserve">FEN </v>
      </c>
      <c r="M596" s="7" t="str">
        <f t="shared" si="59"/>
        <v xml:space="preserve">FEN </v>
      </c>
      <c r="N596" s="5">
        <f t="shared" si="60"/>
        <v>216</v>
      </c>
    </row>
    <row r="597" spans="1:14" ht="12.75" customHeight="1" x14ac:dyDescent="0.3">
      <c r="A597" s="65" t="str">
        <f t="shared" si="55"/>
        <v/>
      </c>
      <c r="B597" s="65"/>
      <c r="C597" s="62"/>
      <c r="D597" s="63"/>
      <c r="E597" s="64"/>
      <c r="F597" s="65"/>
      <c r="G597" s="31"/>
      <c r="H597" s="34"/>
      <c r="I597" s="118" t="str">
        <f t="shared" si="56"/>
        <v/>
      </c>
      <c r="K597" s="7" t="str">
        <f t="shared" si="57"/>
        <v/>
      </c>
      <c r="L597" s="7" t="str">
        <f t="shared" si="58"/>
        <v/>
      </c>
      <c r="M597" s="7" t="str">
        <f t="shared" si="59"/>
        <v/>
      </c>
      <c r="N597" s="5" t="str">
        <f t="shared" si="60"/>
        <v/>
      </c>
    </row>
    <row r="598" spans="1:14" ht="12.75" customHeight="1" x14ac:dyDescent="0.3">
      <c r="A598" s="65" t="str">
        <f t="shared" si="55"/>
        <v>FEN 217</v>
      </c>
      <c r="B598" s="65" t="s">
        <v>1130</v>
      </c>
      <c r="C598" s="62" t="s">
        <v>322</v>
      </c>
      <c r="D598" s="63" t="s">
        <v>292</v>
      </c>
      <c r="E598" s="64"/>
      <c r="F598" s="65"/>
      <c r="G598" s="31"/>
      <c r="H598" s="34"/>
      <c r="I598" s="118" t="str">
        <f t="shared" si="56"/>
        <v/>
      </c>
      <c r="K598" s="7" t="str">
        <f t="shared" si="57"/>
        <v xml:space="preserve">FEN </v>
      </c>
      <c r="L598" s="7" t="str">
        <f t="shared" si="58"/>
        <v/>
      </c>
      <c r="M598" s="7" t="str">
        <f t="shared" si="59"/>
        <v xml:space="preserve">FEN </v>
      </c>
      <c r="N598" s="5">
        <f t="shared" si="60"/>
        <v>217</v>
      </c>
    </row>
    <row r="599" spans="1:14" ht="12.75" customHeight="1" x14ac:dyDescent="0.3">
      <c r="A599" s="65" t="str">
        <f t="shared" si="55"/>
        <v/>
      </c>
      <c r="B599" s="65"/>
      <c r="C599" s="62"/>
      <c r="D599" s="63"/>
      <c r="E599" s="64"/>
      <c r="F599" s="65"/>
      <c r="G599" s="31"/>
      <c r="H599" s="34"/>
      <c r="I599" s="118" t="str">
        <f t="shared" si="56"/>
        <v/>
      </c>
      <c r="K599" s="7" t="str">
        <f t="shared" si="57"/>
        <v/>
      </c>
      <c r="L599" s="7" t="str">
        <f t="shared" si="58"/>
        <v/>
      </c>
      <c r="M599" s="7" t="str">
        <f t="shared" si="59"/>
        <v/>
      </c>
      <c r="N599" s="5" t="str">
        <f t="shared" si="60"/>
        <v/>
      </c>
    </row>
    <row r="600" spans="1:14" ht="12.75" customHeight="1" x14ac:dyDescent="0.3">
      <c r="A600" s="65" t="str">
        <f t="shared" si="55"/>
        <v>FEN 218</v>
      </c>
      <c r="B600" s="65"/>
      <c r="C600" s="62"/>
      <c r="D600" s="63" t="s">
        <v>32</v>
      </c>
      <c r="E600" s="64" t="s">
        <v>1133</v>
      </c>
      <c r="F600" s="65" t="s">
        <v>10</v>
      </c>
      <c r="G600" s="31"/>
      <c r="H600" s="34"/>
      <c r="I600" s="118" t="str">
        <f t="shared" si="56"/>
        <v/>
      </c>
      <c r="K600" s="7" t="str">
        <f t="shared" si="57"/>
        <v/>
      </c>
      <c r="L600" s="7" t="str">
        <f t="shared" si="58"/>
        <v xml:space="preserve">FEN </v>
      </c>
      <c r="M600" s="7" t="str">
        <f t="shared" si="59"/>
        <v xml:space="preserve">FEN </v>
      </c>
      <c r="N600" s="5">
        <f t="shared" si="60"/>
        <v>218</v>
      </c>
    </row>
    <row r="601" spans="1:14" ht="12.75" customHeight="1" x14ac:dyDescent="0.3">
      <c r="A601" s="65" t="str">
        <f t="shared" si="55"/>
        <v/>
      </c>
      <c r="B601" s="65"/>
      <c r="C601" s="62"/>
      <c r="D601" s="63"/>
      <c r="E601" s="64"/>
      <c r="F601" s="65"/>
      <c r="G601" s="31"/>
      <c r="H601" s="34"/>
      <c r="I601" s="118" t="str">
        <f t="shared" si="56"/>
        <v/>
      </c>
      <c r="K601" s="7" t="str">
        <f t="shared" si="57"/>
        <v/>
      </c>
      <c r="L601" s="7" t="str">
        <f t="shared" si="58"/>
        <v/>
      </c>
      <c r="M601" s="7" t="str">
        <f t="shared" si="59"/>
        <v/>
      </c>
      <c r="N601" s="5" t="str">
        <f t="shared" si="60"/>
        <v/>
      </c>
    </row>
    <row r="602" spans="1:14" ht="12.75" customHeight="1" x14ac:dyDescent="0.3">
      <c r="A602" s="65" t="str">
        <f t="shared" si="55"/>
        <v/>
      </c>
      <c r="B602" s="65"/>
      <c r="C602" s="62"/>
      <c r="D602" s="63"/>
      <c r="E602" s="64"/>
      <c r="F602" s="65"/>
      <c r="G602" s="31"/>
      <c r="H602" s="34"/>
      <c r="I602" s="118" t="str">
        <f t="shared" si="56"/>
        <v/>
      </c>
      <c r="K602" s="7" t="str">
        <f t="shared" si="57"/>
        <v/>
      </c>
      <c r="L602" s="7" t="str">
        <f t="shared" si="58"/>
        <v/>
      </c>
      <c r="M602" s="7" t="str">
        <f t="shared" si="59"/>
        <v/>
      </c>
      <c r="N602" s="5" t="str">
        <f t="shared" si="60"/>
        <v/>
      </c>
    </row>
    <row r="603" spans="1:14" ht="12.75" customHeight="1" x14ac:dyDescent="0.3">
      <c r="A603" s="65" t="str">
        <f t="shared" si="55"/>
        <v>FEN 219</v>
      </c>
      <c r="B603" s="65"/>
      <c r="C603" s="62"/>
      <c r="D603" s="63" t="s">
        <v>33</v>
      </c>
      <c r="E603" s="64" t="s">
        <v>1132</v>
      </c>
      <c r="F603" s="65" t="s">
        <v>10</v>
      </c>
      <c r="G603" s="31"/>
      <c r="H603" s="34"/>
      <c r="I603" s="118" t="str">
        <f t="shared" si="56"/>
        <v/>
      </c>
      <c r="K603" s="7" t="str">
        <f t="shared" si="57"/>
        <v/>
      </c>
      <c r="L603" s="7" t="str">
        <f t="shared" si="58"/>
        <v xml:space="preserve">FEN </v>
      </c>
      <c r="M603" s="7" t="str">
        <f t="shared" si="59"/>
        <v xml:space="preserve">FEN </v>
      </c>
      <c r="N603" s="5">
        <f t="shared" si="60"/>
        <v>219</v>
      </c>
    </row>
    <row r="604" spans="1:14" ht="12.75" customHeight="1" x14ac:dyDescent="0.3">
      <c r="A604" s="65" t="str">
        <f t="shared" si="55"/>
        <v/>
      </c>
      <c r="B604" s="65"/>
      <c r="C604" s="62"/>
      <c r="D604" s="63"/>
      <c r="E604" s="64"/>
      <c r="F604" s="65"/>
      <c r="G604" s="31"/>
      <c r="H604" s="34"/>
      <c r="I604" s="118" t="str">
        <f t="shared" si="56"/>
        <v/>
      </c>
      <c r="K604" s="7" t="str">
        <f t="shared" si="57"/>
        <v/>
      </c>
      <c r="L604" s="7" t="str">
        <f t="shared" si="58"/>
        <v/>
      </c>
      <c r="M604" s="7" t="str">
        <f t="shared" si="59"/>
        <v/>
      </c>
      <c r="N604" s="5" t="str">
        <f t="shared" si="60"/>
        <v/>
      </c>
    </row>
    <row r="605" spans="1:14" ht="12.75" customHeight="1" x14ac:dyDescent="0.3">
      <c r="A605" s="65" t="str">
        <f t="shared" si="55"/>
        <v>FEN 220</v>
      </c>
      <c r="B605" s="65"/>
      <c r="C605" s="62"/>
      <c r="D605" s="63" t="s">
        <v>36</v>
      </c>
      <c r="E605" s="64" t="s">
        <v>293</v>
      </c>
      <c r="F605" s="65" t="s">
        <v>10</v>
      </c>
      <c r="G605" s="31"/>
      <c r="H605" s="34"/>
      <c r="I605" s="118" t="str">
        <f t="shared" si="56"/>
        <v/>
      </c>
      <c r="K605" s="7" t="str">
        <f t="shared" si="57"/>
        <v/>
      </c>
      <c r="L605" s="7" t="str">
        <f t="shared" si="58"/>
        <v xml:space="preserve">FEN </v>
      </c>
      <c r="M605" s="7" t="str">
        <f t="shared" si="59"/>
        <v xml:space="preserve">FEN </v>
      </c>
      <c r="N605" s="5">
        <f t="shared" si="60"/>
        <v>220</v>
      </c>
    </row>
    <row r="606" spans="1:14" ht="12.75" customHeight="1" x14ac:dyDescent="0.3">
      <c r="A606" s="65" t="str">
        <f t="shared" si="55"/>
        <v/>
      </c>
      <c r="B606" s="65"/>
      <c r="C606" s="62"/>
      <c r="D606" s="63"/>
      <c r="E606" s="64"/>
      <c r="F606" s="65"/>
      <c r="G606" s="31"/>
      <c r="H606" s="34"/>
      <c r="I606" s="118" t="str">
        <f t="shared" si="56"/>
        <v/>
      </c>
      <c r="K606" s="7" t="str">
        <f t="shared" si="57"/>
        <v/>
      </c>
      <c r="L606" s="7" t="str">
        <f t="shared" si="58"/>
        <v/>
      </c>
      <c r="M606" s="7" t="str">
        <f t="shared" si="59"/>
        <v/>
      </c>
      <c r="N606" s="5" t="str">
        <f t="shared" si="60"/>
        <v/>
      </c>
    </row>
    <row r="607" spans="1:14" ht="12.75" customHeight="1" x14ac:dyDescent="0.3">
      <c r="A607" s="65" t="str">
        <f t="shared" si="55"/>
        <v>FEN 221</v>
      </c>
      <c r="B607" s="65" t="s">
        <v>1130</v>
      </c>
      <c r="C607" s="62" t="s">
        <v>323</v>
      </c>
      <c r="D607" s="63" t="s">
        <v>294</v>
      </c>
      <c r="E607" s="64"/>
      <c r="F607" s="65"/>
      <c r="G607" s="31"/>
      <c r="H607" s="34"/>
      <c r="I607" s="118" t="str">
        <f t="shared" si="56"/>
        <v/>
      </c>
      <c r="K607" s="7" t="str">
        <f t="shared" si="57"/>
        <v xml:space="preserve">FEN </v>
      </c>
      <c r="L607" s="7" t="str">
        <f t="shared" si="58"/>
        <v/>
      </c>
      <c r="M607" s="7" t="str">
        <f t="shared" si="59"/>
        <v xml:space="preserve">FEN </v>
      </c>
      <c r="N607" s="5">
        <f t="shared" si="60"/>
        <v>221</v>
      </c>
    </row>
    <row r="608" spans="1:14" ht="12.75" customHeight="1" x14ac:dyDescent="0.3">
      <c r="A608" s="65" t="str">
        <f t="shared" si="55"/>
        <v/>
      </c>
      <c r="B608" s="65"/>
      <c r="C608" s="62"/>
      <c r="D608" s="63"/>
      <c r="E608" s="64"/>
      <c r="F608" s="65"/>
      <c r="G608" s="31"/>
      <c r="H608" s="34"/>
      <c r="I608" s="118" t="str">
        <f t="shared" si="56"/>
        <v/>
      </c>
      <c r="K608" s="7" t="str">
        <f t="shared" si="57"/>
        <v/>
      </c>
      <c r="L608" s="7" t="str">
        <f t="shared" si="58"/>
        <v/>
      </c>
      <c r="M608" s="7" t="str">
        <f t="shared" si="59"/>
        <v/>
      </c>
      <c r="N608" s="5" t="str">
        <f t="shared" si="60"/>
        <v/>
      </c>
    </row>
    <row r="609" spans="1:14" ht="12.75" customHeight="1" x14ac:dyDescent="0.3">
      <c r="A609" s="65" t="str">
        <f t="shared" si="55"/>
        <v>FEN 222</v>
      </c>
      <c r="B609" s="65"/>
      <c r="C609" s="62"/>
      <c r="D609" s="63" t="s">
        <v>32</v>
      </c>
      <c r="E609" s="64" t="s">
        <v>1134</v>
      </c>
      <c r="F609" s="65" t="s">
        <v>10</v>
      </c>
      <c r="G609" s="31"/>
      <c r="H609" s="34"/>
      <c r="I609" s="118" t="str">
        <f t="shared" si="56"/>
        <v/>
      </c>
      <c r="K609" s="7" t="str">
        <f t="shared" si="57"/>
        <v/>
      </c>
      <c r="L609" s="7" t="str">
        <f t="shared" si="58"/>
        <v xml:space="preserve">FEN </v>
      </c>
      <c r="M609" s="7" t="str">
        <f t="shared" si="59"/>
        <v xml:space="preserve">FEN </v>
      </c>
      <c r="N609" s="5">
        <f t="shared" si="60"/>
        <v>222</v>
      </c>
    </row>
    <row r="610" spans="1:14" ht="12.75" customHeight="1" x14ac:dyDescent="0.3">
      <c r="A610" s="65" t="str">
        <f t="shared" si="55"/>
        <v/>
      </c>
      <c r="B610" s="65"/>
      <c r="C610" s="62"/>
      <c r="D610" s="63"/>
      <c r="E610" s="64"/>
      <c r="F610" s="65"/>
      <c r="G610" s="31"/>
      <c r="H610" s="34"/>
      <c r="I610" s="118" t="str">
        <f t="shared" si="56"/>
        <v/>
      </c>
      <c r="K610" s="7" t="str">
        <f t="shared" si="57"/>
        <v/>
      </c>
      <c r="L610" s="7" t="str">
        <f t="shared" si="58"/>
        <v/>
      </c>
      <c r="M610" s="7" t="str">
        <f t="shared" si="59"/>
        <v/>
      </c>
      <c r="N610" s="5" t="str">
        <f t="shared" si="60"/>
        <v/>
      </c>
    </row>
    <row r="611" spans="1:14" ht="12.75" customHeight="1" x14ac:dyDescent="0.3">
      <c r="A611" s="65" t="str">
        <f t="shared" si="55"/>
        <v>FEN 223</v>
      </c>
      <c r="B611" s="65" t="s">
        <v>1130</v>
      </c>
      <c r="C611" s="62" t="s">
        <v>324</v>
      </c>
      <c r="D611" s="63" t="s">
        <v>295</v>
      </c>
      <c r="E611" s="64"/>
      <c r="F611" s="65"/>
      <c r="G611" s="31"/>
      <c r="H611" s="34"/>
      <c r="I611" s="118" t="str">
        <f t="shared" si="56"/>
        <v/>
      </c>
      <c r="K611" s="7" t="str">
        <f t="shared" si="57"/>
        <v xml:space="preserve">FEN </v>
      </c>
      <c r="L611" s="7" t="str">
        <f t="shared" si="58"/>
        <v/>
      </c>
      <c r="M611" s="7" t="str">
        <f t="shared" si="59"/>
        <v xml:space="preserve">FEN </v>
      </c>
      <c r="N611" s="5">
        <f t="shared" si="60"/>
        <v>223</v>
      </c>
    </row>
    <row r="612" spans="1:14" ht="12.75" customHeight="1" x14ac:dyDescent="0.3">
      <c r="A612" s="65" t="str">
        <f t="shared" si="55"/>
        <v/>
      </c>
      <c r="B612" s="65"/>
      <c r="C612" s="62"/>
      <c r="D612" s="63"/>
      <c r="E612" s="64"/>
      <c r="F612" s="65"/>
      <c r="G612" s="31"/>
      <c r="H612" s="34"/>
      <c r="I612" s="118" t="str">
        <f t="shared" si="56"/>
        <v/>
      </c>
      <c r="K612" s="7" t="str">
        <f t="shared" si="57"/>
        <v/>
      </c>
      <c r="L612" s="7" t="str">
        <f t="shared" si="58"/>
        <v/>
      </c>
      <c r="M612" s="7" t="str">
        <f t="shared" si="59"/>
        <v/>
      </c>
      <c r="N612" s="5" t="str">
        <f t="shared" si="60"/>
        <v/>
      </c>
    </row>
    <row r="613" spans="1:14" ht="12.75" customHeight="1" x14ac:dyDescent="0.3">
      <c r="A613" s="65" t="str">
        <f t="shared" si="55"/>
        <v>FEN 224</v>
      </c>
      <c r="B613" s="65"/>
      <c r="C613" s="62"/>
      <c r="D613" s="63" t="s">
        <v>32</v>
      </c>
      <c r="E613" s="64" t="s">
        <v>1135</v>
      </c>
      <c r="F613" s="65" t="s">
        <v>10</v>
      </c>
      <c r="G613" s="31"/>
      <c r="H613" s="34"/>
      <c r="I613" s="118" t="str">
        <f t="shared" si="56"/>
        <v/>
      </c>
      <c r="K613" s="7" t="str">
        <f t="shared" si="57"/>
        <v/>
      </c>
      <c r="L613" s="7" t="str">
        <f t="shared" si="58"/>
        <v xml:space="preserve">FEN </v>
      </c>
      <c r="M613" s="7" t="str">
        <f t="shared" si="59"/>
        <v xml:space="preserve">FEN </v>
      </c>
      <c r="N613" s="5">
        <f t="shared" si="60"/>
        <v>224</v>
      </c>
    </row>
    <row r="614" spans="1:14" ht="12.75" customHeight="1" x14ac:dyDescent="0.3">
      <c r="A614" s="65" t="str">
        <f t="shared" si="55"/>
        <v/>
      </c>
      <c r="B614" s="65"/>
      <c r="C614" s="62"/>
      <c r="D614" s="63"/>
      <c r="E614" s="64"/>
      <c r="F614" s="65"/>
      <c r="G614" s="31"/>
      <c r="H614" s="34"/>
      <c r="I614" s="118" t="str">
        <f t="shared" si="56"/>
        <v/>
      </c>
      <c r="K614" s="7" t="str">
        <f t="shared" si="57"/>
        <v/>
      </c>
      <c r="L614" s="7" t="str">
        <f t="shared" si="58"/>
        <v/>
      </c>
      <c r="M614" s="7" t="str">
        <f t="shared" si="59"/>
        <v/>
      </c>
      <c r="N614" s="5" t="str">
        <f t="shared" si="60"/>
        <v/>
      </c>
    </row>
    <row r="615" spans="1:14" ht="12.75" customHeight="1" x14ac:dyDescent="0.3">
      <c r="A615" s="65" t="str">
        <f t="shared" si="55"/>
        <v>FEN 225</v>
      </c>
      <c r="B615" s="65" t="s">
        <v>1136</v>
      </c>
      <c r="C615" s="66" t="s">
        <v>1137</v>
      </c>
      <c r="D615" s="63"/>
      <c r="E615" s="64"/>
      <c r="F615" s="65"/>
      <c r="G615" s="31"/>
      <c r="H615" s="34"/>
      <c r="I615" s="118" t="str">
        <f t="shared" si="56"/>
        <v/>
      </c>
      <c r="K615" s="7" t="str">
        <f t="shared" si="57"/>
        <v xml:space="preserve">FEN </v>
      </c>
      <c r="L615" s="7" t="str">
        <f t="shared" si="58"/>
        <v/>
      </c>
      <c r="M615" s="7" t="str">
        <f t="shared" si="59"/>
        <v xml:space="preserve">FEN </v>
      </c>
      <c r="N615" s="5">
        <f t="shared" si="60"/>
        <v>225</v>
      </c>
    </row>
    <row r="616" spans="1:14" ht="12.75" customHeight="1" x14ac:dyDescent="0.3">
      <c r="A616" s="65" t="str">
        <f t="shared" si="55"/>
        <v/>
      </c>
      <c r="B616" s="65"/>
      <c r="C616" s="62"/>
      <c r="D616" s="63"/>
      <c r="E616" s="64"/>
      <c r="F616" s="65"/>
      <c r="G616" s="31"/>
      <c r="H616" s="34"/>
      <c r="I616" s="118" t="str">
        <f t="shared" si="56"/>
        <v/>
      </c>
      <c r="K616" s="7" t="str">
        <f t="shared" si="57"/>
        <v/>
      </c>
      <c r="L616" s="7" t="str">
        <f t="shared" si="58"/>
        <v/>
      </c>
      <c r="M616" s="7" t="str">
        <f t="shared" si="59"/>
        <v/>
      </c>
      <c r="N616" s="5" t="str">
        <f t="shared" si="60"/>
        <v/>
      </c>
    </row>
    <row r="617" spans="1:14" ht="12.75" customHeight="1" x14ac:dyDescent="0.3">
      <c r="A617" s="65" t="str">
        <f t="shared" si="55"/>
        <v>FEN 226</v>
      </c>
      <c r="B617" s="65" t="s">
        <v>637</v>
      </c>
      <c r="C617" s="62" t="s">
        <v>320</v>
      </c>
      <c r="D617" s="63" t="s">
        <v>1138</v>
      </c>
      <c r="E617" s="64"/>
      <c r="F617" s="65" t="s">
        <v>12</v>
      </c>
      <c r="G617" s="31"/>
      <c r="H617" s="34"/>
      <c r="I617" s="118" t="str">
        <f t="shared" si="56"/>
        <v/>
      </c>
      <c r="K617" s="7" t="str">
        <f t="shared" si="57"/>
        <v xml:space="preserve">FEN </v>
      </c>
      <c r="L617" s="7" t="str">
        <f t="shared" si="58"/>
        <v xml:space="preserve">FEN </v>
      </c>
      <c r="M617" s="7" t="str">
        <f t="shared" si="59"/>
        <v xml:space="preserve">FEN </v>
      </c>
      <c r="N617" s="5">
        <f t="shared" si="60"/>
        <v>226</v>
      </c>
    </row>
    <row r="618" spans="1:14" ht="12.75" customHeight="1" x14ac:dyDescent="0.3">
      <c r="A618" s="65" t="str">
        <f t="shared" si="55"/>
        <v/>
      </c>
      <c r="B618" s="65"/>
      <c r="C618" s="62"/>
      <c r="D618" s="63"/>
      <c r="E618" s="64"/>
      <c r="F618" s="65"/>
      <c r="G618" s="31"/>
      <c r="H618" s="34"/>
      <c r="I618" s="118" t="str">
        <f t="shared" si="56"/>
        <v/>
      </c>
      <c r="K618" s="7" t="str">
        <f t="shared" si="57"/>
        <v/>
      </c>
      <c r="L618" s="7" t="str">
        <f t="shared" si="58"/>
        <v/>
      </c>
      <c r="M618" s="7" t="str">
        <f t="shared" si="59"/>
        <v/>
      </c>
      <c r="N618" s="5" t="str">
        <f t="shared" si="60"/>
        <v/>
      </c>
    </row>
    <row r="619" spans="1:14" ht="12.75" customHeight="1" x14ac:dyDescent="0.3">
      <c r="A619" s="65" t="str">
        <f t="shared" si="55"/>
        <v>FEN 227</v>
      </c>
      <c r="B619" s="65" t="s">
        <v>637</v>
      </c>
      <c r="C619" s="62" t="s">
        <v>8</v>
      </c>
      <c r="D619" s="63" t="s">
        <v>1139</v>
      </c>
      <c r="E619" s="64"/>
      <c r="F619" s="65" t="s">
        <v>12</v>
      </c>
      <c r="G619" s="31"/>
      <c r="H619" s="34"/>
      <c r="I619" s="118" t="str">
        <f t="shared" si="56"/>
        <v/>
      </c>
      <c r="K619" s="7" t="str">
        <f t="shared" si="57"/>
        <v xml:space="preserve">FEN </v>
      </c>
      <c r="L619" s="7" t="str">
        <f t="shared" si="58"/>
        <v xml:space="preserve">FEN </v>
      </c>
      <c r="M619" s="7" t="str">
        <f t="shared" si="59"/>
        <v xml:space="preserve">FEN </v>
      </c>
      <c r="N619" s="5">
        <f t="shared" si="60"/>
        <v>227</v>
      </c>
    </row>
    <row r="620" spans="1:14" ht="12.75" customHeight="1" x14ac:dyDescent="0.3">
      <c r="A620" s="65" t="str">
        <f t="shared" si="55"/>
        <v/>
      </c>
      <c r="B620" s="65"/>
      <c r="C620" s="62"/>
      <c r="D620" s="63" t="s">
        <v>1140</v>
      </c>
      <c r="E620" s="64"/>
      <c r="F620" s="65"/>
      <c r="G620" s="31"/>
      <c r="H620" s="34"/>
      <c r="I620" s="118" t="str">
        <f t="shared" si="56"/>
        <v/>
      </c>
      <c r="K620" s="7" t="str">
        <f t="shared" si="57"/>
        <v/>
      </c>
      <c r="L620" s="7" t="str">
        <f t="shared" si="58"/>
        <v/>
      </c>
      <c r="M620" s="7" t="str">
        <f t="shared" si="59"/>
        <v/>
      </c>
      <c r="N620" s="5" t="str">
        <f t="shared" si="60"/>
        <v/>
      </c>
    </row>
    <row r="621" spans="1:14" ht="12.75" customHeight="1" x14ac:dyDescent="0.3">
      <c r="A621" s="65" t="str">
        <f t="shared" si="55"/>
        <v/>
      </c>
      <c r="B621" s="65"/>
      <c r="C621" s="62"/>
      <c r="D621" s="63"/>
      <c r="E621" s="64"/>
      <c r="F621" s="65"/>
      <c r="G621" s="31"/>
      <c r="H621" s="34"/>
      <c r="I621" s="118" t="str">
        <f t="shared" si="56"/>
        <v/>
      </c>
      <c r="K621" s="7" t="str">
        <f t="shared" si="57"/>
        <v/>
      </c>
      <c r="L621" s="7" t="str">
        <f t="shared" si="58"/>
        <v/>
      </c>
      <c r="M621" s="7" t="str">
        <f t="shared" si="59"/>
        <v/>
      </c>
      <c r="N621" s="5" t="str">
        <f t="shared" si="60"/>
        <v/>
      </c>
    </row>
    <row r="622" spans="1:14" ht="12.75" customHeight="1" x14ac:dyDescent="0.3">
      <c r="A622" s="65" t="str">
        <f t="shared" si="55"/>
        <v>FEN 228</v>
      </c>
      <c r="B622" s="65" t="s">
        <v>637</v>
      </c>
      <c r="C622" s="62" t="s">
        <v>321</v>
      </c>
      <c r="D622" s="63" t="s">
        <v>1141</v>
      </c>
      <c r="E622" s="64"/>
      <c r="F622" s="65" t="s">
        <v>12</v>
      </c>
      <c r="G622" s="31"/>
      <c r="H622" s="34"/>
      <c r="I622" s="118" t="str">
        <f t="shared" si="56"/>
        <v/>
      </c>
      <c r="K622" s="7" t="str">
        <f t="shared" si="57"/>
        <v xml:space="preserve">FEN </v>
      </c>
      <c r="L622" s="7" t="str">
        <f t="shared" si="58"/>
        <v xml:space="preserve">FEN </v>
      </c>
      <c r="M622" s="7" t="str">
        <f t="shared" si="59"/>
        <v xml:space="preserve">FEN </v>
      </c>
      <c r="N622" s="5">
        <f t="shared" si="60"/>
        <v>228</v>
      </c>
    </row>
    <row r="623" spans="1:14" ht="12.75" customHeight="1" x14ac:dyDescent="0.3">
      <c r="A623" s="65" t="str">
        <f t="shared" si="55"/>
        <v/>
      </c>
      <c r="B623" s="65"/>
      <c r="C623" s="62"/>
      <c r="D623" s="63" t="s">
        <v>1142</v>
      </c>
      <c r="E623" s="64"/>
      <c r="F623" s="65"/>
      <c r="G623" s="31"/>
      <c r="H623" s="34"/>
      <c r="I623" s="118" t="str">
        <f t="shared" si="56"/>
        <v/>
      </c>
      <c r="K623" s="7" t="str">
        <f t="shared" si="57"/>
        <v/>
      </c>
      <c r="L623" s="7" t="str">
        <f t="shared" si="58"/>
        <v/>
      </c>
      <c r="M623" s="7" t="str">
        <f t="shared" si="59"/>
        <v/>
      </c>
      <c r="N623" s="5" t="str">
        <f t="shared" si="60"/>
        <v/>
      </c>
    </row>
    <row r="624" spans="1:14" ht="12.75" customHeight="1" x14ac:dyDescent="0.3">
      <c r="A624" s="65" t="str">
        <f t="shared" si="55"/>
        <v/>
      </c>
      <c r="B624" s="65"/>
      <c r="C624" s="62"/>
      <c r="D624" s="63"/>
      <c r="E624" s="64"/>
      <c r="F624" s="65"/>
      <c r="G624" s="31"/>
      <c r="H624" s="34"/>
      <c r="I624" s="118" t="str">
        <f t="shared" si="56"/>
        <v/>
      </c>
      <c r="K624" s="7" t="str">
        <f t="shared" si="57"/>
        <v/>
      </c>
      <c r="L624" s="7" t="str">
        <f t="shared" si="58"/>
        <v/>
      </c>
      <c r="M624" s="7" t="str">
        <f t="shared" si="59"/>
        <v/>
      </c>
      <c r="N624" s="5" t="str">
        <f t="shared" si="60"/>
        <v/>
      </c>
    </row>
    <row r="625" spans="1:14" ht="12.75" customHeight="1" x14ac:dyDescent="0.3">
      <c r="A625" s="65" t="str">
        <f t="shared" si="55"/>
        <v>FEN 229</v>
      </c>
      <c r="B625" s="65" t="s">
        <v>637</v>
      </c>
      <c r="C625" s="62" t="s">
        <v>322</v>
      </c>
      <c r="D625" s="63" t="s">
        <v>1143</v>
      </c>
      <c r="E625" s="64"/>
      <c r="F625" s="65" t="s">
        <v>10</v>
      </c>
      <c r="G625" s="31"/>
      <c r="H625" s="34"/>
      <c r="I625" s="118" t="str">
        <f t="shared" si="56"/>
        <v/>
      </c>
      <c r="K625" s="7" t="str">
        <f t="shared" si="57"/>
        <v xml:space="preserve">FEN </v>
      </c>
      <c r="L625" s="7" t="str">
        <f t="shared" si="58"/>
        <v xml:space="preserve">FEN </v>
      </c>
      <c r="M625" s="7" t="str">
        <f t="shared" si="59"/>
        <v xml:space="preserve">FEN </v>
      </c>
      <c r="N625" s="5">
        <f t="shared" si="60"/>
        <v>229</v>
      </c>
    </row>
    <row r="626" spans="1:14" ht="12.75" customHeight="1" x14ac:dyDescent="0.3">
      <c r="A626" s="65" t="str">
        <f t="shared" si="55"/>
        <v/>
      </c>
      <c r="B626" s="65"/>
      <c r="C626" s="62"/>
      <c r="D626" s="63" t="s">
        <v>1144</v>
      </c>
      <c r="E626" s="64"/>
      <c r="F626" s="65"/>
      <c r="G626" s="31"/>
      <c r="H626" s="34"/>
      <c r="I626" s="118" t="str">
        <f t="shared" si="56"/>
        <v/>
      </c>
      <c r="K626" s="7" t="str">
        <f t="shared" si="57"/>
        <v/>
      </c>
      <c r="L626" s="7" t="str">
        <f t="shared" si="58"/>
        <v/>
      </c>
      <c r="M626" s="7" t="str">
        <f t="shared" si="59"/>
        <v/>
      </c>
      <c r="N626" s="5" t="str">
        <f t="shared" si="60"/>
        <v/>
      </c>
    </row>
    <row r="627" spans="1:14" ht="12.75" customHeight="1" x14ac:dyDescent="0.3">
      <c r="A627" s="65" t="str">
        <f t="shared" si="55"/>
        <v/>
      </c>
      <c r="B627" s="65"/>
      <c r="C627" s="62"/>
      <c r="D627" s="63"/>
      <c r="E627" s="64"/>
      <c r="F627" s="65"/>
      <c r="G627" s="31"/>
      <c r="H627" s="34"/>
      <c r="I627" s="118" t="str">
        <f t="shared" si="56"/>
        <v/>
      </c>
      <c r="K627" s="7" t="str">
        <f t="shared" si="57"/>
        <v/>
      </c>
      <c r="L627" s="7" t="str">
        <f t="shared" si="58"/>
        <v/>
      </c>
      <c r="M627" s="7" t="str">
        <f t="shared" si="59"/>
        <v/>
      </c>
      <c r="N627" s="5" t="str">
        <f t="shared" si="60"/>
        <v/>
      </c>
    </row>
    <row r="628" spans="1:14" ht="12.75" customHeight="1" x14ac:dyDescent="0.3">
      <c r="A628" s="65" t="str">
        <f t="shared" si="55"/>
        <v>FEN 230</v>
      </c>
      <c r="B628" s="65" t="s">
        <v>637</v>
      </c>
      <c r="C628" s="62" t="s">
        <v>323</v>
      </c>
      <c r="D628" s="63" t="s">
        <v>1145</v>
      </c>
      <c r="E628" s="64"/>
      <c r="F628" s="65" t="s">
        <v>10</v>
      </c>
      <c r="G628" s="31"/>
      <c r="H628" s="34"/>
      <c r="I628" s="118" t="str">
        <f t="shared" si="56"/>
        <v/>
      </c>
      <c r="K628" s="7" t="str">
        <f t="shared" si="57"/>
        <v xml:space="preserve">FEN </v>
      </c>
      <c r="L628" s="7" t="str">
        <f t="shared" si="58"/>
        <v xml:space="preserve">FEN </v>
      </c>
      <c r="M628" s="7" t="str">
        <f t="shared" si="59"/>
        <v xml:space="preserve">FEN </v>
      </c>
      <c r="N628" s="5">
        <f t="shared" si="60"/>
        <v>230</v>
      </c>
    </row>
    <row r="629" spans="1:14" ht="12.75" customHeight="1" x14ac:dyDescent="0.3">
      <c r="A629" s="65" t="str">
        <f t="shared" si="55"/>
        <v/>
      </c>
      <c r="B629" s="65"/>
      <c r="C629" s="62"/>
      <c r="D629" s="63" t="s">
        <v>1146</v>
      </c>
      <c r="E629" s="64"/>
      <c r="F629" s="65"/>
      <c r="G629" s="31"/>
      <c r="H629" s="34"/>
      <c r="I629" s="118" t="str">
        <f t="shared" si="56"/>
        <v/>
      </c>
      <c r="K629" s="7" t="str">
        <f t="shared" si="57"/>
        <v/>
      </c>
      <c r="L629" s="7" t="str">
        <f t="shared" si="58"/>
        <v/>
      </c>
      <c r="M629" s="7" t="str">
        <f t="shared" si="59"/>
        <v/>
      </c>
      <c r="N629" s="5" t="str">
        <f t="shared" si="60"/>
        <v/>
      </c>
    </row>
    <row r="630" spans="1:14" ht="12.75" customHeight="1" x14ac:dyDescent="0.3">
      <c r="A630" s="65" t="str">
        <f t="shared" si="55"/>
        <v/>
      </c>
      <c r="B630" s="65"/>
      <c r="C630" s="62"/>
      <c r="D630" s="63"/>
      <c r="E630" s="64"/>
      <c r="F630" s="65"/>
      <c r="G630" s="31"/>
      <c r="H630" s="34"/>
      <c r="I630" s="118" t="str">
        <f t="shared" si="56"/>
        <v/>
      </c>
      <c r="K630" s="7" t="str">
        <f t="shared" si="57"/>
        <v/>
      </c>
      <c r="L630" s="7" t="str">
        <f t="shared" si="58"/>
        <v/>
      </c>
      <c r="M630" s="7" t="str">
        <f t="shared" si="59"/>
        <v/>
      </c>
      <c r="N630" s="5" t="str">
        <f t="shared" si="60"/>
        <v/>
      </c>
    </row>
    <row r="631" spans="1:14" ht="12.75" customHeight="1" x14ac:dyDescent="0.3">
      <c r="A631" s="65" t="str">
        <f t="shared" si="55"/>
        <v>FEN 231</v>
      </c>
      <c r="B631" s="65" t="s">
        <v>637</v>
      </c>
      <c r="C631" s="62" t="s">
        <v>324</v>
      </c>
      <c r="D631" s="63" t="s">
        <v>1145</v>
      </c>
      <c r="E631" s="64"/>
      <c r="F631" s="65" t="s">
        <v>10</v>
      </c>
      <c r="G631" s="31"/>
      <c r="H631" s="34"/>
      <c r="I631" s="118" t="str">
        <f t="shared" si="56"/>
        <v/>
      </c>
      <c r="K631" s="7" t="str">
        <f t="shared" si="57"/>
        <v xml:space="preserve">FEN </v>
      </c>
      <c r="L631" s="7" t="str">
        <f t="shared" si="58"/>
        <v xml:space="preserve">FEN </v>
      </c>
      <c r="M631" s="7" t="str">
        <f t="shared" si="59"/>
        <v xml:space="preserve">FEN </v>
      </c>
      <c r="N631" s="5">
        <f t="shared" si="60"/>
        <v>231</v>
      </c>
    </row>
    <row r="632" spans="1:14" ht="12.75" customHeight="1" x14ac:dyDescent="0.3">
      <c r="A632" s="65" t="str">
        <f t="shared" si="55"/>
        <v/>
      </c>
      <c r="B632" s="65"/>
      <c r="C632" s="62"/>
      <c r="D632" s="63" t="s">
        <v>1147</v>
      </c>
      <c r="E632" s="64"/>
      <c r="F632" s="65"/>
      <c r="G632" s="31"/>
      <c r="H632" s="34"/>
      <c r="I632" s="118" t="str">
        <f t="shared" si="56"/>
        <v/>
      </c>
      <c r="K632" s="7" t="str">
        <f t="shared" si="57"/>
        <v/>
      </c>
      <c r="L632" s="7" t="str">
        <f t="shared" si="58"/>
        <v/>
      </c>
      <c r="M632" s="7" t="str">
        <f t="shared" si="59"/>
        <v/>
      </c>
      <c r="N632" s="5" t="str">
        <f t="shared" si="60"/>
        <v/>
      </c>
    </row>
    <row r="633" spans="1:14" ht="12.75" customHeight="1" x14ac:dyDescent="0.3">
      <c r="A633" s="65" t="str">
        <f t="shared" si="55"/>
        <v/>
      </c>
      <c r="B633" s="65"/>
      <c r="C633" s="62"/>
      <c r="D633" s="63"/>
      <c r="E633" s="64"/>
      <c r="F633" s="65"/>
      <c r="G633" s="31"/>
      <c r="H633" s="34"/>
      <c r="I633" s="118" t="str">
        <f t="shared" si="56"/>
        <v/>
      </c>
      <c r="K633" s="7" t="str">
        <f t="shared" si="57"/>
        <v/>
      </c>
      <c r="L633" s="7" t="str">
        <f t="shared" si="58"/>
        <v/>
      </c>
      <c r="M633" s="7" t="str">
        <f t="shared" si="59"/>
        <v/>
      </c>
      <c r="N633" s="5" t="str">
        <f t="shared" si="60"/>
        <v/>
      </c>
    </row>
    <row r="634" spans="1:14" ht="12.75" customHeight="1" x14ac:dyDescent="0.3">
      <c r="A634" s="65" t="str">
        <f t="shared" si="55"/>
        <v>FEN 232</v>
      </c>
      <c r="B634" s="65" t="s">
        <v>637</v>
      </c>
      <c r="C634" s="62" t="s">
        <v>325</v>
      </c>
      <c r="D634" s="63" t="s">
        <v>1145</v>
      </c>
      <c r="E634" s="64"/>
      <c r="F634" s="65" t="s">
        <v>10</v>
      </c>
      <c r="G634" s="31"/>
      <c r="H634" s="34"/>
      <c r="I634" s="118" t="str">
        <f t="shared" si="56"/>
        <v/>
      </c>
      <c r="K634" s="7" t="str">
        <f t="shared" si="57"/>
        <v xml:space="preserve">FEN </v>
      </c>
      <c r="L634" s="7" t="str">
        <f t="shared" si="58"/>
        <v xml:space="preserve">FEN </v>
      </c>
      <c r="M634" s="7" t="str">
        <f t="shared" si="59"/>
        <v xml:space="preserve">FEN </v>
      </c>
      <c r="N634" s="5">
        <f t="shared" si="60"/>
        <v>232</v>
      </c>
    </row>
    <row r="635" spans="1:14" ht="12.75" customHeight="1" x14ac:dyDescent="0.3">
      <c r="A635" s="65" t="str">
        <f t="shared" si="55"/>
        <v/>
      </c>
      <c r="B635" s="65"/>
      <c r="C635" s="62"/>
      <c r="D635" s="63" t="s">
        <v>1148</v>
      </c>
      <c r="E635" s="64"/>
      <c r="F635" s="65"/>
      <c r="G635" s="31"/>
      <c r="H635" s="34"/>
      <c r="I635" s="118" t="str">
        <f t="shared" si="56"/>
        <v/>
      </c>
      <c r="K635" s="7" t="str">
        <f t="shared" si="57"/>
        <v/>
      </c>
      <c r="L635" s="7" t="str">
        <f t="shared" si="58"/>
        <v/>
      </c>
      <c r="M635" s="7" t="str">
        <f t="shared" si="59"/>
        <v/>
      </c>
      <c r="N635" s="5" t="str">
        <f t="shared" si="60"/>
        <v/>
      </c>
    </row>
    <row r="636" spans="1:14" ht="12.75" customHeight="1" x14ac:dyDescent="0.3">
      <c r="A636" s="65" t="str">
        <f t="shared" si="55"/>
        <v/>
      </c>
      <c r="B636" s="65"/>
      <c r="C636" s="62"/>
      <c r="D636" s="63"/>
      <c r="E636" s="64"/>
      <c r="F636" s="65"/>
      <c r="G636" s="31"/>
      <c r="H636" s="34"/>
      <c r="I636" s="118" t="str">
        <f t="shared" si="56"/>
        <v/>
      </c>
      <c r="K636" s="7" t="str">
        <f t="shared" si="57"/>
        <v/>
      </c>
      <c r="L636" s="7" t="str">
        <f t="shared" si="58"/>
        <v/>
      </c>
      <c r="M636" s="7" t="str">
        <f t="shared" si="59"/>
        <v/>
      </c>
      <c r="N636" s="5" t="str">
        <f t="shared" si="60"/>
        <v/>
      </c>
    </row>
    <row r="637" spans="1:14" ht="12.75" customHeight="1" x14ac:dyDescent="0.3">
      <c r="A637" s="65" t="str">
        <f t="shared" si="55"/>
        <v>FEN 233</v>
      </c>
      <c r="B637" s="65" t="s">
        <v>637</v>
      </c>
      <c r="C637" s="62" t="s">
        <v>326</v>
      </c>
      <c r="D637" s="63" t="s">
        <v>1143</v>
      </c>
      <c r="E637" s="64"/>
      <c r="F637" s="65" t="s">
        <v>10</v>
      </c>
      <c r="G637" s="31"/>
      <c r="H637" s="34"/>
      <c r="I637" s="118" t="str">
        <f t="shared" si="56"/>
        <v/>
      </c>
      <c r="K637" s="7" t="str">
        <f t="shared" si="57"/>
        <v xml:space="preserve">FEN </v>
      </c>
      <c r="L637" s="7" t="str">
        <f t="shared" si="58"/>
        <v xml:space="preserve">FEN </v>
      </c>
      <c r="M637" s="7" t="str">
        <f t="shared" si="59"/>
        <v xml:space="preserve">FEN </v>
      </c>
      <c r="N637" s="5">
        <f t="shared" si="60"/>
        <v>233</v>
      </c>
    </row>
    <row r="638" spans="1:14" ht="12.75" customHeight="1" x14ac:dyDescent="0.3">
      <c r="A638" s="65" t="str">
        <f t="shared" si="55"/>
        <v/>
      </c>
      <c r="B638" s="65"/>
      <c r="C638" s="62"/>
      <c r="D638" s="63" t="s">
        <v>1149</v>
      </c>
      <c r="E638" s="64"/>
      <c r="F638" s="65"/>
      <c r="G638" s="31"/>
      <c r="H638" s="34"/>
      <c r="I638" s="118" t="str">
        <f t="shared" si="56"/>
        <v/>
      </c>
      <c r="K638" s="7" t="str">
        <f t="shared" si="57"/>
        <v/>
      </c>
      <c r="L638" s="7" t="str">
        <f t="shared" si="58"/>
        <v/>
      </c>
      <c r="M638" s="7" t="str">
        <f t="shared" si="59"/>
        <v/>
      </c>
      <c r="N638" s="5" t="str">
        <f t="shared" si="60"/>
        <v/>
      </c>
    </row>
    <row r="639" spans="1:14" ht="12.75" customHeight="1" x14ac:dyDescent="0.3">
      <c r="A639" s="65" t="str">
        <f t="shared" si="55"/>
        <v/>
      </c>
      <c r="B639" s="65"/>
      <c r="C639" s="62"/>
      <c r="D639" s="63"/>
      <c r="E639" s="64"/>
      <c r="F639" s="65"/>
      <c r="G639" s="31"/>
      <c r="H639" s="34"/>
      <c r="I639" s="118" t="str">
        <f t="shared" si="56"/>
        <v/>
      </c>
      <c r="K639" s="7" t="str">
        <f t="shared" si="57"/>
        <v/>
      </c>
      <c r="L639" s="7" t="str">
        <f t="shared" si="58"/>
        <v/>
      </c>
      <c r="M639" s="7" t="str">
        <f t="shared" si="59"/>
        <v/>
      </c>
      <c r="N639" s="5" t="str">
        <f t="shared" si="60"/>
        <v/>
      </c>
    </row>
    <row r="640" spans="1:14" ht="12.75" customHeight="1" x14ac:dyDescent="0.3">
      <c r="A640" s="65" t="str">
        <f t="shared" si="55"/>
        <v>FEN 234</v>
      </c>
      <c r="B640" s="65" t="s">
        <v>637</v>
      </c>
      <c r="C640" s="62" t="s">
        <v>327</v>
      </c>
      <c r="D640" s="63" t="s">
        <v>1143</v>
      </c>
      <c r="E640" s="64"/>
      <c r="F640" s="65" t="s">
        <v>10</v>
      </c>
      <c r="G640" s="31"/>
      <c r="H640" s="34"/>
      <c r="I640" s="118" t="str">
        <f t="shared" si="56"/>
        <v/>
      </c>
      <c r="K640" s="7" t="str">
        <f t="shared" si="57"/>
        <v xml:space="preserve">FEN </v>
      </c>
      <c r="L640" s="7" t="str">
        <f t="shared" si="58"/>
        <v xml:space="preserve">FEN </v>
      </c>
      <c r="M640" s="7" t="str">
        <f t="shared" si="59"/>
        <v xml:space="preserve">FEN </v>
      </c>
      <c r="N640" s="5">
        <f t="shared" si="60"/>
        <v>234</v>
      </c>
    </row>
    <row r="641" spans="1:14" ht="12.75" customHeight="1" x14ac:dyDescent="0.3">
      <c r="A641" s="65" t="str">
        <f t="shared" si="55"/>
        <v/>
      </c>
      <c r="B641" s="65"/>
      <c r="C641" s="62"/>
      <c r="D641" s="63" t="s">
        <v>1150</v>
      </c>
      <c r="E641" s="64"/>
      <c r="F641" s="65"/>
      <c r="G641" s="31"/>
      <c r="H641" s="34"/>
      <c r="I641" s="118" t="str">
        <f t="shared" si="56"/>
        <v/>
      </c>
      <c r="K641" s="7" t="str">
        <f t="shared" si="57"/>
        <v/>
      </c>
      <c r="L641" s="7" t="str">
        <f t="shared" si="58"/>
        <v/>
      </c>
      <c r="M641" s="7" t="str">
        <f t="shared" si="59"/>
        <v/>
      </c>
      <c r="N641" s="5" t="str">
        <f t="shared" si="60"/>
        <v/>
      </c>
    </row>
    <row r="642" spans="1:14" ht="12.75" customHeight="1" x14ac:dyDescent="0.3">
      <c r="A642" s="65" t="str">
        <f t="shared" si="55"/>
        <v/>
      </c>
      <c r="B642" s="65"/>
      <c r="C642" s="62"/>
      <c r="D642" s="63"/>
      <c r="E642" s="64"/>
      <c r="F642" s="65"/>
      <c r="G642" s="31"/>
      <c r="H642" s="34"/>
      <c r="I642" s="118" t="str">
        <f t="shared" si="56"/>
        <v/>
      </c>
      <c r="K642" s="7" t="str">
        <f t="shared" si="57"/>
        <v/>
      </c>
      <c r="L642" s="7" t="str">
        <f t="shared" si="58"/>
        <v/>
      </c>
      <c r="M642" s="7" t="str">
        <f t="shared" si="59"/>
        <v/>
      </c>
      <c r="N642" s="5" t="str">
        <f t="shared" si="60"/>
        <v/>
      </c>
    </row>
    <row r="643" spans="1:14" ht="12.75" customHeight="1" x14ac:dyDescent="0.3">
      <c r="A643" s="65" t="str">
        <f t="shared" si="55"/>
        <v>FEN 235</v>
      </c>
      <c r="B643" s="65" t="s">
        <v>1151</v>
      </c>
      <c r="C643" s="66" t="s">
        <v>296</v>
      </c>
      <c r="D643" s="63"/>
      <c r="E643" s="64"/>
      <c r="F643" s="65"/>
      <c r="G643" s="31"/>
      <c r="H643" s="34"/>
      <c r="I643" s="118" t="str">
        <f t="shared" si="56"/>
        <v/>
      </c>
      <c r="K643" s="7" t="str">
        <f t="shared" si="57"/>
        <v xml:space="preserve">FEN </v>
      </c>
      <c r="L643" s="7" t="str">
        <f t="shared" si="58"/>
        <v/>
      </c>
      <c r="M643" s="7" t="str">
        <f t="shared" si="59"/>
        <v xml:space="preserve">FEN </v>
      </c>
      <c r="N643" s="5">
        <f t="shared" si="60"/>
        <v>235</v>
      </c>
    </row>
    <row r="644" spans="1:14" ht="12.75" customHeight="1" x14ac:dyDescent="0.3">
      <c r="A644" s="65" t="str">
        <f t="shared" si="55"/>
        <v/>
      </c>
      <c r="B644" s="65"/>
      <c r="C644" s="62"/>
      <c r="D644" s="63"/>
      <c r="E644" s="64"/>
      <c r="F644" s="65"/>
      <c r="G644" s="31"/>
      <c r="H644" s="34"/>
      <c r="I644" s="118" t="str">
        <f t="shared" si="56"/>
        <v/>
      </c>
      <c r="K644" s="7" t="str">
        <f t="shared" si="57"/>
        <v/>
      </c>
      <c r="L644" s="7" t="str">
        <f t="shared" si="58"/>
        <v/>
      </c>
      <c r="M644" s="7" t="str">
        <f t="shared" si="59"/>
        <v/>
      </c>
      <c r="N644" s="5" t="str">
        <f t="shared" si="60"/>
        <v/>
      </c>
    </row>
    <row r="645" spans="1:14" ht="12.75" customHeight="1" x14ac:dyDescent="0.3">
      <c r="A645" s="65" t="str">
        <f t="shared" si="55"/>
        <v>FEN 236</v>
      </c>
      <c r="B645" s="65" t="s">
        <v>1151</v>
      </c>
      <c r="C645" s="62" t="s">
        <v>320</v>
      </c>
      <c r="D645" s="63" t="s">
        <v>268</v>
      </c>
      <c r="E645" s="64"/>
      <c r="F645" s="65"/>
      <c r="G645" s="31"/>
      <c r="H645" s="34"/>
      <c r="I645" s="118" t="str">
        <f t="shared" si="56"/>
        <v/>
      </c>
      <c r="K645" s="7" t="str">
        <f t="shared" si="57"/>
        <v xml:space="preserve">FEN </v>
      </c>
      <c r="L645" s="7" t="str">
        <f t="shared" si="58"/>
        <v/>
      </c>
      <c r="M645" s="7" t="str">
        <f t="shared" si="59"/>
        <v xml:space="preserve">FEN </v>
      </c>
      <c r="N645" s="5">
        <f t="shared" si="60"/>
        <v>236</v>
      </c>
    </row>
    <row r="646" spans="1:14" ht="12.75" customHeight="1" x14ac:dyDescent="0.3">
      <c r="A646" s="65" t="str">
        <f t="shared" si="55"/>
        <v/>
      </c>
      <c r="B646" s="65"/>
      <c r="C646" s="62"/>
      <c r="D646" s="63"/>
      <c r="E646" s="64"/>
      <c r="F646" s="65"/>
      <c r="G646" s="31"/>
      <c r="H646" s="34"/>
      <c r="I646" s="118" t="str">
        <f t="shared" si="56"/>
        <v/>
      </c>
      <c r="K646" s="7" t="str">
        <f t="shared" si="57"/>
        <v/>
      </c>
      <c r="L646" s="7" t="str">
        <f t="shared" si="58"/>
        <v/>
      </c>
      <c r="M646" s="7" t="str">
        <f t="shared" si="59"/>
        <v/>
      </c>
      <c r="N646" s="5" t="str">
        <f t="shared" si="60"/>
        <v/>
      </c>
    </row>
    <row r="647" spans="1:14" ht="12.75" customHeight="1" x14ac:dyDescent="0.3">
      <c r="A647" s="65" t="str">
        <f t="shared" ref="A647:A710" si="61">CONCATENATE(M647,N647)</f>
        <v>FEN 237</v>
      </c>
      <c r="B647" s="65"/>
      <c r="C647" s="62"/>
      <c r="D647" s="63" t="s">
        <v>32</v>
      </c>
      <c r="E647" s="64" t="s">
        <v>567</v>
      </c>
      <c r="F647" s="65" t="s">
        <v>10</v>
      </c>
      <c r="G647" s="31"/>
      <c r="H647" s="34"/>
      <c r="I647" s="118" t="str">
        <f t="shared" ref="I647:I710" si="62">IF(AND(OR(G647=0,H647=0)),"",G647*H647)</f>
        <v/>
      </c>
      <c r="K647" s="7" t="str">
        <f t="shared" si="57"/>
        <v/>
      </c>
      <c r="L647" s="7" t="str">
        <f t="shared" si="58"/>
        <v xml:space="preserve">FEN </v>
      </c>
      <c r="M647" s="7" t="str">
        <f t="shared" si="59"/>
        <v xml:space="preserve">FEN </v>
      </c>
      <c r="N647" s="5">
        <f t="shared" si="60"/>
        <v>237</v>
      </c>
    </row>
    <row r="648" spans="1:14" ht="12.75" customHeight="1" x14ac:dyDescent="0.3">
      <c r="A648" s="65" t="str">
        <f t="shared" si="61"/>
        <v/>
      </c>
      <c r="B648" s="65"/>
      <c r="C648" s="62"/>
      <c r="D648" s="63"/>
      <c r="E648" s="64" t="s">
        <v>638</v>
      </c>
      <c r="F648" s="65"/>
      <c r="G648" s="31"/>
      <c r="H648" s="34"/>
      <c r="I648" s="118" t="str">
        <f t="shared" si="62"/>
        <v/>
      </c>
      <c r="K648" s="7" t="str">
        <f t="shared" si="57"/>
        <v/>
      </c>
      <c r="L648" s="7" t="str">
        <f t="shared" si="58"/>
        <v/>
      </c>
      <c r="M648" s="7" t="str">
        <f t="shared" si="59"/>
        <v/>
      </c>
      <c r="N648" s="5" t="str">
        <f t="shared" si="60"/>
        <v/>
      </c>
    </row>
    <row r="649" spans="1:14" ht="12.75" customHeight="1" x14ac:dyDescent="0.3">
      <c r="A649" s="65" t="str">
        <f t="shared" si="61"/>
        <v/>
      </c>
      <c r="B649" s="65"/>
      <c r="C649" s="62"/>
      <c r="D649" s="63"/>
      <c r="E649" s="64" t="s">
        <v>569</v>
      </c>
      <c r="F649" s="65"/>
      <c r="G649" s="31"/>
      <c r="H649" s="34"/>
      <c r="I649" s="118" t="str">
        <f t="shared" si="62"/>
        <v/>
      </c>
      <c r="K649" s="7" t="str">
        <f t="shared" si="57"/>
        <v/>
      </c>
      <c r="L649" s="7" t="str">
        <f t="shared" si="58"/>
        <v/>
      </c>
      <c r="M649" s="7" t="str">
        <f t="shared" si="59"/>
        <v/>
      </c>
      <c r="N649" s="5" t="str">
        <f t="shared" si="60"/>
        <v/>
      </c>
    </row>
    <row r="650" spans="1:14" ht="12.75" customHeight="1" x14ac:dyDescent="0.3">
      <c r="A650" s="65" t="str">
        <f t="shared" si="61"/>
        <v/>
      </c>
      <c r="B650" s="65"/>
      <c r="C650" s="62"/>
      <c r="D650" s="63"/>
      <c r="E650" s="64" t="s">
        <v>263</v>
      </c>
      <c r="F650" s="65"/>
      <c r="G650" s="31"/>
      <c r="H650" s="34"/>
      <c r="I650" s="118" t="str">
        <f t="shared" si="62"/>
        <v/>
      </c>
      <c r="K650" s="7" t="str">
        <f t="shared" si="57"/>
        <v/>
      </c>
      <c r="L650" s="7" t="str">
        <f t="shared" si="58"/>
        <v/>
      </c>
      <c r="M650" s="7" t="str">
        <f t="shared" si="59"/>
        <v/>
      </c>
      <c r="N650" s="5" t="str">
        <f t="shared" si="60"/>
        <v/>
      </c>
    </row>
    <row r="651" spans="1:14" ht="12.75" customHeight="1" x14ac:dyDescent="0.3">
      <c r="A651" s="65" t="str">
        <f t="shared" si="61"/>
        <v/>
      </c>
      <c r="B651" s="65"/>
      <c r="C651" s="62"/>
      <c r="D651" s="63"/>
      <c r="E651" s="64" t="s">
        <v>264</v>
      </c>
      <c r="F651" s="65"/>
      <c r="G651" s="31"/>
      <c r="H651" s="34"/>
      <c r="I651" s="118" t="str">
        <f t="shared" si="62"/>
        <v/>
      </c>
      <c r="K651" s="7" t="str">
        <f t="shared" si="57"/>
        <v/>
      </c>
      <c r="L651" s="7" t="str">
        <f t="shared" si="58"/>
        <v/>
      </c>
      <c r="M651" s="7" t="str">
        <f t="shared" si="59"/>
        <v/>
      </c>
      <c r="N651" s="5" t="str">
        <f t="shared" si="60"/>
        <v/>
      </c>
    </row>
    <row r="652" spans="1:14" ht="12.75" customHeight="1" x14ac:dyDescent="0.3">
      <c r="A652" s="65" t="str">
        <f t="shared" si="61"/>
        <v/>
      </c>
      <c r="B652" s="65"/>
      <c r="C652" s="62"/>
      <c r="D652" s="63"/>
      <c r="E652" s="64"/>
      <c r="F652" s="65"/>
      <c r="G652" s="31"/>
      <c r="H652" s="34"/>
      <c r="I652" s="118" t="str">
        <f t="shared" si="62"/>
        <v/>
      </c>
      <c r="K652" s="7" t="str">
        <f t="shared" ref="K652:K715" si="63">IF(ISBLANK(B652),"","FEN ")</f>
        <v/>
      </c>
      <c r="L652" s="7" t="str">
        <f t="shared" ref="L652:L715" si="64">IF(ISBLANK(F652),"","FEN ")</f>
        <v/>
      </c>
      <c r="M652" s="7" t="str">
        <f t="shared" ref="M652:M715" si="65">IF(K652="FEN ","FEN ",IF(L652="FEN ","FEN ",""))</f>
        <v/>
      </c>
      <c r="N652" s="5" t="str">
        <f t="shared" si="60"/>
        <v/>
      </c>
    </row>
    <row r="653" spans="1:14" ht="12.75" customHeight="1" x14ac:dyDescent="0.3">
      <c r="A653" s="65" t="str">
        <f t="shared" si="61"/>
        <v>FEN 238</v>
      </c>
      <c r="B653" s="65"/>
      <c r="C653" s="62"/>
      <c r="D653" s="63" t="s">
        <v>33</v>
      </c>
      <c r="E653" s="64" t="s">
        <v>567</v>
      </c>
      <c r="F653" s="65" t="s">
        <v>10</v>
      </c>
      <c r="G653" s="31"/>
      <c r="H653" s="34"/>
      <c r="I653" s="118" t="str">
        <f t="shared" si="62"/>
        <v/>
      </c>
      <c r="K653" s="7" t="str">
        <f t="shared" si="63"/>
        <v/>
      </c>
      <c r="L653" s="7" t="str">
        <f t="shared" si="64"/>
        <v xml:space="preserve">FEN </v>
      </c>
      <c r="M653" s="7" t="str">
        <f t="shared" si="65"/>
        <v xml:space="preserve">FEN </v>
      </c>
      <c r="N653" s="5">
        <f t="shared" si="60"/>
        <v>238</v>
      </c>
    </row>
    <row r="654" spans="1:14" ht="12.75" customHeight="1" x14ac:dyDescent="0.3">
      <c r="A654" s="65" t="str">
        <f t="shared" si="61"/>
        <v/>
      </c>
      <c r="B654" s="65"/>
      <c r="C654" s="62"/>
      <c r="D654" s="63"/>
      <c r="E654" s="64" t="s">
        <v>568</v>
      </c>
      <c r="F654" s="65"/>
      <c r="G654" s="31"/>
      <c r="H654" s="34"/>
      <c r="I654" s="118" t="str">
        <f t="shared" si="62"/>
        <v/>
      </c>
      <c r="K654" s="7" t="str">
        <f t="shared" si="63"/>
        <v/>
      </c>
      <c r="L654" s="7" t="str">
        <f t="shared" si="64"/>
        <v/>
      </c>
      <c r="M654" s="7" t="str">
        <f t="shared" si="65"/>
        <v/>
      </c>
      <c r="N654" s="5" t="str">
        <f t="shared" ref="N654:N717" si="66">IF(AND(M654="FEN ",ISNUMBER(MAX(N646:N653))),MAX(N646:N653)+1,"")</f>
        <v/>
      </c>
    </row>
    <row r="655" spans="1:14" ht="12.75" customHeight="1" x14ac:dyDescent="0.3">
      <c r="A655" s="65" t="str">
        <f t="shared" si="61"/>
        <v/>
      </c>
      <c r="B655" s="65"/>
      <c r="C655" s="62"/>
      <c r="D655" s="63"/>
      <c r="E655" s="64" t="s">
        <v>570</v>
      </c>
      <c r="F655" s="65"/>
      <c r="G655" s="31"/>
      <c r="H655" s="34"/>
      <c r="I655" s="118" t="str">
        <f t="shared" si="62"/>
        <v/>
      </c>
      <c r="K655" s="7" t="str">
        <f t="shared" si="63"/>
        <v/>
      </c>
      <c r="L655" s="7" t="str">
        <f t="shared" si="64"/>
        <v/>
      </c>
      <c r="M655" s="7" t="str">
        <f t="shared" si="65"/>
        <v/>
      </c>
      <c r="N655" s="5" t="str">
        <f t="shared" si="66"/>
        <v/>
      </c>
    </row>
    <row r="656" spans="1:14" ht="12.75" customHeight="1" x14ac:dyDescent="0.3">
      <c r="A656" s="65" t="str">
        <f t="shared" si="61"/>
        <v/>
      </c>
      <c r="B656" s="65"/>
      <c r="C656" s="62"/>
      <c r="D656" s="63"/>
      <c r="E656" s="64" t="s">
        <v>263</v>
      </c>
      <c r="F656" s="65"/>
      <c r="G656" s="55"/>
      <c r="H656" s="34"/>
      <c r="I656" s="118" t="str">
        <f t="shared" si="62"/>
        <v/>
      </c>
      <c r="K656" s="7" t="str">
        <f t="shared" si="63"/>
        <v/>
      </c>
      <c r="L656" s="7" t="str">
        <f t="shared" si="64"/>
        <v/>
      </c>
      <c r="M656" s="7" t="str">
        <f t="shared" si="65"/>
        <v/>
      </c>
      <c r="N656" s="5" t="str">
        <f t="shared" si="66"/>
        <v/>
      </c>
    </row>
    <row r="657" spans="1:14" ht="12.75" customHeight="1" x14ac:dyDescent="0.3">
      <c r="A657" s="65" t="str">
        <f t="shared" si="61"/>
        <v/>
      </c>
      <c r="B657" s="65"/>
      <c r="C657" s="62"/>
      <c r="D657" s="63"/>
      <c r="E657" s="64" t="s">
        <v>265</v>
      </c>
      <c r="F657" s="65"/>
      <c r="G657" s="55"/>
      <c r="H657" s="34"/>
      <c r="I657" s="118" t="str">
        <f t="shared" si="62"/>
        <v/>
      </c>
      <c r="K657" s="7" t="str">
        <f t="shared" si="63"/>
        <v/>
      </c>
      <c r="L657" s="7" t="str">
        <f t="shared" si="64"/>
        <v/>
      </c>
      <c r="M657" s="7" t="str">
        <f t="shared" si="65"/>
        <v/>
      </c>
      <c r="N657" s="5" t="str">
        <f t="shared" si="66"/>
        <v/>
      </c>
    </row>
    <row r="658" spans="1:14" ht="12.75" customHeight="1" x14ac:dyDescent="0.3">
      <c r="A658" s="65" t="str">
        <f t="shared" si="61"/>
        <v/>
      </c>
      <c r="B658" s="65"/>
      <c r="C658" s="62"/>
      <c r="D658" s="63"/>
      <c r="E658" s="64"/>
      <c r="F658" s="65"/>
      <c r="G658" s="55"/>
      <c r="H658" s="34"/>
      <c r="I658" s="118" t="str">
        <f t="shared" si="62"/>
        <v/>
      </c>
      <c r="K658" s="7" t="str">
        <f t="shared" si="63"/>
        <v/>
      </c>
      <c r="L658" s="7" t="str">
        <f t="shared" si="64"/>
        <v/>
      </c>
      <c r="M658" s="7" t="str">
        <f t="shared" si="65"/>
        <v/>
      </c>
      <c r="N658" s="5" t="str">
        <f t="shared" si="66"/>
        <v/>
      </c>
    </row>
    <row r="659" spans="1:14" ht="12.75" customHeight="1" x14ac:dyDescent="0.3">
      <c r="A659" s="65" t="str">
        <f t="shared" si="61"/>
        <v>FEN 239</v>
      </c>
      <c r="B659" s="65"/>
      <c r="C659" s="62"/>
      <c r="D659" s="63" t="s">
        <v>36</v>
      </c>
      <c r="E659" s="64" t="s">
        <v>567</v>
      </c>
      <c r="F659" s="65" t="s">
        <v>10</v>
      </c>
      <c r="G659" s="55"/>
      <c r="H659" s="34"/>
      <c r="I659" s="118" t="str">
        <f t="shared" si="62"/>
        <v/>
      </c>
      <c r="K659" s="7" t="str">
        <f t="shared" si="63"/>
        <v/>
      </c>
      <c r="L659" s="7" t="str">
        <f t="shared" si="64"/>
        <v xml:space="preserve">FEN </v>
      </c>
      <c r="M659" s="7" t="str">
        <f t="shared" si="65"/>
        <v xml:space="preserve">FEN </v>
      </c>
      <c r="N659" s="5">
        <f t="shared" si="66"/>
        <v>239</v>
      </c>
    </row>
    <row r="660" spans="1:14" ht="12.75" customHeight="1" x14ac:dyDescent="0.3">
      <c r="A660" s="65" t="str">
        <f t="shared" si="61"/>
        <v/>
      </c>
      <c r="B660" s="65"/>
      <c r="C660" s="62"/>
      <c r="D660" s="63"/>
      <c r="E660" s="64" t="s">
        <v>568</v>
      </c>
      <c r="F660" s="65"/>
      <c r="G660" s="33"/>
      <c r="H660" s="34"/>
      <c r="I660" s="118" t="str">
        <f t="shared" si="62"/>
        <v/>
      </c>
      <c r="K660" s="7" t="str">
        <f t="shared" si="63"/>
        <v/>
      </c>
      <c r="L660" s="7" t="str">
        <f t="shared" si="64"/>
        <v/>
      </c>
      <c r="M660" s="7" t="str">
        <f t="shared" si="65"/>
        <v/>
      </c>
      <c r="N660" s="5" t="str">
        <f t="shared" si="66"/>
        <v/>
      </c>
    </row>
    <row r="661" spans="1:14" ht="12.75" customHeight="1" x14ac:dyDescent="0.3">
      <c r="A661" s="65" t="str">
        <f t="shared" si="61"/>
        <v/>
      </c>
      <c r="B661" s="65"/>
      <c r="C661" s="62"/>
      <c r="D661" s="63"/>
      <c r="E661" s="64" t="s">
        <v>570</v>
      </c>
      <c r="F661" s="65"/>
      <c r="G661" s="33"/>
      <c r="H661" s="34"/>
      <c r="I661" s="118" t="str">
        <f t="shared" si="62"/>
        <v/>
      </c>
      <c r="K661" s="7" t="str">
        <f t="shared" si="63"/>
        <v/>
      </c>
      <c r="L661" s="7" t="str">
        <f t="shared" si="64"/>
        <v/>
      </c>
      <c r="M661" s="7" t="str">
        <f t="shared" si="65"/>
        <v/>
      </c>
      <c r="N661" s="5" t="str">
        <f t="shared" si="66"/>
        <v/>
      </c>
    </row>
    <row r="662" spans="1:14" ht="12.75" customHeight="1" x14ac:dyDescent="0.3">
      <c r="A662" s="65" t="str">
        <f t="shared" si="61"/>
        <v/>
      </c>
      <c r="B662" s="65"/>
      <c r="C662" s="62"/>
      <c r="D662" s="63"/>
      <c r="E662" s="64" t="s">
        <v>263</v>
      </c>
      <c r="F662" s="65"/>
      <c r="G662" s="33"/>
      <c r="H662" s="34"/>
      <c r="I662" s="118" t="str">
        <f t="shared" si="62"/>
        <v/>
      </c>
      <c r="K662" s="7" t="str">
        <f t="shared" si="63"/>
        <v/>
      </c>
      <c r="L662" s="7" t="str">
        <f t="shared" si="64"/>
        <v/>
      </c>
      <c r="M662" s="7" t="str">
        <f t="shared" si="65"/>
        <v/>
      </c>
      <c r="N662" s="5" t="str">
        <f t="shared" si="66"/>
        <v/>
      </c>
    </row>
    <row r="663" spans="1:14" ht="12.75" customHeight="1" x14ac:dyDescent="0.3">
      <c r="A663" s="65" t="str">
        <f t="shared" si="61"/>
        <v/>
      </c>
      <c r="B663" s="65"/>
      <c r="C663" s="62"/>
      <c r="D663" s="63"/>
      <c r="E663" s="64" t="s">
        <v>265</v>
      </c>
      <c r="F663" s="65"/>
      <c r="G663" s="33"/>
      <c r="H663" s="34"/>
      <c r="I663" s="118" t="str">
        <f t="shared" si="62"/>
        <v/>
      </c>
      <c r="K663" s="7" t="str">
        <f t="shared" si="63"/>
        <v/>
      </c>
      <c r="L663" s="7" t="str">
        <f t="shared" si="64"/>
        <v/>
      </c>
      <c r="M663" s="7" t="str">
        <f t="shared" si="65"/>
        <v/>
      </c>
      <c r="N663" s="5" t="str">
        <f t="shared" si="66"/>
        <v/>
      </c>
    </row>
    <row r="664" spans="1:14" ht="12.75" customHeight="1" x14ac:dyDescent="0.3">
      <c r="A664" s="65" t="str">
        <f t="shared" si="61"/>
        <v/>
      </c>
      <c r="B664" s="65"/>
      <c r="C664" s="62"/>
      <c r="D664" s="63"/>
      <c r="E664" s="64"/>
      <c r="F664" s="65"/>
      <c r="G664" s="33"/>
      <c r="H664" s="34"/>
      <c r="I664" s="118" t="str">
        <f t="shared" si="62"/>
        <v/>
      </c>
      <c r="K664" s="7" t="str">
        <f t="shared" si="63"/>
        <v/>
      </c>
      <c r="L664" s="7" t="str">
        <f t="shared" si="64"/>
        <v/>
      </c>
      <c r="M664" s="7" t="str">
        <f t="shared" si="65"/>
        <v/>
      </c>
      <c r="N664" s="5" t="str">
        <f t="shared" si="66"/>
        <v/>
      </c>
    </row>
    <row r="665" spans="1:14" ht="12.75" customHeight="1" x14ac:dyDescent="0.3">
      <c r="A665" s="65" t="str">
        <f t="shared" si="61"/>
        <v>FEN 240</v>
      </c>
      <c r="B665" s="65"/>
      <c r="C665" s="62"/>
      <c r="D665" s="63" t="s">
        <v>38</v>
      </c>
      <c r="E665" s="64" t="s">
        <v>567</v>
      </c>
      <c r="F665" s="65" t="s">
        <v>10</v>
      </c>
      <c r="G665" s="33"/>
      <c r="H665" s="34"/>
      <c r="I665" s="118" t="str">
        <f t="shared" si="62"/>
        <v/>
      </c>
      <c r="K665" s="7" t="str">
        <f t="shared" si="63"/>
        <v/>
      </c>
      <c r="L665" s="7" t="str">
        <f t="shared" si="64"/>
        <v xml:space="preserve">FEN </v>
      </c>
      <c r="M665" s="7" t="str">
        <f t="shared" si="65"/>
        <v xml:space="preserve">FEN </v>
      </c>
      <c r="N665" s="5">
        <f t="shared" si="66"/>
        <v>240</v>
      </c>
    </row>
    <row r="666" spans="1:14" ht="12.75" customHeight="1" x14ac:dyDescent="0.3">
      <c r="A666" s="65" t="str">
        <f t="shared" si="61"/>
        <v/>
      </c>
      <c r="B666" s="65"/>
      <c r="C666" s="62"/>
      <c r="D666" s="63"/>
      <c r="E666" s="64" t="s">
        <v>568</v>
      </c>
      <c r="F666" s="65"/>
      <c r="G666" s="33"/>
      <c r="H666" s="34"/>
      <c r="I666" s="118" t="str">
        <f t="shared" si="62"/>
        <v/>
      </c>
      <c r="K666" s="7" t="str">
        <f t="shared" si="63"/>
        <v/>
      </c>
      <c r="L666" s="7" t="str">
        <f t="shared" si="64"/>
        <v/>
      </c>
      <c r="M666" s="7" t="str">
        <f t="shared" si="65"/>
        <v/>
      </c>
      <c r="N666" s="5" t="str">
        <f t="shared" si="66"/>
        <v/>
      </c>
    </row>
    <row r="667" spans="1:14" ht="12.75" customHeight="1" x14ac:dyDescent="0.3">
      <c r="A667" s="65" t="str">
        <f t="shared" si="61"/>
        <v/>
      </c>
      <c r="B667" s="65"/>
      <c r="C667" s="62"/>
      <c r="D667" s="63"/>
      <c r="E667" s="64" t="s">
        <v>571</v>
      </c>
      <c r="F667" s="65"/>
      <c r="G667" s="33"/>
      <c r="H667" s="34"/>
      <c r="I667" s="118" t="str">
        <f t="shared" si="62"/>
        <v/>
      </c>
      <c r="K667" s="7" t="str">
        <f t="shared" si="63"/>
        <v/>
      </c>
      <c r="L667" s="7" t="str">
        <f t="shared" si="64"/>
        <v/>
      </c>
      <c r="M667" s="7" t="str">
        <f t="shared" si="65"/>
        <v/>
      </c>
      <c r="N667" s="5" t="str">
        <f t="shared" si="66"/>
        <v/>
      </c>
    </row>
    <row r="668" spans="1:14" ht="12.75" customHeight="1" x14ac:dyDescent="0.3">
      <c r="A668" s="65" t="str">
        <f t="shared" si="61"/>
        <v/>
      </c>
      <c r="B668" s="65"/>
      <c r="C668" s="62"/>
      <c r="D668" s="63"/>
      <c r="E668" s="64" t="s">
        <v>260</v>
      </c>
      <c r="F668" s="65"/>
      <c r="G668" s="33"/>
      <c r="H668" s="34"/>
      <c r="I668" s="118" t="str">
        <f t="shared" si="62"/>
        <v/>
      </c>
      <c r="K668" s="7" t="str">
        <f t="shared" si="63"/>
        <v/>
      </c>
      <c r="L668" s="7" t="str">
        <f t="shared" si="64"/>
        <v/>
      </c>
      <c r="M668" s="7" t="str">
        <f t="shared" si="65"/>
        <v/>
      </c>
      <c r="N668" s="5" t="str">
        <f t="shared" si="66"/>
        <v/>
      </c>
    </row>
    <row r="669" spans="1:14" ht="12.75" customHeight="1" x14ac:dyDescent="0.3">
      <c r="A669" s="65" t="str">
        <f t="shared" si="61"/>
        <v/>
      </c>
      <c r="B669" s="65"/>
      <c r="C669" s="62"/>
      <c r="D669" s="63"/>
      <c r="E669" s="64" t="s">
        <v>266</v>
      </c>
      <c r="F669" s="65"/>
      <c r="G669" s="33"/>
      <c r="H669" s="34"/>
      <c r="I669" s="118" t="str">
        <f t="shared" si="62"/>
        <v/>
      </c>
      <c r="K669" s="7" t="str">
        <f t="shared" si="63"/>
        <v/>
      </c>
      <c r="L669" s="7" t="str">
        <f t="shared" si="64"/>
        <v/>
      </c>
      <c r="M669" s="7" t="str">
        <f t="shared" si="65"/>
        <v/>
      </c>
      <c r="N669" s="5" t="str">
        <f t="shared" si="66"/>
        <v/>
      </c>
    </row>
    <row r="670" spans="1:14" ht="12.75" customHeight="1" x14ac:dyDescent="0.3">
      <c r="A670" s="65" t="str">
        <f t="shared" si="61"/>
        <v/>
      </c>
      <c r="B670" s="65"/>
      <c r="C670" s="62"/>
      <c r="D670" s="63"/>
      <c r="E670" s="64" t="s">
        <v>261</v>
      </c>
      <c r="F670" s="65"/>
      <c r="G670" s="33"/>
      <c r="H670" s="34"/>
      <c r="I670" s="118" t="str">
        <f t="shared" si="62"/>
        <v/>
      </c>
      <c r="K670" s="7" t="str">
        <f t="shared" si="63"/>
        <v/>
      </c>
      <c r="L670" s="7" t="str">
        <f t="shared" si="64"/>
        <v/>
      </c>
      <c r="M670" s="7" t="str">
        <f t="shared" si="65"/>
        <v/>
      </c>
      <c r="N670" s="5" t="str">
        <f t="shared" si="66"/>
        <v/>
      </c>
    </row>
    <row r="671" spans="1:14" ht="12.75" customHeight="1" x14ac:dyDescent="0.3">
      <c r="A671" s="65" t="str">
        <f t="shared" si="61"/>
        <v/>
      </c>
      <c r="B671" s="65"/>
      <c r="C671" s="62"/>
      <c r="D671" s="63"/>
      <c r="E671" s="64"/>
      <c r="F671" s="65"/>
      <c r="G671" s="33"/>
      <c r="H671" s="34"/>
      <c r="I671" s="118" t="str">
        <f t="shared" si="62"/>
        <v/>
      </c>
      <c r="K671" s="7" t="str">
        <f t="shared" si="63"/>
        <v/>
      </c>
      <c r="L671" s="7" t="str">
        <f t="shared" si="64"/>
        <v/>
      </c>
      <c r="M671" s="7" t="str">
        <f t="shared" si="65"/>
        <v/>
      </c>
      <c r="N671" s="5" t="str">
        <f t="shared" si="66"/>
        <v/>
      </c>
    </row>
    <row r="672" spans="1:14" ht="12.75" customHeight="1" x14ac:dyDescent="0.3">
      <c r="A672" s="65" t="str">
        <f t="shared" si="61"/>
        <v>FEN 241</v>
      </c>
      <c r="B672" s="65"/>
      <c r="C672" s="62"/>
      <c r="D672" s="63" t="s">
        <v>96</v>
      </c>
      <c r="E672" s="64" t="s">
        <v>567</v>
      </c>
      <c r="F672" s="65" t="s">
        <v>10</v>
      </c>
      <c r="G672" s="33"/>
      <c r="H672" s="34"/>
      <c r="I672" s="118" t="str">
        <f t="shared" si="62"/>
        <v/>
      </c>
      <c r="K672" s="7" t="str">
        <f t="shared" si="63"/>
        <v/>
      </c>
      <c r="L672" s="7" t="str">
        <f t="shared" si="64"/>
        <v xml:space="preserve">FEN </v>
      </c>
      <c r="M672" s="7" t="str">
        <f t="shared" si="65"/>
        <v xml:space="preserve">FEN </v>
      </c>
      <c r="N672" s="5">
        <f t="shared" si="66"/>
        <v>241</v>
      </c>
    </row>
    <row r="673" spans="1:14" ht="12.75" customHeight="1" x14ac:dyDescent="0.3">
      <c r="A673" s="65" t="str">
        <f t="shared" si="61"/>
        <v/>
      </c>
      <c r="B673" s="65"/>
      <c r="C673" s="62"/>
      <c r="D673" s="63"/>
      <c r="E673" s="64" t="s">
        <v>572</v>
      </c>
      <c r="F673" s="65"/>
      <c r="G673" s="33"/>
      <c r="H673" s="34"/>
      <c r="I673" s="118" t="str">
        <f t="shared" si="62"/>
        <v/>
      </c>
      <c r="K673" s="7" t="str">
        <f t="shared" si="63"/>
        <v/>
      </c>
      <c r="L673" s="7" t="str">
        <f t="shared" si="64"/>
        <v/>
      </c>
      <c r="M673" s="7" t="str">
        <f t="shared" si="65"/>
        <v/>
      </c>
      <c r="N673" s="5" t="str">
        <f t="shared" si="66"/>
        <v/>
      </c>
    </row>
    <row r="674" spans="1:14" ht="12.75" customHeight="1" x14ac:dyDescent="0.3">
      <c r="A674" s="65" t="str">
        <f t="shared" si="61"/>
        <v/>
      </c>
      <c r="B674" s="65"/>
      <c r="C674" s="62"/>
      <c r="D674" s="63"/>
      <c r="E674" s="64" t="s">
        <v>573</v>
      </c>
      <c r="F674" s="65"/>
      <c r="G674" s="33"/>
      <c r="H674" s="34"/>
      <c r="I674" s="118" t="str">
        <f t="shared" si="62"/>
        <v/>
      </c>
      <c r="K674" s="7" t="str">
        <f t="shared" si="63"/>
        <v/>
      </c>
      <c r="L674" s="7" t="str">
        <f t="shared" si="64"/>
        <v/>
      </c>
      <c r="M674" s="7" t="str">
        <f t="shared" si="65"/>
        <v/>
      </c>
      <c r="N674" s="5" t="str">
        <f t="shared" si="66"/>
        <v/>
      </c>
    </row>
    <row r="675" spans="1:14" ht="12.75" customHeight="1" x14ac:dyDescent="0.3">
      <c r="A675" s="65" t="str">
        <f t="shared" si="61"/>
        <v/>
      </c>
      <c r="B675" s="65"/>
      <c r="C675" s="62"/>
      <c r="D675" s="63"/>
      <c r="E675" s="64" t="s">
        <v>267</v>
      </c>
      <c r="F675" s="65"/>
      <c r="G675" s="33"/>
      <c r="H675" s="34"/>
      <c r="I675" s="118" t="str">
        <f t="shared" si="62"/>
        <v/>
      </c>
      <c r="K675" s="7" t="str">
        <f t="shared" si="63"/>
        <v/>
      </c>
      <c r="L675" s="7" t="str">
        <f t="shared" si="64"/>
        <v/>
      </c>
      <c r="M675" s="7" t="str">
        <f t="shared" si="65"/>
        <v/>
      </c>
      <c r="N675" s="5" t="str">
        <f t="shared" si="66"/>
        <v/>
      </c>
    </row>
    <row r="676" spans="1:14" ht="12.75" customHeight="1" x14ac:dyDescent="0.3">
      <c r="A676" s="65" t="str">
        <f t="shared" si="61"/>
        <v/>
      </c>
      <c r="B676" s="65"/>
      <c r="C676" s="62"/>
      <c r="D676" s="63"/>
      <c r="E676" s="64" t="s">
        <v>262</v>
      </c>
      <c r="F676" s="65"/>
      <c r="G676" s="33"/>
      <c r="H676" s="34"/>
      <c r="I676" s="118" t="str">
        <f t="shared" si="62"/>
        <v/>
      </c>
      <c r="K676" s="7" t="str">
        <f t="shared" si="63"/>
        <v/>
      </c>
      <c r="L676" s="7" t="str">
        <f t="shared" si="64"/>
        <v/>
      </c>
      <c r="M676" s="7" t="str">
        <f t="shared" si="65"/>
        <v/>
      </c>
      <c r="N676" s="5" t="str">
        <f t="shared" si="66"/>
        <v/>
      </c>
    </row>
    <row r="677" spans="1:14" ht="12.75" customHeight="1" x14ac:dyDescent="0.3">
      <c r="A677" s="65" t="str">
        <f t="shared" si="61"/>
        <v/>
      </c>
      <c r="B677" s="65"/>
      <c r="C677" s="62"/>
      <c r="D677" s="63"/>
      <c r="E677" s="64"/>
      <c r="F677" s="65"/>
      <c r="G677" s="33"/>
      <c r="H677" s="34"/>
      <c r="I677" s="118" t="str">
        <f t="shared" si="62"/>
        <v/>
      </c>
      <c r="K677" s="7" t="str">
        <f t="shared" si="63"/>
        <v/>
      </c>
      <c r="L677" s="7" t="str">
        <f t="shared" si="64"/>
        <v/>
      </c>
      <c r="M677" s="7" t="str">
        <f t="shared" si="65"/>
        <v/>
      </c>
      <c r="N677" s="5" t="str">
        <f t="shared" si="66"/>
        <v/>
      </c>
    </row>
    <row r="678" spans="1:14" ht="12.75" customHeight="1" x14ac:dyDescent="0.3">
      <c r="A678" s="65" t="str">
        <f t="shared" si="61"/>
        <v>FEN 242</v>
      </c>
      <c r="B678" s="65" t="s">
        <v>1152</v>
      </c>
      <c r="C678" s="66" t="s">
        <v>303</v>
      </c>
      <c r="D678" s="63"/>
      <c r="E678" s="64"/>
      <c r="F678" s="65"/>
      <c r="G678" s="33"/>
      <c r="H678" s="34"/>
      <c r="I678" s="118" t="str">
        <f t="shared" si="62"/>
        <v/>
      </c>
      <c r="K678" s="7" t="str">
        <f t="shared" si="63"/>
        <v xml:space="preserve">FEN </v>
      </c>
      <c r="L678" s="7" t="str">
        <f t="shared" si="64"/>
        <v/>
      </c>
      <c r="M678" s="7" t="str">
        <f t="shared" si="65"/>
        <v xml:space="preserve">FEN </v>
      </c>
      <c r="N678" s="5">
        <f t="shared" si="66"/>
        <v>242</v>
      </c>
    </row>
    <row r="679" spans="1:14" ht="12.75" customHeight="1" x14ac:dyDescent="0.3">
      <c r="A679" s="65" t="str">
        <f t="shared" si="61"/>
        <v/>
      </c>
      <c r="B679" s="65"/>
      <c r="C679" s="66" t="s">
        <v>304</v>
      </c>
      <c r="D679" s="63"/>
      <c r="E679" s="64"/>
      <c r="F679" s="65"/>
      <c r="G679" s="33"/>
      <c r="H679" s="34"/>
      <c r="I679" s="118" t="str">
        <f t="shared" si="62"/>
        <v/>
      </c>
      <c r="K679" s="7" t="str">
        <f t="shared" si="63"/>
        <v/>
      </c>
      <c r="L679" s="7" t="str">
        <f t="shared" si="64"/>
        <v/>
      </c>
      <c r="M679" s="7" t="str">
        <f t="shared" si="65"/>
        <v/>
      </c>
      <c r="N679" s="5" t="str">
        <f t="shared" si="66"/>
        <v/>
      </c>
    </row>
    <row r="680" spans="1:14" ht="12.75" customHeight="1" x14ac:dyDescent="0.3">
      <c r="A680" s="65" t="str">
        <f t="shared" si="61"/>
        <v/>
      </c>
      <c r="B680" s="65"/>
      <c r="C680" s="62"/>
      <c r="D680" s="63"/>
      <c r="E680" s="64"/>
      <c r="F680" s="65"/>
      <c r="G680" s="33"/>
      <c r="H680" s="34"/>
      <c r="I680" s="118" t="str">
        <f t="shared" si="62"/>
        <v/>
      </c>
      <c r="K680" s="7" t="str">
        <f t="shared" si="63"/>
        <v/>
      </c>
      <c r="L680" s="7" t="str">
        <f t="shared" si="64"/>
        <v/>
      </c>
      <c r="M680" s="7" t="str">
        <f t="shared" si="65"/>
        <v/>
      </c>
      <c r="N680" s="5" t="str">
        <f t="shared" si="66"/>
        <v/>
      </c>
    </row>
    <row r="681" spans="1:14" ht="12.75" customHeight="1" x14ac:dyDescent="0.3">
      <c r="A681" s="65" t="str">
        <f t="shared" si="61"/>
        <v>FEN 243</v>
      </c>
      <c r="B681" s="65" t="s">
        <v>1152</v>
      </c>
      <c r="C681" s="62" t="s">
        <v>320</v>
      </c>
      <c r="D681" s="63" t="s">
        <v>297</v>
      </c>
      <c r="E681" s="64"/>
      <c r="F681" s="65"/>
      <c r="G681" s="33"/>
      <c r="H681" s="34"/>
      <c r="I681" s="118" t="str">
        <f t="shared" si="62"/>
        <v/>
      </c>
      <c r="K681" s="7" t="str">
        <f t="shared" si="63"/>
        <v xml:space="preserve">FEN </v>
      </c>
      <c r="L681" s="7" t="str">
        <f t="shared" si="64"/>
        <v/>
      </c>
      <c r="M681" s="7" t="str">
        <f t="shared" si="65"/>
        <v xml:space="preserve">FEN </v>
      </c>
      <c r="N681" s="5">
        <f t="shared" si="66"/>
        <v>243</v>
      </c>
    </row>
    <row r="682" spans="1:14" ht="12.75" customHeight="1" x14ac:dyDescent="0.3">
      <c r="A682" s="65" t="str">
        <f t="shared" si="61"/>
        <v/>
      </c>
      <c r="B682" s="65"/>
      <c r="C682" s="62"/>
      <c r="D682" s="63"/>
      <c r="E682" s="64"/>
      <c r="F682" s="65"/>
      <c r="G682" s="33"/>
      <c r="H682" s="34"/>
      <c r="I682" s="118" t="str">
        <f t="shared" si="62"/>
        <v/>
      </c>
      <c r="K682" s="7" t="str">
        <f t="shared" si="63"/>
        <v/>
      </c>
      <c r="L682" s="7" t="str">
        <f t="shared" si="64"/>
        <v/>
      </c>
      <c r="M682" s="7" t="str">
        <f t="shared" si="65"/>
        <v/>
      </c>
      <c r="N682" s="5" t="str">
        <f t="shared" si="66"/>
        <v/>
      </c>
    </row>
    <row r="683" spans="1:14" ht="12.75" customHeight="1" x14ac:dyDescent="0.3">
      <c r="A683" s="65" t="str">
        <f t="shared" si="61"/>
        <v>FEN 244</v>
      </c>
      <c r="B683" s="65"/>
      <c r="C683" s="62"/>
      <c r="D683" s="63" t="s">
        <v>32</v>
      </c>
      <c r="E683" s="64" t="s">
        <v>298</v>
      </c>
      <c r="F683" s="65" t="s">
        <v>10</v>
      </c>
      <c r="G683" s="33"/>
      <c r="H683" s="34"/>
      <c r="I683" s="118" t="str">
        <f t="shared" si="62"/>
        <v/>
      </c>
      <c r="K683" s="7" t="str">
        <f t="shared" si="63"/>
        <v/>
      </c>
      <c r="L683" s="7" t="str">
        <f t="shared" si="64"/>
        <v xml:space="preserve">FEN </v>
      </c>
      <c r="M683" s="7" t="str">
        <f t="shared" si="65"/>
        <v xml:space="preserve">FEN </v>
      </c>
      <c r="N683" s="5">
        <f t="shared" si="66"/>
        <v>244</v>
      </c>
    </row>
    <row r="684" spans="1:14" ht="12.75" customHeight="1" x14ac:dyDescent="0.3">
      <c r="A684" s="65" t="str">
        <f t="shared" si="61"/>
        <v/>
      </c>
      <c r="B684" s="65"/>
      <c r="C684" s="62"/>
      <c r="D684" s="63"/>
      <c r="E684" s="64"/>
      <c r="F684" s="65"/>
      <c r="G684" s="33"/>
      <c r="H684" s="34"/>
      <c r="I684" s="118" t="str">
        <f t="shared" si="62"/>
        <v/>
      </c>
      <c r="K684" s="7" t="str">
        <f t="shared" si="63"/>
        <v/>
      </c>
      <c r="L684" s="7" t="str">
        <f t="shared" si="64"/>
        <v/>
      </c>
      <c r="M684" s="7" t="str">
        <f t="shared" si="65"/>
        <v/>
      </c>
      <c r="N684" s="5" t="str">
        <f t="shared" si="66"/>
        <v/>
      </c>
    </row>
    <row r="685" spans="1:14" ht="12.75" customHeight="1" x14ac:dyDescent="0.3">
      <c r="A685" s="65" t="str">
        <f t="shared" si="61"/>
        <v>FEN 245</v>
      </c>
      <c r="B685" s="65"/>
      <c r="C685" s="62"/>
      <c r="D685" s="63" t="s">
        <v>33</v>
      </c>
      <c r="E685" s="64" t="s">
        <v>299</v>
      </c>
      <c r="F685" s="65" t="s">
        <v>10</v>
      </c>
      <c r="G685" s="33"/>
      <c r="H685" s="34"/>
      <c r="I685" s="118" t="str">
        <f t="shared" si="62"/>
        <v/>
      </c>
      <c r="K685" s="7" t="str">
        <f t="shared" si="63"/>
        <v/>
      </c>
      <c r="L685" s="7" t="str">
        <f t="shared" si="64"/>
        <v xml:space="preserve">FEN </v>
      </c>
      <c r="M685" s="7" t="str">
        <f t="shared" si="65"/>
        <v xml:space="preserve">FEN </v>
      </c>
      <c r="N685" s="5">
        <f t="shared" si="66"/>
        <v>245</v>
      </c>
    </row>
    <row r="686" spans="1:14" ht="12.75" customHeight="1" x14ac:dyDescent="0.3">
      <c r="A686" s="65" t="str">
        <f t="shared" si="61"/>
        <v/>
      </c>
      <c r="B686" s="65"/>
      <c r="C686" s="62"/>
      <c r="D686" s="63"/>
      <c r="E686" s="64"/>
      <c r="F686" s="65"/>
      <c r="G686" s="33"/>
      <c r="H686" s="34"/>
      <c r="I686" s="118" t="str">
        <f t="shared" si="62"/>
        <v/>
      </c>
      <c r="K686" s="7" t="str">
        <f t="shared" si="63"/>
        <v/>
      </c>
      <c r="L686" s="7" t="str">
        <f t="shared" si="64"/>
        <v/>
      </c>
      <c r="M686" s="7" t="str">
        <f t="shared" si="65"/>
        <v/>
      </c>
      <c r="N686" s="5" t="str">
        <f t="shared" si="66"/>
        <v/>
      </c>
    </row>
    <row r="687" spans="1:14" ht="12.75" customHeight="1" x14ac:dyDescent="0.3">
      <c r="A687" s="65" t="str">
        <f t="shared" si="61"/>
        <v>FEN 246</v>
      </c>
      <c r="B687" s="65"/>
      <c r="C687" s="62"/>
      <c r="D687" s="63" t="s">
        <v>36</v>
      </c>
      <c r="E687" s="64" t="s">
        <v>300</v>
      </c>
      <c r="F687" s="65" t="s">
        <v>10</v>
      </c>
      <c r="G687" s="33"/>
      <c r="H687" s="34"/>
      <c r="I687" s="118" t="str">
        <f t="shared" si="62"/>
        <v/>
      </c>
      <c r="K687" s="7" t="str">
        <f t="shared" si="63"/>
        <v/>
      </c>
      <c r="L687" s="7" t="str">
        <f t="shared" si="64"/>
        <v xml:space="preserve">FEN </v>
      </c>
      <c r="M687" s="7" t="str">
        <f t="shared" si="65"/>
        <v xml:space="preserve">FEN </v>
      </c>
      <c r="N687" s="5">
        <f t="shared" si="66"/>
        <v>246</v>
      </c>
    </row>
    <row r="688" spans="1:14" ht="12.75" customHeight="1" x14ac:dyDescent="0.3">
      <c r="A688" s="65" t="str">
        <f t="shared" si="61"/>
        <v/>
      </c>
      <c r="B688" s="65"/>
      <c r="C688" s="62"/>
      <c r="D688" s="63"/>
      <c r="E688" s="64"/>
      <c r="F688" s="65"/>
      <c r="G688" s="33"/>
      <c r="H688" s="34"/>
      <c r="I688" s="118" t="str">
        <f t="shared" si="62"/>
        <v/>
      </c>
      <c r="K688" s="7" t="str">
        <f t="shared" si="63"/>
        <v/>
      </c>
      <c r="L688" s="7" t="str">
        <f t="shared" si="64"/>
        <v/>
      </c>
      <c r="M688" s="7" t="str">
        <f t="shared" si="65"/>
        <v/>
      </c>
      <c r="N688" s="5" t="str">
        <f t="shared" si="66"/>
        <v/>
      </c>
    </row>
    <row r="689" spans="1:14" ht="12.75" customHeight="1" x14ac:dyDescent="0.3">
      <c r="A689" s="65" t="str">
        <f t="shared" si="61"/>
        <v>FEN 247</v>
      </c>
      <c r="B689" s="65"/>
      <c r="C689" s="62"/>
      <c r="D689" s="63" t="s">
        <v>38</v>
      </c>
      <c r="E689" s="64" t="s">
        <v>306</v>
      </c>
      <c r="F689" s="65" t="s">
        <v>10</v>
      </c>
      <c r="G689" s="33"/>
      <c r="H689" s="34"/>
      <c r="I689" s="118" t="str">
        <f t="shared" si="62"/>
        <v/>
      </c>
      <c r="K689" s="7" t="str">
        <f t="shared" si="63"/>
        <v/>
      </c>
      <c r="L689" s="7" t="str">
        <f t="shared" si="64"/>
        <v xml:space="preserve">FEN </v>
      </c>
      <c r="M689" s="7" t="str">
        <f t="shared" si="65"/>
        <v xml:space="preserve">FEN </v>
      </c>
      <c r="N689" s="5">
        <f t="shared" si="66"/>
        <v>247</v>
      </c>
    </row>
    <row r="690" spans="1:14" ht="12.75" customHeight="1" x14ac:dyDescent="0.3">
      <c r="A690" s="65" t="str">
        <f t="shared" si="61"/>
        <v/>
      </c>
      <c r="B690" s="65"/>
      <c r="C690" s="62"/>
      <c r="D690" s="63"/>
      <c r="E690" s="64"/>
      <c r="F690" s="65"/>
      <c r="G690" s="33"/>
      <c r="H690" s="34"/>
      <c r="I690" s="118" t="str">
        <f t="shared" si="62"/>
        <v/>
      </c>
      <c r="K690" s="7" t="str">
        <f t="shared" si="63"/>
        <v/>
      </c>
      <c r="L690" s="7" t="str">
        <f t="shared" si="64"/>
        <v/>
      </c>
      <c r="M690" s="7" t="str">
        <f t="shared" si="65"/>
        <v/>
      </c>
      <c r="N690" s="5" t="str">
        <f t="shared" si="66"/>
        <v/>
      </c>
    </row>
    <row r="691" spans="1:14" ht="12.75" customHeight="1" x14ac:dyDescent="0.3">
      <c r="A691" s="65" t="str">
        <f t="shared" si="61"/>
        <v>FEN 248</v>
      </c>
      <c r="B691" s="65"/>
      <c r="C691" s="62"/>
      <c r="D691" s="63" t="s">
        <v>96</v>
      </c>
      <c r="E691" s="64" t="s">
        <v>305</v>
      </c>
      <c r="F691" s="65" t="s">
        <v>10</v>
      </c>
      <c r="G691" s="33"/>
      <c r="H691" s="34"/>
      <c r="I691" s="118" t="str">
        <f t="shared" si="62"/>
        <v/>
      </c>
      <c r="K691" s="7" t="str">
        <f t="shared" si="63"/>
        <v/>
      </c>
      <c r="L691" s="7" t="str">
        <f t="shared" si="64"/>
        <v xml:space="preserve">FEN </v>
      </c>
      <c r="M691" s="7" t="str">
        <f t="shared" si="65"/>
        <v xml:space="preserve">FEN </v>
      </c>
      <c r="N691" s="5">
        <f t="shared" si="66"/>
        <v>248</v>
      </c>
    </row>
    <row r="692" spans="1:14" ht="12.75" customHeight="1" x14ac:dyDescent="0.3">
      <c r="A692" s="65" t="str">
        <f t="shared" si="61"/>
        <v/>
      </c>
      <c r="B692" s="65"/>
      <c r="C692" s="62"/>
      <c r="D692" s="63"/>
      <c r="E692" s="64"/>
      <c r="F692" s="65"/>
      <c r="G692" s="33"/>
      <c r="H692" s="34"/>
      <c r="I692" s="118" t="str">
        <f t="shared" si="62"/>
        <v/>
      </c>
      <c r="K692" s="7" t="str">
        <f t="shared" si="63"/>
        <v/>
      </c>
      <c r="L692" s="7" t="str">
        <f t="shared" si="64"/>
        <v/>
      </c>
      <c r="M692" s="7" t="str">
        <f t="shared" si="65"/>
        <v/>
      </c>
      <c r="N692" s="5" t="str">
        <f t="shared" si="66"/>
        <v/>
      </c>
    </row>
    <row r="693" spans="1:14" ht="12.75" customHeight="1" x14ac:dyDescent="0.3">
      <c r="A693" s="65" t="str">
        <f t="shared" si="61"/>
        <v>FEN 249</v>
      </c>
      <c r="B693" s="65"/>
      <c r="C693" s="62"/>
      <c r="D693" s="63" t="s">
        <v>97</v>
      </c>
      <c r="E693" s="64" t="s">
        <v>307</v>
      </c>
      <c r="F693" s="65" t="s">
        <v>10</v>
      </c>
      <c r="G693" s="33"/>
      <c r="H693" s="34"/>
      <c r="I693" s="118" t="str">
        <f t="shared" si="62"/>
        <v/>
      </c>
      <c r="K693" s="7" t="str">
        <f t="shared" si="63"/>
        <v/>
      </c>
      <c r="L693" s="7" t="str">
        <f t="shared" si="64"/>
        <v xml:space="preserve">FEN </v>
      </c>
      <c r="M693" s="7" t="str">
        <f t="shared" si="65"/>
        <v xml:space="preserve">FEN </v>
      </c>
      <c r="N693" s="5">
        <f t="shared" si="66"/>
        <v>249</v>
      </c>
    </row>
    <row r="694" spans="1:14" ht="12.75" customHeight="1" x14ac:dyDescent="0.3">
      <c r="A694" s="65" t="str">
        <f t="shared" si="61"/>
        <v/>
      </c>
      <c r="B694" s="65"/>
      <c r="C694" s="62"/>
      <c r="D694" s="63"/>
      <c r="E694" s="64"/>
      <c r="F694" s="65"/>
      <c r="G694" s="33"/>
      <c r="H694" s="34"/>
      <c r="I694" s="118" t="str">
        <f t="shared" si="62"/>
        <v/>
      </c>
      <c r="K694" s="7" t="str">
        <f t="shared" si="63"/>
        <v/>
      </c>
      <c r="L694" s="7" t="str">
        <f t="shared" si="64"/>
        <v/>
      </c>
      <c r="M694" s="7" t="str">
        <f t="shared" si="65"/>
        <v/>
      </c>
      <c r="N694" s="5" t="str">
        <f t="shared" si="66"/>
        <v/>
      </c>
    </row>
    <row r="695" spans="1:14" ht="12.75" customHeight="1" x14ac:dyDescent="0.3">
      <c r="A695" s="65" t="str">
        <f t="shared" si="61"/>
        <v>FEN 250</v>
      </c>
      <c r="B695" s="65"/>
      <c r="C695" s="62"/>
      <c r="D695" s="63" t="s">
        <v>98</v>
      </c>
      <c r="E695" s="64" t="s">
        <v>308</v>
      </c>
      <c r="F695" s="65" t="s">
        <v>10</v>
      </c>
      <c r="G695" s="33"/>
      <c r="H695" s="34"/>
      <c r="I695" s="118" t="str">
        <f t="shared" si="62"/>
        <v/>
      </c>
      <c r="K695" s="7" t="str">
        <f t="shared" si="63"/>
        <v/>
      </c>
      <c r="L695" s="7" t="str">
        <f t="shared" si="64"/>
        <v xml:space="preserve">FEN </v>
      </c>
      <c r="M695" s="7" t="str">
        <f t="shared" si="65"/>
        <v xml:space="preserve">FEN </v>
      </c>
      <c r="N695" s="5">
        <f t="shared" si="66"/>
        <v>250</v>
      </c>
    </row>
    <row r="696" spans="1:14" ht="12.75" customHeight="1" x14ac:dyDescent="0.3">
      <c r="A696" s="65" t="str">
        <f t="shared" si="61"/>
        <v/>
      </c>
      <c r="B696" s="65"/>
      <c r="C696" s="62"/>
      <c r="D696" s="63"/>
      <c r="E696" s="64"/>
      <c r="F696" s="65"/>
      <c r="G696" s="33"/>
      <c r="H696" s="34"/>
      <c r="I696" s="118" t="str">
        <f t="shared" si="62"/>
        <v/>
      </c>
      <c r="K696" s="7" t="str">
        <f t="shared" si="63"/>
        <v/>
      </c>
      <c r="L696" s="7" t="str">
        <f t="shared" si="64"/>
        <v/>
      </c>
      <c r="M696" s="7" t="str">
        <f t="shared" si="65"/>
        <v/>
      </c>
      <c r="N696" s="5" t="str">
        <f t="shared" si="66"/>
        <v/>
      </c>
    </row>
    <row r="697" spans="1:14" ht="12.75" customHeight="1" x14ac:dyDescent="0.3">
      <c r="A697" s="65" t="str">
        <f t="shared" si="61"/>
        <v>FEN 251</v>
      </c>
      <c r="B697" s="65"/>
      <c r="C697" s="62"/>
      <c r="D697" s="63" t="s">
        <v>269</v>
      </c>
      <c r="E697" s="64" t="s">
        <v>309</v>
      </c>
      <c r="F697" s="65" t="s">
        <v>10</v>
      </c>
      <c r="G697" s="33"/>
      <c r="H697" s="34"/>
      <c r="I697" s="118" t="str">
        <f t="shared" si="62"/>
        <v/>
      </c>
      <c r="K697" s="7" t="str">
        <f t="shared" si="63"/>
        <v/>
      </c>
      <c r="L697" s="7" t="str">
        <f t="shared" si="64"/>
        <v xml:space="preserve">FEN </v>
      </c>
      <c r="M697" s="7" t="str">
        <f t="shared" si="65"/>
        <v xml:space="preserve">FEN </v>
      </c>
      <c r="N697" s="5">
        <f t="shared" si="66"/>
        <v>251</v>
      </c>
    </row>
    <row r="698" spans="1:14" ht="12.75" customHeight="1" x14ac:dyDescent="0.3">
      <c r="A698" s="65" t="str">
        <f t="shared" si="61"/>
        <v/>
      </c>
      <c r="B698" s="65"/>
      <c r="C698" s="62"/>
      <c r="D698" s="63"/>
      <c r="E698" s="64"/>
      <c r="F698" s="65"/>
      <c r="G698" s="33"/>
      <c r="H698" s="34"/>
      <c r="I698" s="118" t="str">
        <f t="shared" si="62"/>
        <v/>
      </c>
      <c r="K698" s="7" t="str">
        <f t="shared" si="63"/>
        <v/>
      </c>
      <c r="L698" s="7" t="str">
        <f t="shared" si="64"/>
        <v/>
      </c>
      <c r="M698" s="7" t="str">
        <f t="shared" si="65"/>
        <v/>
      </c>
      <c r="N698" s="5" t="str">
        <f t="shared" si="66"/>
        <v/>
      </c>
    </row>
    <row r="699" spans="1:14" ht="12.75" customHeight="1" x14ac:dyDescent="0.3">
      <c r="A699" s="65" t="str">
        <f t="shared" si="61"/>
        <v>FEN 252</v>
      </c>
      <c r="B699" s="65"/>
      <c r="C699" s="62"/>
      <c r="D699" s="63" t="s">
        <v>270</v>
      </c>
      <c r="E699" s="64" t="s">
        <v>310</v>
      </c>
      <c r="F699" s="65" t="s">
        <v>10</v>
      </c>
      <c r="G699" s="33"/>
      <c r="H699" s="34"/>
      <c r="I699" s="118" t="str">
        <f t="shared" si="62"/>
        <v/>
      </c>
      <c r="K699" s="7" t="str">
        <f t="shared" si="63"/>
        <v/>
      </c>
      <c r="L699" s="7" t="str">
        <f t="shared" si="64"/>
        <v xml:space="preserve">FEN </v>
      </c>
      <c r="M699" s="7" t="str">
        <f t="shared" si="65"/>
        <v xml:space="preserve">FEN </v>
      </c>
      <c r="N699" s="5">
        <f t="shared" si="66"/>
        <v>252</v>
      </c>
    </row>
    <row r="700" spans="1:14" ht="12.75" customHeight="1" x14ac:dyDescent="0.3">
      <c r="A700" s="65" t="str">
        <f t="shared" si="61"/>
        <v/>
      </c>
      <c r="B700" s="65"/>
      <c r="C700" s="62"/>
      <c r="D700" s="63"/>
      <c r="E700" s="64"/>
      <c r="F700" s="65"/>
      <c r="G700" s="33"/>
      <c r="H700" s="34"/>
      <c r="I700" s="118" t="str">
        <f t="shared" si="62"/>
        <v/>
      </c>
      <c r="K700" s="7" t="str">
        <f t="shared" si="63"/>
        <v/>
      </c>
      <c r="L700" s="7" t="str">
        <f t="shared" si="64"/>
        <v/>
      </c>
      <c r="M700" s="7" t="str">
        <f t="shared" si="65"/>
        <v/>
      </c>
      <c r="N700" s="5" t="str">
        <f t="shared" si="66"/>
        <v/>
      </c>
    </row>
    <row r="701" spans="1:14" ht="12.75" customHeight="1" x14ac:dyDescent="0.3">
      <c r="A701" s="65" t="str">
        <f t="shared" si="61"/>
        <v>FEN 253</v>
      </c>
      <c r="B701" s="65"/>
      <c r="C701" s="62"/>
      <c r="D701" s="63" t="s">
        <v>271</v>
      </c>
      <c r="E701" s="64" t="s">
        <v>311</v>
      </c>
      <c r="F701" s="65" t="s">
        <v>10</v>
      </c>
      <c r="G701" s="33"/>
      <c r="H701" s="34"/>
      <c r="I701" s="118" t="str">
        <f t="shared" si="62"/>
        <v/>
      </c>
      <c r="K701" s="7" t="str">
        <f t="shared" si="63"/>
        <v/>
      </c>
      <c r="L701" s="7" t="str">
        <f t="shared" si="64"/>
        <v xml:space="preserve">FEN </v>
      </c>
      <c r="M701" s="7" t="str">
        <f t="shared" si="65"/>
        <v xml:space="preserve">FEN </v>
      </c>
      <c r="N701" s="5">
        <f t="shared" si="66"/>
        <v>253</v>
      </c>
    </row>
    <row r="702" spans="1:14" ht="12.75" customHeight="1" x14ac:dyDescent="0.3">
      <c r="A702" s="65" t="str">
        <f t="shared" si="61"/>
        <v/>
      </c>
      <c r="B702" s="65"/>
      <c r="C702" s="62"/>
      <c r="D702" s="63"/>
      <c r="E702" s="64"/>
      <c r="F702" s="65"/>
      <c r="G702" s="33"/>
      <c r="H702" s="34"/>
      <c r="I702" s="118" t="str">
        <f t="shared" si="62"/>
        <v/>
      </c>
      <c r="K702" s="7" t="str">
        <f t="shared" si="63"/>
        <v/>
      </c>
      <c r="L702" s="7" t="str">
        <f t="shared" si="64"/>
        <v/>
      </c>
      <c r="M702" s="7" t="str">
        <f t="shared" si="65"/>
        <v/>
      </c>
      <c r="N702" s="5" t="str">
        <f t="shared" si="66"/>
        <v/>
      </c>
    </row>
    <row r="703" spans="1:14" ht="12.75" customHeight="1" x14ac:dyDescent="0.3">
      <c r="A703" s="65" t="str">
        <f t="shared" si="61"/>
        <v>FEN 254</v>
      </c>
      <c r="B703" s="65"/>
      <c r="C703" s="62"/>
      <c r="D703" s="63" t="s">
        <v>272</v>
      </c>
      <c r="E703" s="64" t="s">
        <v>312</v>
      </c>
      <c r="F703" s="65" t="s">
        <v>10</v>
      </c>
      <c r="G703" s="33"/>
      <c r="H703" s="34"/>
      <c r="I703" s="118" t="str">
        <f t="shared" si="62"/>
        <v/>
      </c>
      <c r="K703" s="7" t="str">
        <f t="shared" si="63"/>
        <v/>
      </c>
      <c r="L703" s="7" t="str">
        <f t="shared" si="64"/>
        <v xml:space="preserve">FEN </v>
      </c>
      <c r="M703" s="7" t="str">
        <f t="shared" si="65"/>
        <v xml:space="preserve">FEN </v>
      </c>
      <c r="N703" s="5">
        <f t="shared" si="66"/>
        <v>254</v>
      </c>
    </row>
    <row r="704" spans="1:14" ht="12.75" customHeight="1" x14ac:dyDescent="0.3">
      <c r="A704" s="65" t="str">
        <f t="shared" si="61"/>
        <v/>
      </c>
      <c r="B704" s="65"/>
      <c r="C704" s="62"/>
      <c r="D704" s="63"/>
      <c r="E704" s="64"/>
      <c r="F704" s="65"/>
      <c r="G704" s="33"/>
      <c r="H704" s="34"/>
      <c r="I704" s="118" t="str">
        <f t="shared" si="62"/>
        <v/>
      </c>
      <c r="K704" s="7" t="str">
        <f t="shared" si="63"/>
        <v/>
      </c>
      <c r="L704" s="7" t="str">
        <f t="shared" si="64"/>
        <v/>
      </c>
      <c r="M704" s="7" t="str">
        <f t="shared" si="65"/>
        <v/>
      </c>
      <c r="N704" s="5" t="str">
        <f t="shared" si="66"/>
        <v/>
      </c>
    </row>
    <row r="705" spans="1:14" ht="12.75" customHeight="1" x14ac:dyDescent="0.3">
      <c r="A705" s="65" t="str">
        <f t="shared" si="61"/>
        <v>FEN 255</v>
      </c>
      <c r="B705" s="65" t="s">
        <v>1152</v>
      </c>
      <c r="C705" s="62" t="s">
        <v>8</v>
      </c>
      <c r="D705" s="63" t="s">
        <v>301</v>
      </c>
      <c r="E705" s="64"/>
      <c r="F705" s="65"/>
      <c r="G705" s="33"/>
      <c r="H705" s="34"/>
      <c r="I705" s="118" t="str">
        <f t="shared" si="62"/>
        <v/>
      </c>
      <c r="K705" s="7" t="str">
        <f t="shared" si="63"/>
        <v xml:space="preserve">FEN </v>
      </c>
      <c r="L705" s="7" t="str">
        <f t="shared" si="64"/>
        <v/>
      </c>
      <c r="M705" s="7" t="str">
        <f t="shared" si="65"/>
        <v xml:space="preserve">FEN </v>
      </c>
      <c r="N705" s="5">
        <f t="shared" si="66"/>
        <v>255</v>
      </c>
    </row>
    <row r="706" spans="1:14" ht="12.75" customHeight="1" x14ac:dyDescent="0.3">
      <c r="A706" s="65" t="str">
        <f t="shared" si="61"/>
        <v/>
      </c>
      <c r="B706" s="65"/>
      <c r="C706" s="62"/>
      <c r="D706" s="63"/>
      <c r="E706" s="64"/>
      <c r="F706" s="65"/>
      <c r="G706" s="33"/>
      <c r="H706" s="34"/>
      <c r="I706" s="118" t="str">
        <f t="shared" si="62"/>
        <v/>
      </c>
      <c r="K706" s="7" t="str">
        <f t="shared" si="63"/>
        <v/>
      </c>
      <c r="L706" s="7" t="str">
        <f t="shared" si="64"/>
        <v/>
      </c>
      <c r="M706" s="7" t="str">
        <f t="shared" si="65"/>
        <v/>
      </c>
      <c r="N706" s="5" t="str">
        <f t="shared" si="66"/>
        <v/>
      </c>
    </row>
    <row r="707" spans="1:14" ht="12.75" customHeight="1" x14ac:dyDescent="0.3">
      <c r="A707" s="65" t="str">
        <f t="shared" si="61"/>
        <v>FEN 256</v>
      </c>
      <c r="B707" s="65"/>
      <c r="C707" s="62"/>
      <c r="D707" s="63" t="s">
        <v>32</v>
      </c>
      <c r="E707" s="64" t="s">
        <v>298</v>
      </c>
      <c r="F707" s="65" t="s">
        <v>10</v>
      </c>
      <c r="G707" s="33"/>
      <c r="H707" s="34"/>
      <c r="I707" s="118" t="str">
        <f t="shared" si="62"/>
        <v/>
      </c>
      <c r="K707" s="7" t="str">
        <f t="shared" si="63"/>
        <v/>
      </c>
      <c r="L707" s="7" t="str">
        <f t="shared" si="64"/>
        <v xml:space="preserve">FEN </v>
      </c>
      <c r="M707" s="7" t="str">
        <f t="shared" si="65"/>
        <v xml:space="preserve">FEN </v>
      </c>
      <c r="N707" s="5">
        <f t="shared" si="66"/>
        <v>256</v>
      </c>
    </row>
    <row r="708" spans="1:14" ht="12.75" customHeight="1" x14ac:dyDescent="0.3">
      <c r="A708" s="65" t="str">
        <f t="shared" si="61"/>
        <v/>
      </c>
      <c r="B708" s="65"/>
      <c r="C708" s="62"/>
      <c r="D708" s="63"/>
      <c r="E708" s="64"/>
      <c r="F708" s="65"/>
      <c r="G708" s="33"/>
      <c r="H708" s="34"/>
      <c r="I708" s="118" t="str">
        <f t="shared" si="62"/>
        <v/>
      </c>
      <c r="K708" s="7" t="str">
        <f t="shared" si="63"/>
        <v/>
      </c>
      <c r="L708" s="7" t="str">
        <f t="shared" si="64"/>
        <v/>
      </c>
      <c r="M708" s="7" t="str">
        <f t="shared" si="65"/>
        <v/>
      </c>
      <c r="N708" s="5" t="str">
        <f t="shared" si="66"/>
        <v/>
      </c>
    </row>
    <row r="709" spans="1:14" ht="12.75" customHeight="1" x14ac:dyDescent="0.3">
      <c r="A709" s="65" t="str">
        <f t="shared" si="61"/>
        <v>FEN 257</v>
      </c>
      <c r="B709" s="65"/>
      <c r="C709" s="62"/>
      <c r="D709" s="63" t="s">
        <v>33</v>
      </c>
      <c r="E709" s="64" t="s">
        <v>299</v>
      </c>
      <c r="F709" s="65" t="s">
        <v>10</v>
      </c>
      <c r="G709" s="33"/>
      <c r="H709" s="34"/>
      <c r="I709" s="118" t="str">
        <f t="shared" si="62"/>
        <v/>
      </c>
      <c r="K709" s="7" t="str">
        <f t="shared" si="63"/>
        <v/>
      </c>
      <c r="L709" s="7" t="str">
        <f t="shared" si="64"/>
        <v xml:space="preserve">FEN </v>
      </c>
      <c r="M709" s="7" t="str">
        <f t="shared" si="65"/>
        <v xml:space="preserve">FEN </v>
      </c>
      <c r="N709" s="5">
        <f t="shared" si="66"/>
        <v>257</v>
      </c>
    </row>
    <row r="710" spans="1:14" ht="12.75" customHeight="1" x14ac:dyDescent="0.3">
      <c r="A710" s="65" t="str">
        <f t="shared" si="61"/>
        <v/>
      </c>
      <c r="B710" s="65"/>
      <c r="C710" s="62"/>
      <c r="D710" s="63"/>
      <c r="E710" s="64"/>
      <c r="F710" s="65"/>
      <c r="G710" s="33"/>
      <c r="H710" s="34"/>
      <c r="I710" s="118" t="str">
        <f t="shared" si="62"/>
        <v/>
      </c>
      <c r="K710" s="7" t="str">
        <f t="shared" si="63"/>
        <v/>
      </c>
      <c r="L710" s="7" t="str">
        <f t="shared" si="64"/>
        <v/>
      </c>
      <c r="M710" s="7" t="str">
        <f t="shared" si="65"/>
        <v/>
      </c>
      <c r="N710" s="5" t="str">
        <f t="shared" si="66"/>
        <v/>
      </c>
    </row>
    <row r="711" spans="1:14" ht="12.75" customHeight="1" x14ac:dyDescent="0.3">
      <c r="A711" s="65" t="str">
        <f t="shared" ref="A711:A754" si="67">CONCATENATE(M711,N711)</f>
        <v>FEN 258</v>
      </c>
      <c r="B711" s="65"/>
      <c r="C711" s="62"/>
      <c r="D711" s="63" t="s">
        <v>36</v>
      </c>
      <c r="E711" s="64" t="s">
        <v>300</v>
      </c>
      <c r="F711" s="65" t="s">
        <v>10</v>
      </c>
      <c r="G711" s="33"/>
      <c r="H711" s="34"/>
      <c r="I711" s="118" t="str">
        <f t="shared" ref="I711:I754" si="68">IF(AND(OR(G711=0,H711=0)),"",G711*H711)</f>
        <v/>
      </c>
      <c r="K711" s="7" t="str">
        <f t="shared" si="63"/>
        <v/>
      </c>
      <c r="L711" s="7" t="str">
        <f t="shared" si="64"/>
        <v xml:space="preserve">FEN </v>
      </c>
      <c r="M711" s="7" t="str">
        <f t="shared" si="65"/>
        <v xml:space="preserve">FEN </v>
      </c>
      <c r="N711" s="5">
        <f t="shared" si="66"/>
        <v>258</v>
      </c>
    </row>
    <row r="712" spans="1:14" ht="12.75" customHeight="1" x14ac:dyDescent="0.3">
      <c r="A712" s="65" t="str">
        <f t="shared" si="67"/>
        <v/>
      </c>
      <c r="B712" s="65"/>
      <c r="C712" s="62"/>
      <c r="D712" s="63"/>
      <c r="E712" s="64"/>
      <c r="F712" s="65"/>
      <c r="G712" s="33"/>
      <c r="H712" s="34"/>
      <c r="I712" s="118" t="str">
        <f t="shared" si="68"/>
        <v/>
      </c>
      <c r="K712" s="7" t="str">
        <f t="shared" si="63"/>
        <v/>
      </c>
      <c r="L712" s="7" t="str">
        <f t="shared" si="64"/>
        <v/>
      </c>
      <c r="M712" s="7" t="str">
        <f t="shared" si="65"/>
        <v/>
      </c>
      <c r="N712" s="5" t="str">
        <f t="shared" si="66"/>
        <v/>
      </c>
    </row>
    <row r="713" spans="1:14" ht="12.75" customHeight="1" x14ac:dyDescent="0.3">
      <c r="A713" s="65" t="str">
        <f t="shared" si="67"/>
        <v>FEN 259</v>
      </c>
      <c r="B713" s="65"/>
      <c r="C713" s="62"/>
      <c r="D713" s="63" t="s">
        <v>38</v>
      </c>
      <c r="E713" s="64" t="s">
        <v>306</v>
      </c>
      <c r="F713" s="65" t="s">
        <v>10</v>
      </c>
      <c r="G713" s="33"/>
      <c r="H713" s="34"/>
      <c r="I713" s="118" t="str">
        <f t="shared" si="68"/>
        <v/>
      </c>
      <c r="K713" s="7" t="str">
        <f t="shared" si="63"/>
        <v/>
      </c>
      <c r="L713" s="7" t="str">
        <f t="shared" si="64"/>
        <v xml:space="preserve">FEN </v>
      </c>
      <c r="M713" s="7" t="str">
        <f t="shared" si="65"/>
        <v xml:space="preserve">FEN </v>
      </c>
      <c r="N713" s="5">
        <f t="shared" si="66"/>
        <v>259</v>
      </c>
    </row>
    <row r="714" spans="1:14" ht="12.75" customHeight="1" x14ac:dyDescent="0.3">
      <c r="A714" s="65" t="str">
        <f t="shared" si="67"/>
        <v/>
      </c>
      <c r="B714" s="65"/>
      <c r="C714" s="62"/>
      <c r="D714" s="63"/>
      <c r="E714" s="64"/>
      <c r="F714" s="65"/>
      <c r="G714" s="33"/>
      <c r="H714" s="34"/>
      <c r="I714" s="118" t="str">
        <f t="shared" si="68"/>
        <v/>
      </c>
      <c r="K714" s="7" t="str">
        <f t="shared" si="63"/>
        <v/>
      </c>
      <c r="L714" s="7" t="str">
        <f t="shared" si="64"/>
        <v/>
      </c>
      <c r="M714" s="7" t="str">
        <f t="shared" si="65"/>
        <v/>
      </c>
      <c r="N714" s="5" t="str">
        <f t="shared" si="66"/>
        <v/>
      </c>
    </row>
    <row r="715" spans="1:14" ht="12.75" customHeight="1" x14ac:dyDescent="0.3">
      <c r="A715" s="65" t="str">
        <f t="shared" si="67"/>
        <v>FEN 260</v>
      </c>
      <c r="B715" s="65"/>
      <c r="C715" s="62"/>
      <c r="D715" s="63" t="s">
        <v>96</v>
      </c>
      <c r="E715" s="64" t="s">
        <v>305</v>
      </c>
      <c r="F715" s="65" t="s">
        <v>10</v>
      </c>
      <c r="G715" s="33"/>
      <c r="H715" s="34"/>
      <c r="I715" s="118" t="str">
        <f t="shared" si="68"/>
        <v/>
      </c>
      <c r="K715" s="7" t="str">
        <f t="shared" si="63"/>
        <v/>
      </c>
      <c r="L715" s="7" t="str">
        <f t="shared" si="64"/>
        <v xml:space="preserve">FEN </v>
      </c>
      <c r="M715" s="7" t="str">
        <f t="shared" si="65"/>
        <v xml:space="preserve">FEN </v>
      </c>
      <c r="N715" s="5">
        <f t="shared" si="66"/>
        <v>260</v>
      </c>
    </row>
    <row r="716" spans="1:14" ht="12.75" customHeight="1" x14ac:dyDescent="0.3">
      <c r="A716" s="65" t="str">
        <f t="shared" si="67"/>
        <v/>
      </c>
      <c r="B716" s="65"/>
      <c r="C716" s="62"/>
      <c r="D716" s="63"/>
      <c r="E716" s="64"/>
      <c r="F716" s="65"/>
      <c r="G716" s="33"/>
      <c r="H716" s="34"/>
      <c r="I716" s="118" t="str">
        <f t="shared" si="68"/>
        <v/>
      </c>
      <c r="K716" s="7" t="str">
        <f t="shared" ref="K716:K754" si="69">IF(ISBLANK(B716),"","FEN ")</f>
        <v/>
      </c>
      <c r="L716" s="7" t="str">
        <f t="shared" ref="L716:L754" si="70">IF(ISBLANK(F716),"","FEN ")</f>
        <v/>
      </c>
      <c r="M716" s="7" t="str">
        <f t="shared" ref="M716:M754" si="71">IF(K716="FEN ","FEN ",IF(L716="FEN ","FEN ",""))</f>
        <v/>
      </c>
      <c r="N716" s="5" t="str">
        <f t="shared" si="66"/>
        <v/>
      </c>
    </row>
    <row r="717" spans="1:14" ht="12.75" customHeight="1" x14ac:dyDescent="0.3">
      <c r="A717" s="65" t="str">
        <f t="shared" si="67"/>
        <v>FEN 261</v>
      </c>
      <c r="B717" s="65"/>
      <c r="C717" s="62"/>
      <c r="D717" s="63" t="s">
        <v>97</v>
      </c>
      <c r="E717" s="64" t="s">
        <v>307</v>
      </c>
      <c r="F717" s="65" t="s">
        <v>10</v>
      </c>
      <c r="G717" s="33"/>
      <c r="H717" s="34"/>
      <c r="I717" s="118" t="str">
        <f t="shared" si="68"/>
        <v/>
      </c>
      <c r="K717" s="7" t="str">
        <f t="shared" si="69"/>
        <v/>
      </c>
      <c r="L717" s="7" t="str">
        <f t="shared" si="70"/>
        <v xml:space="preserve">FEN </v>
      </c>
      <c r="M717" s="7" t="str">
        <f t="shared" si="71"/>
        <v xml:space="preserve">FEN </v>
      </c>
      <c r="N717" s="5">
        <f t="shared" si="66"/>
        <v>261</v>
      </c>
    </row>
    <row r="718" spans="1:14" ht="12.75" customHeight="1" x14ac:dyDescent="0.3">
      <c r="A718" s="65" t="str">
        <f t="shared" si="67"/>
        <v/>
      </c>
      <c r="B718" s="65"/>
      <c r="C718" s="62"/>
      <c r="D718" s="63"/>
      <c r="E718" s="64"/>
      <c r="F718" s="65"/>
      <c r="G718" s="33"/>
      <c r="H718" s="34"/>
      <c r="I718" s="118" t="str">
        <f t="shared" si="68"/>
        <v/>
      </c>
      <c r="K718" s="7" t="str">
        <f t="shared" si="69"/>
        <v/>
      </c>
      <c r="L718" s="7" t="str">
        <f t="shared" si="70"/>
        <v/>
      </c>
      <c r="M718" s="7" t="str">
        <f t="shared" si="71"/>
        <v/>
      </c>
      <c r="N718" s="5" t="str">
        <f t="shared" ref="N718:N754" si="72">IF(AND(M718="FEN ",ISNUMBER(MAX(N710:N717))),MAX(N710:N717)+1,"")</f>
        <v/>
      </c>
    </row>
    <row r="719" spans="1:14" ht="12.75" customHeight="1" x14ac:dyDescent="0.3">
      <c r="A719" s="65" t="str">
        <f t="shared" si="67"/>
        <v>FEN 262</v>
      </c>
      <c r="B719" s="65"/>
      <c r="C719" s="62"/>
      <c r="D719" s="63" t="s">
        <v>98</v>
      </c>
      <c r="E719" s="64" t="s">
        <v>308</v>
      </c>
      <c r="F719" s="65" t="s">
        <v>10</v>
      </c>
      <c r="G719" s="33"/>
      <c r="H719" s="34"/>
      <c r="I719" s="118" t="str">
        <f t="shared" si="68"/>
        <v/>
      </c>
      <c r="K719" s="7" t="str">
        <f t="shared" si="69"/>
        <v/>
      </c>
      <c r="L719" s="7" t="str">
        <f t="shared" si="70"/>
        <v xml:space="preserve">FEN </v>
      </c>
      <c r="M719" s="7" t="str">
        <f t="shared" si="71"/>
        <v xml:space="preserve">FEN </v>
      </c>
      <c r="N719" s="5">
        <f t="shared" si="72"/>
        <v>262</v>
      </c>
    </row>
    <row r="720" spans="1:14" ht="12.75" customHeight="1" x14ac:dyDescent="0.3">
      <c r="A720" s="65" t="str">
        <f t="shared" si="67"/>
        <v/>
      </c>
      <c r="B720" s="65"/>
      <c r="C720" s="62"/>
      <c r="D720" s="63"/>
      <c r="E720" s="64"/>
      <c r="F720" s="65"/>
      <c r="G720" s="33"/>
      <c r="H720" s="34"/>
      <c r="I720" s="118" t="str">
        <f t="shared" si="68"/>
        <v/>
      </c>
      <c r="K720" s="7" t="str">
        <f t="shared" si="69"/>
        <v/>
      </c>
      <c r="L720" s="7" t="str">
        <f t="shared" si="70"/>
        <v/>
      </c>
      <c r="M720" s="7" t="str">
        <f t="shared" si="71"/>
        <v/>
      </c>
      <c r="N720" s="5" t="str">
        <f t="shared" si="72"/>
        <v/>
      </c>
    </row>
    <row r="721" spans="1:14" ht="12.75" customHeight="1" x14ac:dyDescent="0.3">
      <c r="A721" s="65" t="str">
        <f t="shared" si="67"/>
        <v>FEN 263</v>
      </c>
      <c r="B721" s="65"/>
      <c r="C721" s="62"/>
      <c r="D721" s="63" t="s">
        <v>269</v>
      </c>
      <c r="E721" s="64" t="s">
        <v>309</v>
      </c>
      <c r="F721" s="65" t="s">
        <v>10</v>
      </c>
      <c r="G721" s="33"/>
      <c r="H721" s="34"/>
      <c r="I721" s="118" t="str">
        <f t="shared" si="68"/>
        <v/>
      </c>
      <c r="K721" s="7" t="str">
        <f t="shared" si="69"/>
        <v/>
      </c>
      <c r="L721" s="7" t="str">
        <f t="shared" si="70"/>
        <v xml:space="preserve">FEN </v>
      </c>
      <c r="M721" s="7" t="str">
        <f t="shared" si="71"/>
        <v xml:space="preserve">FEN </v>
      </c>
      <c r="N721" s="5">
        <f t="shared" si="72"/>
        <v>263</v>
      </c>
    </row>
    <row r="722" spans="1:14" ht="12.75" customHeight="1" x14ac:dyDescent="0.3">
      <c r="A722" s="65" t="str">
        <f t="shared" si="67"/>
        <v/>
      </c>
      <c r="B722" s="65"/>
      <c r="C722" s="62"/>
      <c r="D722" s="63"/>
      <c r="E722" s="64"/>
      <c r="F722" s="65"/>
      <c r="G722" s="33"/>
      <c r="H722" s="34"/>
      <c r="I722" s="118" t="str">
        <f t="shared" si="68"/>
        <v/>
      </c>
      <c r="K722" s="7" t="str">
        <f t="shared" si="69"/>
        <v/>
      </c>
      <c r="L722" s="7" t="str">
        <f t="shared" si="70"/>
        <v/>
      </c>
      <c r="M722" s="7" t="str">
        <f t="shared" si="71"/>
        <v/>
      </c>
      <c r="N722" s="5" t="str">
        <f t="shared" si="72"/>
        <v/>
      </c>
    </row>
    <row r="723" spans="1:14" ht="12.75" customHeight="1" x14ac:dyDescent="0.3">
      <c r="A723" s="65" t="str">
        <f t="shared" si="67"/>
        <v>FEN 264</v>
      </c>
      <c r="B723" s="65"/>
      <c r="C723" s="62"/>
      <c r="D723" s="63" t="s">
        <v>270</v>
      </c>
      <c r="E723" s="64" t="s">
        <v>310</v>
      </c>
      <c r="F723" s="65" t="s">
        <v>10</v>
      </c>
      <c r="G723" s="33"/>
      <c r="H723" s="34"/>
      <c r="I723" s="118" t="str">
        <f t="shared" si="68"/>
        <v/>
      </c>
      <c r="K723" s="7" t="str">
        <f t="shared" si="69"/>
        <v/>
      </c>
      <c r="L723" s="7" t="str">
        <f t="shared" si="70"/>
        <v xml:space="preserve">FEN </v>
      </c>
      <c r="M723" s="7" t="str">
        <f t="shared" si="71"/>
        <v xml:space="preserve">FEN </v>
      </c>
      <c r="N723" s="5">
        <f t="shared" si="72"/>
        <v>264</v>
      </c>
    </row>
    <row r="724" spans="1:14" ht="12.75" customHeight="1" x14ac:dyDescent="0.3">
      <c r="A724" s="65" t="str">
        <f t="shared" si="67"/>
        <v/>
      </c>
      <c r="B724" s="65"/>
      <c r="C724" s="62"/>
      <c r="D724" s="63"/>
      <c r="E724" s="64"/>
      <c r="F724" s="65"/>
      <c r="G724" s="33"/>
      <c r="H724" s="34"/>
      <c r="I724" s="118" t="str">
        <f t="shared" si="68"/>
        <v/>
      </c>
      <c r="K724" s="7" t="str">
        <f t="shared" si="69"/>
        <v/>
      </c>
      <c r="L724" s="7" t="str">
        <f t="shared" si="70"/>
        <v/>
      </c>
      <c r="M724" s="7" t="str">
        <f t="shared" si="71"/>
        <v/>
      </c>
      <c r="N724" s="5" t="str">
        <f t="shared" si="72"/>
        <v/>
      </c>
    </row>
    <row r="725" spans="1:14" ht="12.75" customHeight="1" x14ac:dyDescent="0.3">
      <c r="A725" s="65" t="str">
        <f t="shared" si="67"/>
        <v>FEN 265</v>
      </c>
      <c r="B725" s="65"/>
      <c r="C725" s="62"/>
      <c r="D725" s="63" t="s">
        <v>271</v>
      </c>
      <c r="E725" s="64" t="s">
        <v>311</v>
      </c>
      <c r="F725" s="65" t="s">
        <v>10</v>
      </c>
      <c r="G725" s="33"/>
      <c r="H725" s="34"/>
      <c r="I725" s="118" t="str">
        <f t="shared" si="68"/>
        <v/>
      </c>
      <c r="K725" s="7" t="str">
        <f t="shared" si="69"/>
        <v/>
      </c>
      <c r="L725" s="7" t="str">
        <f t="shared" si="70"/>
        <v xml:space="preserve">FEN </v>
      </c>
      <c r="M725" s="7" t="str">
        <f t="shared" si="71"/>
        <v xml:space="preserve">FEN </v>
      </c>
      <c r="N725" s="5">
        <f t="shared" si="72"/>
        <v>265</v>
      </c>
    </row>
    <row r="726" spans="1:14" ht="12.75" customHeight="1" x14ac:dyDescent="0.3">
      <c r="A726" s="65" t="str">
        <f t="shared" si="67"/>
        <v/>
      </c>
      <c r="B726" s="65"/>
      <c r="C726" s="62"/>
      <c r="D726" s="63"/>
      <c r="E726" s="64"/>
      <c r="F726" s="65"/>
      <c r="G726" s="33"/>
      <c r="H726" s="34"/>
      <c r="I726" s="118" t="str">
        <f t="shared" si="68"/>
        <v/>
      </c>
      <c r="K726" s="7" t="str">
        <f t="shared" si="69"/>
        <v/>
      </c>
      <c r="L726" s="7" t="str">
        <f t="shared" si="70"/>
        <v/>
      </c>
      <c r="M726" s="7" t="str">
        <f t="shared" si="71"/>
        <v/>
      </c>
      <c r="N726" s="5" t="str">
        <f t="shared" si="72"/>
        <v/>
      </c>
    </row>
    <row r="727" spans="1:14" ht="12.75" customHeight="1" x14ac:dyDescent="0.3">
      <c r="A727" s="65" t="str">
        <f t="shared" si="67"/>
        <v>FEN 266</v>
      </c>
      <c r="B727" s="65"/>
      <c r="C727" s="62"/>
      <c r="D727" s="63" t="s">
        <v>272</v>
      </c>
      <c r="E727" s="64" t="s">
        <v>312</v>
      </c>
      <c r="F727" s="65" t="s">
        <v>10</v>
      </c>
      <c r="G727" s="33"/>
      <c r="H727" s="34"/>
      <c r="I727" s="118" t="str">
        <f t="shared" si="68"/>
        <v/>
      </c>
      <c r="K727" s="7" t="str">
        <f t="shared" si="69"/>
        <v/>
      </c>
      <c r="L727" s="7" t="str">
        <f t="shared" si="70"/>
        <v xml:space="preserve">FEN </v>
      </c>
      <c r="M727" s="7" t="str">
        <f t="shared" si="71"/>
        <v xml:space="preserve">FEN </v>
      </c>
      <c r="N727" s="5">
        <f t="shared" si="72"/>
        <v>266</v>
      </c>
    </row>
    <row r="728" spans="1:14" ht="12.75" customHeight="1" x14ac:dyDescent="0.3">
      <c r="A728" s="65" t="str">
        <f t="shared" si="67"/>
        <v/>
      </c>
      <c r="B728" s="65"/>
      <c r="C728" s="62"/>
      <c r="D728" s="63"/>
      <c r="E728" s="64"/>
      <c r="F728" s="65"/>
      <c r="G728" s="33"/>
      <c r="H728" s="34"/>
      <c r="I728" s="118" t="str">
        <f t="shared" si="68"/>
        <v/>
      </c>
      <c r="K728" s="7" t="str">
        <f t="shared" si="69"/>
        <v/>
      </c>
      <c r="L728" s="7" t="str">
        <f t="shared" si="70"/>
        <v/>
      </c>
      <c r="M728" s="7" t="str">
        <f t="shared" si="71"/>
        <v/>
      </c>
      <c r="N728" s="5" t="str">
        <f t="shared" si="72"/>
        <v/>
      </c>
    </row>
    <row r="729" spans="1:14" ht="12.75" customHeight="1" x14ac:dyDescent="0.3">
      <c r="A729" s="65" t="str">
        <f t="shared" si="67"/>
        <v>FEN 267</v>
      </c>
      <c r="B729" s="65" t="s">
        <v>1152</v>
      </c>
      <c r="C729" s="62" t="s">
        <v>321</v>
      </c>
      <c r="D729" s="63" t="s">
        <v>302</v>
      </c>
      <c r="E729" s="64"/>
      <c r="F729" s="65"/>
      <c r="G729" s="33"/>
      <c r="H729" s="34"/>
      <c r="I729" s="118" t="str">
        <f t="shared" si="68"/>
        <v/>
      </c>
      <c r="K729" s="7" t="str">
        <f t="shared" si="69"/>
        <v xml:space="preserve">FEN </v>
      </c>
      <c r="L729" s="7" t="str">
        <f t="shared" si="70"/>
        <v/>
      </c>
      <c r="M729" s="7" t="str">
        <f t="shared" si="71"/>
        <v xml:space="preserve">FEN </v>
      </c>
      <c r="N729" s="5">
        <f t="shared" si="72"/>
        <v>267</v>
      </c>
    </row>
    <row r="730" spans="1:14" ht="12.75" customHeight="1" x14ac:dyDescent="0.3">
      <c r="A730" s="65" t="str">
        <f t="shared" si="67"/>
        <v/>
      </c>
      <c r="B730" s="65"/>
      <c r="C730" s="62"/>
      <c r="D730" s="63"/>
      <c r="E730" s="64"/>
      <c r="F730" s="65"/>
      <c r="G730" s="33"/>
      <c r="H730" s="34"/>
      <c r="I730" s="118" t="str">
        <f t="shared" si="68"/>
        <v/>
      </c>
      <c r="K730" s="7" t="str">
        <f t="shared" si="69"/>
        <v/>
      </c>
      <c r="L730" s="7" t="str">
        <f t="shared" si="70"/>
        <v/>
      </c>
      <c r="M730" s="7" t="str">
        <f t="shared" si="71"/>
        <v/>
      </c>
      <c r="N730" s="5" t="str">
        <f t="shared" si="72"/>
        <v/>
      </c>
    </row>
    <row r="731" spans="1:14" ht="12.75" customHeight="1" x14ac:dyDescent="0.3">
      <c r="A731" s="65" t="str">
        <f t="shared" si="67"/>
        <v>FEN 268</v>
      </c>
      <c r="B731" s="65"/>
      <c r="C731" s="62"/>
      <c r="D731" s="63" t="s">
        <v>32</v>
      </c>
      <c r="E731" s="64" t="s">
        <v>298</v>
      </c>
      <c r="F731" s="65" t="s">
        <v>10</v>
      </c>
      <c r="G731" s="33"/>
      <c r="H731" s="34"/>
      <c r="I731" s="118" t="str">
        <f t="shared" si="68"/>
        <v/>
      </c>
      <c r="K731" s="7" t="str">
        <f t="shared" si="69"/>
        <v/>
      </c>
      <c r="L731" s="7" t="str">
        <f t="shared" si="70"/>
        <v xml:space="preserve">FEN </v>
      </c>
      <c r="M731" s="7" t="str">
        <f t="shared" si="71"/>
        <v xml:space="preserve">FEN </v>
      </c>
      <c r="N731" s="5">
        <f t="shared" si="72"/>
        <v>268</v>
      </c>
    </row>
    <row r="732" spans="1:14" ht="12.75" customHeight="1" x14ac:dyDescent="0.3">
      <c r="A732" s="65" t="str">
        <f t="shared" si="67"/>
        <v/>
      </c>
      <c r="B732" s="65"/>
      <c r="C732" s="62"/>
      <c r="D732" s="63"/>
      <c r="E732" s="64"/>
      <c r="F732" s="65"/>
      <c r="G732" s="33"/>
      <c r="H732" s="34"/>
      <c r="I732" s="118" t="str">
        <f t="shared" si="68"/>
        <v/>
      </c>
      <c r="K732" s="7" t="str">
        <f t="shared" si="69"/>
        <v/>
      </c>
      <c r="L732" s="7" t="str">
        <f t="shared" si="70"/>
        <v/>
      </c>
      <c r="M732" s="7" t="str">
        <f t="shared" si="71"/>
        <v/>
      </c>
      <c r="N732" s="5" t="str">
        <f t="shared" si="72"/>
        <v/>
      </c>
    </row>
    <row r="733" spans="1:14" ht="12.75" customHeight="1" x14ac:dyDescent="0.3">
      <c r="A733" s="65" t="str">
        <f t="shared" si="67"/>
        <v>FEN 269</v>
      </c>
      <c r="B733" s="65"/>
      <c r="C733" s="62"/>
      <c r="D733" s="63" t="s">
        <v>33</v>
      </c>
      <c r="E733" s="64" t="s">
        <v>299</v>
      </c>
      <c r="F733" s="65" t="s">
        <v>10</v>
      </c>
      <c r="G733" s="33"/>
      <c r="H733" s="34"/>
      <c r="I733" s="118" t="str">
        <f t="shared" si="68"/>
        <v/>
      </c>
      <c r="K733" s="7" t="str">
        <f t="shared" si="69"/>
        <v/>
      </c>
      <c r="L733" s="7" t="str">
        <f t="shared" si="70"/>
        <v xml:space="preserve">FEN </v>
      </c>
      <c r="M733" s="7" t="str">
        <f t="shared" si="71"/>
        <v xml:space="preserve">FEN </v>
      </c>
      <c r="N733" s="5">
        <f t="shared" si="72"/>
        <v>269</v>
      </c>
    </row>
    <row r="734" spans="1:14" ht="12.75" customHeight="1" x14ac:dyDescent="0.3">
      <c r="A734" s="65" t="str">
        <f t="shared" si="67"/>
        <v/>
      </c>
      <c r="B734" s="65"/>
      <c r="C734" s="62"/>
      <c r="D734" s="63"/>
      <c r="E734" s="64"/>
      <c r="F734" s="65"/>
      <c r="G734" s="33"/>
      <c r="H734" s="34"/>
      <c r="I734" s="118" t="str">
        <f t="shared" si="68"/>
        <v/>
      </c>
      <c r="K734" s="7" t="str">
        <f t="shared" si="69"/>
        <v/>
      </c>
      <c r="L734" s="7" t="str">
        <f t="shared" si="70"/>
        <v/>
      </c>
      <c r="M734" s="7" t="str">
        <f t="shared" si="71"/>
        <v/>
      </c>
      <c r="N734" s="5" t="str">
        <f t="shared" si="72"/>
        <v/>
      </c>
    </row>
    <row r="735" spans="1:14" ht="12.75" customHeight="1" x14ac:dyDescent="0.3">
      <c r="A735" s="65" t="str">
        <f t="shared" si="67"/>
        <v>FEN 270</v>
      </c>
      <c r="B735" s="65"/>
      <c r="C735" s="62"/>
      <c r="D735" s="63" t="s">
        <v>36</v>
      </c>
      <c r="E735" s="64" t="s">
        <v>300</v>
      </c>
      <c r="F735" s="65" t="s">
        <v>10</v>
      </c>
      <c r="G735" s="33"/>
      <c r="H735" s="34"/>
      <c r="I735" s="118" t="str">
        <f t="shared" si="68"/>
        <v/>
      </c>
      <c r="K735" s="7" t="str">
        <f t="shared" si="69"/>
        <v/>
      </c>
      <c r="L735" s="7" t="str">
        <f t="shared" si="70"/>
        <v xml:space="preserve">FEN </v>
      </c>
      <c r="M735" s="7" t="str">
        <f t="shared" si="71"/>
        <v xml:space="preserve">FEN </v>
      </c>
      <c r="N735" s="5">
        <f t="shared" si="72"/>
        <v>270</v>
      </c>
    </row>
    <row r="736" spans="1:14" ht="12.75" customHeight="1" x14ac:dyDescent="0.3">
      <c r="A736" s="65" t="str">
        <f t="shared" si="67"/>
        <v/>
      </c>
      <c r="B736" s="65"/>
      <c r="C736" s="62"/>
      <c r="D736" s="63"/>
      <c r="E736" s="64"/>
      <c r="F736" s="65"/>
      <c r="G736" s="33"/>
      <c r="H736" s="34"/>
      <c r="I736" s="118" t="str">
        <f t="shared" si="68"/>
        <v/>
      </c>
      <c r="K736" s="7" t="str">
        <f t="shared" si="69"/>
        <v/>
      </c>
      <c r="L736" s="7" t="str">
        <f t="shared" si="70"/>
        <v/>
      </c>
      <c r="M736" s="7" t="str">
        <f t="shared" si="71"/>
        <v/>
      </c>
      <c r="N736" s="5" t="str">
        <f t="shared" si="72"/>
        <v/>
      </c>
    </row>
    <row r="737" spans="1:14" ht="12.75" customHeight="1" x14ac:dyDescent="0.3">
      <c r="A737" s="65" t="str">
        <f t="shared" si="67"/>
        <v>FEN 271</v>
      </c>
      <c r="B737" s="65"/>
      <c r="C737" s="62"/>
      <c r="D737" s="63" t="s">
        <v>38</v>
      </c>
      <c r="E737" s="64" t="s">
        <v>306</v>
      </c>
      <c r="F737" s="65" t="s">
        <v>10</v>
      </c>
      <c r="G737" s="33"/>
      <c r="H737" s="34"/>
      <c r="I737" s="118" t="str">
        <f t="shared" si="68"/>
        <v/>
      </c>
      <c r="K737" s="7" t="str">
        <f t="shared" si="69"/>
        <v/>
      </c>
      <c r="L737" s="7" t="str">
        <f t="shared" si="70"/>
        <v xml:space="preserve">FEN </v>
      </c>
      <c r="M737" s="7" t="str">
        <f t="shared" si="71"/>
        <v xml:space="preserve">FEN </v>
      </c>
      <c r="N737" s="5">
        <f t="shared" si="72"/>
        <v>271</v>
      </c>
    </row>
    <row r="738" spans="1:14" ht="12.75" customHeight="1" x14ac:dyDescent="0.3">
      <c r="A738" s="65" t="str">
        <f t="shared" si="67"/>
        <v/>
      </c>
      <c r="B738" s="65"/>
      <c r="C738" s="62"/>
      <c r="D738" s="63"/>
      <c r="E738" s="64"/>
      <c r="F738" s="65"/>
      <c r="G738" s="33"/>
      <c r="H738" s="34"/>
      <c r="I738" s="118" t="str">
        <f t="shared" si="68"/>
        <v/>
      </c>
      <c r="K738" s="7" t="str">
        <f t="shared" si="69"/>
        <v/>
      </c>
      <c r="L738" s="7" t="str">
        <f t="shared" si="70"/>
        <v/>
      </c>
      <c r="M738" s="7" t="str">
        <f t="shared" si="71"/>
        <v/>
      </c>
      <c r="N738" s="5" t="str">
        <f t="shared" si="72"/>
        <v/>
      </c>
    </row>
    <row r="739" spans="1:14" ht="12.75" customHeight="1" x14ac:dyDescent="0.3">
      <c r="A739" s="65" t="str">
        <f t="shared" si="67"/>
        <v>FEN 272</v>
      </c>
      <c r="B739" s="65"/>
      <c r="C739" s="62"/>
      <c r="D739" s="63" t="s">
        <v>96</v>
      </c>
      <c r="E739" s="64" t="s">
        <v>305</v>
      </c>
      <c r="F739" s="65" t="s">
        <v>10</v>
      </c>
      <c r="G739" s="33"/>
      <c r="H739" s="34"/>
      <c r="I739" s="118" t="str">
        <f t="shared" si="68"/>
        <v/>
      </c>
      <c r="K739" s="7" t="str">
        <f t="shared" si="69"/>
        <v/>
      </c>
      <c r="L739" s="7" t="str">
        <f t="shared" si="70"/>
        <v xml:space="preserve">FEN </v>
      </c>
      <c r="M739" s="7" t="str">
        <f t="shared" si="71"/>
        <v xml:space="preserve">FEN </v>
      </c>
      <c r="N739" s="5">
        <f t="shared" si="72"/>
        <v>272</v>
      </c>
    </row>
    <row r="740" spans="1:14" ht="12.75" customHeight="1" x14ac:dyDescent="0.3">
      <c r="A740" s="65" t="str">
        <f t="shared" si="67"/>
        <v/>
      </c>
      <c r="B740" s="65"/>
      <c r="C740" s="62"/>
      <c r="D740" s="63"/>
      <c r="E740" s="64"/>
      <c r="F740" s="65"/>
      <c r="G740" s="33"/>
      <c r="H740" s="34"/>
      <c r="I740" s="118" t="str">
        <f t="shared" si="68"/>
        <v/>
      </c>
      <c r="K740" s="7" t="str">
        <f t="shared" si="69"/>
        <v/>
      </c>
      <c r="L740" s="7" t="str">
        <f t="shared" si="70"/>
        <v/>
      </c>
      <c r="M740" s="7" t="str">
        <f t="shared" si="71"/>
        <v/>
      </c>
      <c r="N740" s="5" t="str">
        <f t="shared" si="72"/>
        <v/>
      </c>
    </row>
    <row r="741" spans="1:14" ht="12.75" customHeight="1" x14ac:dyDescent="0.3">
      <c r="A741" s="65" t="str">
        <f t="shared" si="67"/>
        <v>FEN 273</v>
      </c>
      <c r="B741" s="65"/>
      <c r="C741" s="62"/>
      <c r="D741" s="63" t="s">
        <v>97</v>
      </c>
      <c r="E741" s="64" t="s">
        <v>307</v>
      </c>
      <c r="F741" s="65" t="s">
        <v>10</v>
      </c>
      <c r="G741" s="33"/>
      <c r="H741" s="34"/>
      <c r="I741" s="118" t="str">
        <f t="shared" si="68"/>
        <v/>
      </c>
      <c r="K741" s="7" t="str">
        <f t="shared" si="69"/>
        <v/>
      </c>
      <c r="L741" s="7" t="str">
        <f t="shared" si="70"/>
        <v xml:space="preserve">FEN </v>
      </c>
      <c r="M741" s="7" t="str">
        <f t="shared" si="71"/>
        <v xml:space="preserve">FEN </v>
      </c>
      <c r="N741" s="5">
        <f t="shared" si="72"/>
        <v>273</v>
      </c>
    </row>
    <row r="742" spans="1:14" ht="12.75" customHeight="1" x14ac:dyDescent="0.3">
      <c r="A742" s="65" t="str">
        <f t="shared" si="67"/>
        <v/>
      </c>
      <c r="B742" s="65"/>
      <c r="C742" s="62"/>
      <c r="D742" s="63"/>
      <c r="E742" s="64"/>
      <c r="F742" s="65"/>
      <c r="G742" s="33"/>
      <c r="H742" s="34"/>
      <c r="I742" s="118" t="str">
        <f t="shared" si="68"/>
        <v/>
      </c>
      <c r="K742" s="7" t="str">
        <f t="shared" si="69"/>
        <v/>
      </c>
      <c r="L742" s="7" t="str">
        <f t="shared" si="70"/>
        <v/>
      </c>
      <c r="M742" s="7" t="str">
        <f t="shared" si="71"/>
        <v/>
      </c>
      <c r="N742" s="5" t="str">
        <f t="shared" si="72"/>
        <v/>
      </c>
    </row>
    <row r="743" spans="1:14" ht="12.75" customHeight="1" x14ac:dyDescent="0.3">
      <c r="A743" s="65" t="str">
        <f t="shared" si="67"/>
        <v>FEN 274</v>
      </c>
      <c r="B743" s="65"/>
      <c r="C743" s="62"/>
      <c r="D743" s="63" t="s">
        <v>98</v>
      </c>
      <c r="E743" s="64" t="s">
        <v>308</v>
      </c>
      <c r="F743" s="65" t="s">
        <v>10</v>
      </c>
      <c r="G743" s="33"/>
      <c r="H743" s="34"/>
      <c r="I743" s="118" t="str">
        <f t="shared" si="68"/>
        <v/>
      </c>
      <c r="K743" s="7" t="str">
        <f t="shared" si="69"/>
        <v/>
      </c>
      <c r="L743" s="7" t="str">
        <f t="shared" si="70"/>
        <v xml:space="preserve">FEN </v>
      </c>
      <c r="M743" s="7" t="str">
        <f t="shared" si="71"/>
        <v xml:space="preserve">FEN </v>
      </c>
      <c r="N743" s="5">
        <f t="shared" si="72"/>
        <v>274</v>
      </c>
    </row>
    <row r="744" spans="1:14" ht="12.75" customHeight="1" x14ac:dyDescent="0.3">
      <c r="A744" s="65" t="str">
        <f t="shared" si="67"/>
        <v/>
      </c>
      <c r="B744" s="65"/>
      <c r="C744" s="62"/>
      <c r="D744" s="63"/>
      <c r="E744" s="64"/>
      <c r="F744" s="65"/>
      <c r="G744" s="33"/>
      <c r="H744" s="34"/>
      <c r="I744" s="118" t="str">
        <f t="shared" si="68"/>
        <v/>
      </c>
      <c r="K744" s="7" t="str">
        <f t="shared" si="69"/>
        <v/>
      </c>
      <c r="L744" s="7" t="str">
        <f t="shared" si="70"/>
        <v/>
      </c>
      <c r="M744" s="7" t="str">
        <f t="shared" si="71"/>
        <v/>
      </c>
      <c r="N744" s="5" t="str">
        <f t="shared" si="72"/>
        <v/>
      </c>
    </row>
    <row r="745" spans="1:14" ht="12.75" customHeight="1" x14ac:dyDescent="0.3">
      <c r="A745" s="65" t="str">
        <f t="shared" si="67"/>
        <v>FEN 275</v>
      </c>
      <c r="B745" s="65"/>
      <c r="C745" s="62"/>
      <c r="D745" s="63" t="s">
        <v>269</v>
      </c>
      <c r="E745" s="64" t="s">
        <v>309</v>
      </c>
      <c r="F745" s="65" t="s">
        <v>10</v>
      </c>
      <c r="G745" s="33"/>
      <c r="H745" s="34"/>
      <c r="I745" s="118" t="str">
        <f t="shared" si="68"/>
        <v/>
      </c>
      <c r="K745" s="7" t="str">
        <f t="shared" si="69"/>
        <v/>
      </c>
      <c r="L745" s="7" t="str">
        <f t="shared" si="70"/>
        <v xml:space="preserve">FEN </v>
      </c>
      <c r="M745" s="7" t="str">
        <f t="shared" si="71"/>
        <v xml:space="preserve">FEN </v>
      </c>
      <c r="N745" s="5">
        <f t="shared" si="72"/>
        <v>275</v>
      </c>
    </row>
    <row r="746" spans="1:14" ht="12.75" customHeight="1" x14ac:dyDescent="0.3">
      <c r="A746" s="65" t="str">
        <f t="shared" si="67"/>
        <v/>
      </c>
      <c r="B746" s="65"/>
      <c r="C746" s="62"/>
      <c r="D746" s="63"/>
      <c r="E746" s="64"/>
      <c r="F746" s="65"/>
      <c r="G746" s="33"/>
      <c r="H746" s="34"/>
      <c r="I746" s="118" t="str">
        <f t="shared" si="68"/>
        <v/>
      </c>
      <c r="K746" s="7" t="str">
        <f t="shared" si="69"/>
        <v/>
      </c>
      <c r="L746" s="7" t="str">
        <f t="shared" si="70"/>
        <v/>
      </c>
      <c r="M746" s="7" t="str">
        <f t="shared" si="71"/>
        <v/>
      </c>
      <c r="N746" s="5" t="str">
        <f t="shared" si="72"/>
        <v/>
      </c>
    </row>
    <row r="747" spans="1:14" ht="12.75" customHeight="1" x14ac:dyDescent="0.3">
      <c r="A747" s="65" t="str">
        <f t="shared" si="67"/>
        <v>FEN 276</v>
      </c>
      <c r="B747" s="65"/>
      <c r="C747" s="62"/>
      <c r="D747" s="63" t="s">
        <v>270</v>
      </c>
      <c r="E747" s="64" t="s">
        <v>310</v>
      </c>
      <c r="F747" s="65" t="s">
        <v>10</v>
      </c>
      <c r="G747" s="33"/>
      <c r="H747" s="34"/>
      <c r="I747" s="118" t="str">
        <f t="shared" si="68"/>
        <v/>
      </c>
      <c r="K747" s="7" t="str">
        <f t="shared" si="69"/>
        <v/>
      </c>
      <c r="L747" s="7" t="str">
        <f t="shared" si="70"/>
        <v xml:space="preserve">FEN </v>
      </c>
      <c r="M747" s="7" t="str">
        <f t="shared" si="71"/>
        <v xml:space="preserve">FEN </v>
      </c>
      <c r="N747" s="5">
        <f t="shared" si="72"/>
        <v>276</v>
      </c>
    </row>
    <row r="748" spans="1:14" ht="12.75" customHeight="1" x14ac:dyDescent="0.3">
      <c r="A748" s="65" t="str">
        <f t="shared" si="67"/>
        <v/>
      </c>
      <c r="B748" s="65"/>
      <c r="C748" s="62"/>
      <c r="D748" s="63"/>
      <c r="E748" s="64"/>
      <c r="F748" s="65"/>
      <c r="G748" s="33"/>
      <c r="H748" s="34"/>
      <c r="I748" s="118" t="str">
        <f t="shared" si="68"/>
        <v/>
      </c>
      <c r="K748" s="7" t="str">
        <f t="shared" si="69"/>
        <v/>
      </c>
      <c r="L748" s="7" t="str">
        <f t="shared" si="70"/>
        <v/>
      </c>
      <c r="M748" s="7" t="str">
        <f t="shared" si="71"/>
        <v/>
      </c>
      <c r="N748" s="5" t="str">
        <f t="shared" si="72"/>
        <v/>
      </c>
    </row>
    <row r="749" spans="1:14" ht="12.75" customHeight="1" x14ac:dyDescent="0.3">
      <c r="A749" s="65" t="str">
        <f t="shared" si="67"/>
        <v>FEN 277</v>
      </c>
      <c r="B749" s="65"/>
      <c r="C749" s="62"/>
      <c r="D749" s="63" t="s">
        <v>271</v>
      </c>
      <c r="E749" s="64" t="s">
        <v>311</v>
      </c>
      <c r="F749" s="65" t="s">
        <v>10</v>
      </c>
      <c r="G749" s="33"/>
      <c r="H749" s="34"/>
      <c r="I749" s="118" t="str">
        <f t="shared" si="68"/>
        <v/>
      </c>
      <c r="K749" s="7" t="str">
        <f t="shared" si="69"/>
        <v/>
      </c>
      <c r="L749" s="7" t="str">
        <f t="shared" si="70"/>
        <v xml:space="preserve">FEN </v>
      </c>
      <c r="M749" s="7" t="str">
        <f t="shared" si="71"/>
        <v xml:space="preserve">FEN </v>
      </c>
      <c r="N749" s="5">
        <f t="shared" si="72"/>
        <v>277</v>
      </c>
    </row>
    <row r="750" spans="1:14" ht="12.75" customHeight="1" x14ac:dyDescent="0.3">
      <c r="A750" s="65" t="str">
        <f t="shared" si="67"/>
        <v/>
      </c>
      <c r="B750" s="65"/>
      <c r="C750" s="62"/>
      <c r="D750" s="63"/>
      <c r="E750" s="64"/>
      <c r="F750" s="65"/>
      <c r="G750" s="33"/>
      <c r="H750" s="34"/>
      <c r="I750" s="118" t="str">
        <f t="shared" si="68"/>
        <v/>
      </c>
      <c r="K750" s="7" t="str">
        <f t="shared" si="69"/>
        <v/>
      </c>
      <c r="L750" s="7" t="str">
        <f t="shared" si="70"/>
        <v/>
      </c>
      <c r="M750" s="7" t="str">
        <f t="shared" si="71"/>
        <v/>
      </c>
      <c r="N750" s="5" t="str">
        <f t="shared" si="72"/>
        <v/>
      </c>
    </row>
    <row r="751" spans="1:14" ht="12.75" customHeight="1" x14ac:dyDescent="0.3">
      <c r="A751" s="65" t="str">
        <f t="shared" si="67"/>
        <v>FEN 278</v>
      </c>
      <c r="B751" s="65"/>
      <c r="C751" s="62"/>
      <c r="D751" s="63" t="s">
        <v>272</v>
      </c>
      <c r="E751" s="64" t="s">
        <v>312</v>
      </c>
      <c r="F751" s="65" t="s">
        <v>10</v>
      </c>
      <c r="G751" s="33"/>
      <c r="H751" s="34"/>
      <c r="I751" s="118" t="str">
        <f t="shared" si="68"/>
        <v/>
      </c>
      <c r="K751" s="7" t="str">
        <f t="shared" si="69"/>
        <v/>
      </c>
      <c r="L751" s="7" t="str">
        <f t="shared" si="70"/>
        <v xml:space="preserve">FEN </v>
      </c>
      <c r="M751" s="7" t="str">
        <f t="shared" si="71"/>
        <v xml:space="preserve">FEN </v>
      </c>
      <c r="N751" s="5">
        <f t="shared" si="72"/>
        <v>278</v>
      </c>
    </row>
    <row r="752" spans="1:14" ht="12.75" customHeight="1" x14ac:dyDescent="0.3">
      <c r="A752" s="65" t="str">
        <f t="shared" si="67"/>
        <v/>
      </c>
      <c r="B752" s="65"/>
      <c r="C752" s="36"/>
      <c r="D752" s="31"/>
      <c r="E752" s="32"/>
      <c r="F752" s="30"/>
      <c r="G752" s="33"/>
      <c r="H752" s="34"/>
      <c r="I752" s="118" t="str">
        <f t="shared" si="68"/>
        <v/>
      </c>
      <c r="K752" s="7" t="str">
        <f t="shared" si="69"/>
        <v/>
      </c>
      <c r="L752" s="7" t="str">
        <f t="shared" si="70"/>
        <v/>
      </c>
      <c r="M752" s="7" t="str">
        <f t="shared" si="71"/>
        <v/>
      </c>
      <c r="N752" s="5" t="str">
        <f t="shared" si="72"/>
        <v/>
      </c>
    </row>
    <row r="753" spans="1:14" ht="12.75" customHeight="1" x14ac:dyDescent="0.3">
      <c r="A753" s="65" t="str">
        <f t="shared" si="67"/>
        <v/>
      </c>
      <c r="B753" s="65"/>
      <c r="C753" s="36"/>
      <c r="D753" s="31"/>
      <c r="E753" s="32"/>
      <c r="F753" s="30"/>
      <c r="G753" s="33"/>
      <c r="H753" s="34"/>
      <c r="I753" s="118" t="str">
        <f t="shared" si="68"/>
        <v/>
      </c>
      <c r="K753" s="7" t="str">
        <f t="shared" si="69"/>
        <v/>
      </c>
      <c r="L753" s="7" t="str">
        <f t="shared" si="70"/>
        <v/>
      </c>
      <c r="M753" s="7" t="str">
        <f t="shared" si="71"/>
        <v/>
      </c>
      <c r="N753" s="5" t="str">
        <f t="shared" si="72"/>
        <v/>
      </c>
    </row>
    <row r="754" spans="1:14" ht="12.75" customHeight="1" x14ac:dyDescent="0.3">
      <c r="A754" s="65" t="str">
        <f t="shared" si="67"/>
        <v/>
      </c>
      <c r="B754" s="65"/>
      <c r="C754" s="36"/>
      <c r="D754" s="31"/>
      <c r="E754" s="31"/>
      <c r="F754" s="30"/>
      <c r="G754" s="33"/>
      <c r="H754" s="34"/>
      <c r="I754" s="118" t="str">
        <f t="shared" si="68"/>
        <v/>
      </c>
      <c r="K754" s="7" t="str">
        <f t="shared" si="69"/>
        <v/>
      </c>
      <c r="L754" s="7" t="str">
        <f t="shared" si="70"/>
        <v/>
      </c>
      <c r="M754" s="7" t="str">
        <f t="shared" si="71"/>
        <v/>
      </c>
      <c r="N754" s="5" t="str">
        <f t="shared" si="72"/>
        <v/>
      </c>
    </row>
    <row r="755" spans="1:14" ht="20.100000000000001" customHeight="1" x14ac:dyDescent="0.25">
      <c r="A755" s="129" t="s">
        <v>154</v>
      </c>
      <c r="B755" s="140"/>
      <c r="C755" s="130" t="s">
        <v>21</v>
      </c>
      <c r="D755" s="130"/>
      <c r="E755" s="141"/>
      <c r="F755" s="142"/>
      <c r="G755" s="142"/>
      <c r="H755" s="142"/>
      <c r="I755" s="131" t="str">
        <f>IF(MAX(I7:I754)&gt;0,SUM(I7:I754),"")</f>
        <v/>
      </c>
    </row>
  </sheetData>
  <mergeCells count="12">
    <mergeCell ref="A5:I5"/>
    <mergeCell ref="C6:E6"/>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fitToHeight="0" orientation="landscape" r:id="rId1"/>
  <headerFooter alignWithMargins="0">
    <oddHeader>&amp;L&amp;G</oddHeader>
    <oddFooter>&amp;C&amp;"Arial Narrow,Regular"&amp;9SECTION PA : FENCING
Page No:&amp;P</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FF00"/>
    <pageSetUpPr fitToPage="1"/>
  </sheetPr>
  <dimension ref="A1:P304"/>
  <sheetViews>
    <sheetView view="pageBreakPreview" zoomScaleNormal="100" zoomScaleSheetLayoutView="100" zoomScalePageLayoutView="90" workbookViewId="0">
      <selection activeCell="E186" sqref="E185:E186"/>
    </sheetView>
  </sheetViews>
  <sheetFormatPr defaultColWidth="9.140625" defaultRowHeight="12.75" x14ac:dyDescent="0.25"/>
  <cols>
    <col min="1" max="1" width="7.7109375" style="108" customWidth="1"/>
    <col min="2" max="2" width="15.140625" style="108" customWidth="1"/>
    <col min="3" max="4" width="3.7109375" style="108" customWidth="1"/>
    <col min="5" max="5" width="49.140625" style="108" customWidth="1"/>
    <col min="6" max="6" width="7.7109375" style="107" customWidth="1"/>
    <col min="7" max="9" width="12.7109375" style="107" customWidth="1"/>
    <col min="10" max="10" width="17.7109375" style="107" customWidth="1"/>
    <col min="11" max="15" width="9.140625" style="108" hidden="1" customWidth="1"/>
    <col min="16" max="16" width="17.7109375" style="107" customWidth="1"/>
    <col min="17" max="17" width="9.140625" style="108"/>
    <col min="18" max="18" width="14.42578125" style="108" bestFit="1" customWidth="1"/>
    <col min="19" max="16384" width="9.140625" style="108"/>
  </cols>
  <sheetData>
    <row r="1" spans="1:16" ht="12.75" customHeight="1" x14ac:dyDescent="0.25">
      <c r="A1" s="685"/>
      <c r="B1" s="686"/>
      <c r="C1" s="685" t="str">
        <f>'P&amp;G REV01'!C1</f>
        <v>Central East Cluster
Civil Works  Detailed Design Package
Bill of Quantities</v>
      </c>
      <c r="D1" s="686"/>
      <c r="E1" s="687"/>
      <c r="F1" s="688" t="s">
        <v>561</v>
      </c>
      <c r="G1" s="689"/>
      <c r="H1" s="690"/>
      <c r="I1" s="691"/>
      <c r="J1" s="692"/>
      <c r="P1" s="108"/>
    </row>
    <row r="2" spans="1:16" ht="12.75" customHeight="1" x14ac:dyDescent="0.25">
      <c r="A2" s="693"/>
      <c r="B2" s="694"/>
      <c r="C2" s="693"/>
      <c r="D2" s="694"/>
      <c r="E2" s="695"/>
      <c r="F2" s="688" t="s">
        <v>562</v>
      </c>
      <c r="G2" s="689"/>
      <c r="H2" s="690"/>
      <c r="I2" s="691"/>
      <c r="J2" s="692"/>
      <c r="P2" s="108"/>
    </row>
    <row r="3" spans="1:16" ht="12.75" customHeight="1" x14ac:dyDescent="0.25">
      <c r="A3" s="693"/>
      <c r="B3" s="694"/>
      <c r="C3" s="693"/>
      <c r="D3" s="694"/>
      <c r="E3" s="695"/>
      <c r="F3" s="688" t="s">
        <v>563</v>
      </c>
      <c r="G3" s="689"/>
      <c r="H3" s="690"/>
      <c r="I3" s="691"/>
      <c r="J3" s="692"/>
      <c r="P3" s="108"/>
    </row>
    <row r="4" spans="1:16" ht="12.75" customHeight="1" x14ac:dyDescent="0.25">
      <c r="A4" s="696"/>
      <c r="B4" s="697"/>
      <c r="C4" s="696"/>
      <c r="D4" s="697"/>
      <c r="E4" s="698"/>
      <c r="F4" s="688" t="s">
        <v>564</v>
      </c>
      <c r="G4" s="689"/>
      <c r="H4" s="690"/>
      <c r="I4" s="691"/>
      <c r="J4" s="692"/>
      <c r="P4" s="108"/>
    </row>
    <row r="5" spans="1:16" ht="13.5" customHeight="1" x14ac:dyDescent="0.25">
      <c r="A5" s="699" t="str">
        <f>'COVER SHEET'!B2</f>
        <v>Project  Name: SASOL CHEM 88/11 kV SUBSTATION BREAKER ROOM - NEW CABLE TRENCH AND RELATED WORKS:
Civil works - Bill of Quantities</v>
      </c>
      <c r="B5" s="700"/>
      <c r="C5" s="700"/>
      <c r="D5" s="700"/>
      <c r="E5" s="700"/>
      <c r="F5" s="700"/>
      <c r="G5" s="700"/>
      <c r="H5" s="700"/>
      <c r="I5" s="700"/>
      <c r="J5" s="701"/>
      <c r="P5" s="108"/>
    </row>
    <row r="6" spans="1:16" ht="25.5" customHeight="1" x14ac:dyDescent="0.25">
      <c r="A6" s="438" t="s">
        <v>565</v>
      </c>
      <c r="B6" s="438" t="s">
        <v>566</v>
      </c>
      <c r="C6" s="702"/>
      <c r="D6" s="703"/>
      <c r="E6" s="704" t="s">
        <v>0</v>
      </c>
      <c r="F6" s="438" t="s">
        <v>1</v>
      </c>
      <c r="G6" s="438" t="s">
        <v>2</v>
      </c>
      <c r="H6" s="438" t="s">
        <v>3</v>
      </c>
      <c r="I6" s="442"/>
      <c r="J6" s="443" t="s">
        <v>4</v>
      </c>
      <c r="P6" s="223" t="s">
        <v>4</v>
      </c>
    </row>
    <row r="7" spans="1:16" ht="12.75" customHeight="1" x14ac:dyDescent="0.3">
      <c r="A7" s="705" t="str">
        <f t="shared" ref="A7:A77" si="0">CONCATENATE(N7,O7)</f>
        <v/>
      </c>
      <c r="B7" s="706"/>
      <c r="C7" s="707"/>
      <c r="D7" s="708"/>
      <c r="E7" s="709"/>
      <c r="F7" s="706"/>
      <c r="G7" s="710"/>
      <c r="H7" s="711"/>
      <c r="I7" s="712"/>
      <c r="J7" s="713" t="str">
        <f t="shared" ref="J7:J72" si="1">IF(AND(OR(G7=0,H7=0)),"",G7*H7)</f>
        <v/>
      </c>
      <c r="K7" s="182" t="str">
        <f t="shared" ref="K7" si="2">IF(ISBLANK(B7),"","BW ")</f>
        <v/>
      </c>
      <c r="L7" s="182" t="str">
        <f t="shared" ref="L7" si="3">IF(ISBLANK(F7),"","BW ")</f>
        <v/>
      </c>
      <c r="M7" s="182"/>
      <c r="N7" s="182" t="str">
        <f t="shared" ref="N7" si="4">IF(K7="BW ","BW ",IF(L7="BW ","BW ",""))</f>
        <v/>
      </c>
      <c r="O7" s="175" t="str">
        <f>IF(AND(N7="BW ",ISNUMBER(MAX(O1:O6))),MAX(O1:O6)+1,"")</f>
        <v/>
      </c>
      <c r="P7" s="135" t="str">
        <f t="shared" ref="P7:P24" si="5">IF(AND(OR(M7=0,N7=0)),"",M7*N7)</f>
        <v/>
      </c>
    </row>
    <row r="8" spans="1:16" ht="12.75" customHeight="1" x14ac:dyDescent="0.3">
      <c r="A8" s="714" t="str">
        <f t="shared" si="0"/>
        <v/>
      </c>
      <c r="B8" s="715"/>
      <c r="C8" s="716"/>
      <c r="D8" s="717"/>
      <c r="E8" s="718"/>
      <c r="F8" s="715"/>
      <c r="G8" s="719"/>
      <c r="H8" s="720"/>
      <c r="I8" s="721"/>
      <c r="J8" s="722" t="str">
        <f t="shared" si="1"/>
        <v/>
      </c>
      <c r="K8" s="182" t="str">
        <f t="shared" ref="K8:K31" si="6">IF(ISBLANK(B8),"","BW ")</f>
        <v/>
      </c>
      <c r="L8" s="182" t="str">
        <f t="shared" ref="L8:L31" si="7">IF(ISBLANK(F8),"","BW ")</f>
        <v/>
      </c>
      <c r="M8" s="182"/>
      <c r="N8" s="182" t="str">
        <f t="shared" ref="N8:N31" si="8">IF(K8="BW ","BW ",IF(L8="BW ","BW ",""))</f>
        <v/>
      </c>
      <c r="O8" s="175" t="str">
        <f t="shared" ref="O8:O13" si="9">IF(AND(N8="BW ",ISNUMBER(MAX(O2:O7))),MAX(O2:O7)+1,"")</f>
        <v/>
      </c>
      <c r="P8" s="138" t="str">
        <f t="shared" si="5"/>
        <v/>
      </c>
    </row>
    <row r="9" spans="1:16" ht="12.75" customHeight="1" x14ac:dyDescent="0.3">
      <c r="A9" s="714" t="str">
        <f t="shared" si="0"/>
        <v/>
      </c>
      <c r="B9" s="465"/>
      <c r="C9" s="466" t="s">
        <v>973</v>
      </c>
      <c r="D9" s="717"/>
      <c r="E9" s="718"/>
      <c r="F9" s="715"/>
      <c r="G9" s="719"/>
      <c r="H9" s="720"/>
      <c r="I9" s="721"/>
      <c r="J9" s="722" t="str">
        <f t="shared" si="1"/>
        <v/>
      </c>
      <c r="K9" s="182" t="str">
        <f t="shared" si="6"/>
        <v/>
      </c>
      <c r="L9" s="182" t="str">
        <f t="shared" si="7"/>
        <v/>
      </c>
      <c r="M9" s="182"/>
      <c r="N9" s="182" t="str">
        <f t="shared" si="8"/>
        <v/>
      </c>
      <c r="O9" s="175" t="str">
        <f t="shared" si="9"/>
        <v/>
      </c>
      <c r="P9" s="138" t="str">
        <f t="shared" si="5"/>
        <v/>
      </c>
    </row>
    <row r="10" spans="1:16" ht="12.75" customHeight="1" x14ac:dyDescent="0.3">
      <c r="A10" s="714" t="str">
        <f t="shared" si="0"/>
        <v/>
      </c>
      <c r="B10" s="715"/>
      <c r="C10" s="466"/>
      <c r="D10" s="723"/>
      <c r="E10" s="724"/>
      <c r="F10" s="725"/>
      <c r="G10" s="726"/>
      <c r="H10" s="727"/>
      <c r="I10" s="728"/>
      <c r="J10" s="722" t="str">
        <f t="shared" si="1"/>
        <v/>
      </c>
      <c r="K10" s="182" t="str">
        <f t="shared" si="6"/>
        <v/>
      </c>
      <c r="L10" s="182" t="str">
        <f t="shared" si="7"/>
        <v/>
      </c>
      <c r="M10" s="182"/>
      <c r="N10" s="182" t="str">
        <f t="shared" si="8"/>
        <v/>
      </c>
      <c r="O10" s="175" t="str">
        <f t="shared" si="9"/>
        <v/>
      </c>
      <c r="P10" s="138" t="str">
        <f t="shared" si="5"/>
        <v/>
      </c>
    </row>
    <row r="11" spans="1:16" ht="12.75" customHeight="1" x14ac:dyDescent="0.3">
      <c r="A11" s="714" t="str">
        <f t="shared" si="0"/>
        <v/>
      </c>
      <c r="B11" s="725"/>
      <c r="C11" s="729"/>
      <c r="D11" s="723"/>
      <c r="E11" s="724"/>
      <c r="F11" s="725"/>
      <c r="G11" s="726"/>
      <c r="H11" s="727"/>
      <c r="I11" s="728"/>
      <c r="J11" s="722" t="str">
        <f t="shared" si="1"/>
        <v/>
      </c>
      <c r="K11" s="182" t="str">
        <f t="shared" si="6"/>
        <v/>
      </c>
      <c r="L11" s="182" t="str">
        <f t="shared" si="7"/>
        <v/>
      </c>
      <c r="M11" s="182"/>
      <c r="N11" s="182" t="str">
        <f t="shared" si="8"/>
        <v/>
      </c>
      <c r="O11" s="175" t="str">
        <f t="shared" si="9"/>
        <v/>
      </c>
      <c r="P11" s="138" t="str">
        <f t="shared" si="5"/>
        <v/>
      </c>
    </row>
    <row r="12" spans="1:16" ht="12.75" customHeight="1" x14ac:dyDescent="0.3">
      <c r="A12" s="714" t="str">
        <f t="shared" si="0"/>
        <v/>
      </c>
      <c r="B12" s="725"/>
      <c r="C12" s="730" t="s">
        <v>1176</v>
      </c>
      <c r="D12" s="723"/>
      <c r="E12" s="724"/>
      <c r="F12" s="725"/>
      <c r="G12" s="726"/>
      <c r="H12" s="727"/>
      <c r="I12" s="728"/>
      <c r="J12" s="722"/>
      <c r="K12" s="182" t="str">
        <f t="shared" si="6"/>
        <v/>
      </c>
      <c r="L12" s="182" t="str">
        <f t="shared" si="7"/>
        <v/>
      </c>
      <c r="M12" s="182"/>
      <c r="N12" s="182" t="str">
        <f t="shared" si="8"/>
        <v/>
      </c>
      <c r="O12" s="175" t="str">
        <f t="shared" si="9"/>
        <v/>
      </c>
      <c r="P12" s="138"/>
    </row>
    <row r="13" spans="1:16" ht="12.75" customHeight="1" x14ac:dyDescent="0.3">
      <c r="A13" s="714" t="str">
        <f t="shared" si="0"/>
        <v/>
      </c>
      <c r="B13" s="725"/>
      <c r="C13" s="729"/>
      <c r="D13" s="723"/>
      <c r="E13" s="724"/>
      <c r="F13" s="725"/>
      <c r="G13" s="726"/>
      <c r="H13" s="727"/>
      <c r="I13" s="728"/>
      <c r="J13" s="722"/>
      <c r="K13" s="182" t="str">
        <f t="shared" si="6"/>
        <v/>
      </c>
      <c r="L13" s="182" t="str">
        <f t="shared" si="7"/>
        <v/>
      </c>
      <c r="M13" s="182"/>
      <c r="N13" s="182" t="str">
        <f t="shared" si="8"/>
        <v/>
      </c>
      <c r="O13" s="175" t="str">
        <f t="shared" si="9"/>
        <v/>
      </c>
      <c r="P13" s="138"/>
    </row>
    <row r="14" spans="1:16" ht="12.75" customHeight="1" x14ac:dyDescent="0.3">
      <c r="A14" s="714" t="str">
        <f t="shared" si="0"/>
        <v/>
      </c>
      <c r="B14" s="725"/>
      <c r="C14" s="729"/>
      <c r="D14" s="723"/>
      <c r="E14" s="724"/>
      <c r="F14" s="725"/>
      <c r="G14" s="726"/>
      <c r="H14" s="727"/>
      <c r="I14" s="728"/>
      <c r="J14" s="722"/>
      <c r="K14" s="182"/>
      <c r="L14" s="182"/>
      <c r="M14" s="182"/>
      <c r="N14" s="182"/>
      <c r="O14" s="175"/>
      <c r="P14" s="138"/>
    </row>
    <row r="15" spans="1:16" ht="12.75" hidden="1" customHeight="1" x14ac:dyDescent="0.3">
      <c r="A15" s="714" t="str">
        <f t="shared" si="0"/>
        <v/>
      </c>
      <c r="B15" s="725" t="s">
        <v>639</v>
      </c>
      <c r="C15" s="716" t="s">
        <v>528</v>
      </c>
      <c r="D15" s="723"/>
      <c r="E15" s="724"/>
      <c r="F15" s="725" t="s">
        <v>47</v>
      </c>
      <c r="G15" s="726"/>
      <c r="H15" s="727"/>
      <c r="I15" s="728"/>
      <c r="J15" s="722"/>
      <c r="K15" s="182"/>
      <c r="L15" s="182"/>
      <c r="M15" s="182"/>
      <c r="N15" s="182"/>
      <c r="O15" s="175"/>
      <c r="P15" s="138"/>
    </row>
    <row r="16" spans="1:16" ht="12.75" hidden="1" customHeight="1" x14ac:dyDescent="0.3">
      <c r="A16" s="714" t="str">
        <f t="shared" si="0"/>
        <v/>
      </c>
      <c r="B16" s="725"/>
      <c r="C16" s="716" t="s">
        <v>529</v>
      </c>
      <c r="D16" s="723"/>
      <c r="E16" s="724"/>
      <c r="F16" s="725"/>
      <c r="G16" s="726"/>
      <c r="H16" s="727"/>
      <c r="I16" s="728"/>
      <c r="J16" s="722"/>
      <c r="K16" s="182"/>
      <c r="L16" s="182"/>
      <c r="M16" s="182"/>
      <c r="N16" s="182"/>
      <c r="O16" s="175"/>
      <c r="P16" s="138"/>
    </row>
    <row r="17" spans="1:16" ht="12.75" hidden="1" customHeight="1" x14ac:dyDescent="0.3">
      <c r="A17" s="714" t="str">
        <f t="shared" si="0"/>
        <v/>
      </c>
      <c r="B17" s="725"/>
      <c r="C17" s="716" t="s">
        <v>532</v>
      </c>
      <c r="D17" s="723"/>
      <c r="E17" s="724"/>
      <c r="F17" s="725"/>
      <c r="G17" s="726"/>
      <c r="H17" s="727"/>
      <c r="I17" s="728"/>
      <c r="J17" s="722"/>
      <c r="K17" s="182"/>
      <c r="L17" s="182"/>
      <c r="M17" s="182"/>
      <c r="N17" s="182"/>
      <c r="O17" s="175"/>
      <c r="P17" s="138"/>
    </row>
    <row r="18" spans="1:16" ht="12.75" hidden="1" customHeight="1" x14ac:dyDescent="0.3">
      <c r="A18" s="714" t="str">
        <f t="shared" si="0"/>
        <v/>
      </c>
      <c r="B18" s="725"/>
      <c r="C18" s="716"/>
      <c r="D18" s="723"/>
      <c r="E18" s="724"/>
      <c r="F18" s="725"/>
      <c r="G18" s="726"/>
      <c r="H18" s="727"/>
      <c r="I18" s="728"/>
      <c r="J18" s="722"/>
      <c r="K18" s="182"/>
      <c r="L18" s="182"/>
      <c r="M18" s="182"/>
      <c r="N18" s="182"/>
      <c r="O18" s="175"/>
      <c r="P18" s="138"/>
    </row>
    <row r="19" spans="1:16" ht="12.75" hidden="1" customHeight="1" x14ac:dyDescent="0.3">
      <c r="A19" s="714" t="str">
        <f t="shared" si="0"/>
        <v/>
      </c>
      <c r="B19" s="725" t="s">
        <v>640</v>
      </c>
      <c r="C19" s="716" t="s">
        <v>530</v>
      </c>
      <c r="D19" s="723"/>
      <c r="E19" s="724"/>
      <c r="F19" s="725" t="s">
        <v>47</v>
      </c>
      <c r="G19" s="726"/>
      <c r="H19" s="727"/>
      <c r="I19" s="728"/>
      <c r="J19" s="722"/>
      <c r="K19" s="182"/>
      <c r="L19" s="182"/>
      <c r="M19" s="182"/>
      <c r="N19" s="182"/>
      <c r="O19" s="175"/>
      <c r="P19" s="138"/>
    </row>
    <row r="20" spans="1:16" ht="12.75" hidden="1" customHeight="1" x14ac:dyDescent="0.3">
      <c r="A20" s="714" t="str">
        <f t="shared" si="0"/>
        <v/>
      </c>
      <c r="B20" s="725"/>
      <c r="C20" s="716" t="s">
        <v>529</v>
      </c>
      <c r="D20" s="723"/>
      <c r="E20" s="724"/>
      <c r="F20" s="725"/>
      <c r="G20" s="726"/>
      <c r="H20" s="727"/>
      <c r="I20" s="728"/>
      <c r="J20" s="722"/>
      <c r="K20" s="182"/>
      <c r="L20" s="182"/>
      <c r="M20" s="182"/>
      <c r="N20" s="182"/>
      <c r="O20" s="175"/>
      <c r="P20" s="138"/>
    </row>
    <row r="21" spans="1:16" ht="12.75" hidden="1" customHeight="1" x14ac:dyDescent="0.3">
      <c r="A21" s="714" t="str">
        <f t="shared" si="0"/>
        <v/>
      </c>
      <c r="B21" s="725"/>
      <c r="C21" s="716" t="s">
        <v>531</v>
      </c>
      <c r="D21" s="723"/>
      <c r="E21" s="724"/>
      <c r="F21" s="725"/>
      <c r="G21" s="726"/>
      <c r="H21" s="727"/>
      <c r="I21" s="728"/>
      <c r="J21" s="722"/>
      <c r="K21" s="182"/>
      <c r="L21" s="182"/>
      <c r="M21" s="182"/>
      <c r="N21" s="182"/>
      <c r="O21" s="175"/>
      <c r="P21" s="138"/>
    </row>
    <row r="22" spans="1:16" ht="12.75" hidden="1" customHeight="1" x14ac:dyDescent="0.3">
      <c r="A22" s="714" t="str">
        <f t="shared" si="0"/>
        <v/>
      </c>
      <c r="B22" s="725"/>
      <c r="C22" s="729"/>
      <c r="D22" s="723"/>
      <c r="E22" s="724"/>
      <c r="F22" s="725"/>
      <c r="G22" s="726"/>
      <c r="H22" s="727"/>
      <c r="I22" s="728"/>
      <c r="J22" s="722"/>
      <c r="K22" s="182"/>
      <c r="L22" s="182"/>
      <c r="M22" s="182"/>
      <c r="N22" s="182"/>
      <c r="O22" s="175"/>
      <c r="P22" s="138"/>
    </row>
    <row r="23" spans="1:16" ht="12.75" customHeight="1" x14ac:dyDescent="0.3">
      <c r="A23" s="714" t="str">
        <f t="shared" si="0"/>
        <v/>
      </c>
      <c r="B23" s="725" t="s">
        <v>641</v>
      </c>
      <c r="C23" s="716" t="s">
        <v>1178</v>
      </c>
      <c r="D23" s="723"/>
      <c r="E23" s="724"/>
      <c r="F23" s="725"/>
      <c r="G23" s="726"/>
      <c r="H23" s="727"/>
      <c r="I23" s="728"/>
      <c r="J23" s="722"/>
      <c r="K23" s="182"/>
      <c r="L23" s="182"/>
      <c r="M23" s="182"/>
      <c r="N23" s="182"/>
      <c r="O23" s="175"/>
      <c r="P23" s="138"/>
    </row>
    <row r="24" spans="1:16" ht="12.75" customHeight="1" x14ac:dyDescent="0.3">
      <c r="A24" s="714" t="str">
        <f t="shared" si="0"/>
        <v/>
      </c>
      <c r="B24" s="725"/>
      <c r="C24" s="729"/>
      <c r="D24" s="723"/>
      <c r="E24" s="724"/>
      <c r="F24" s="725"/>
      <c r="G24" s="726"/>
      <c r="H24" s="727"/>
      <c r="I24" s="728"/>
      <c r="J24" s="722"/>
      <c r="K24" s="182"/>
      <c r="L24" s="182"/>
      <c r="M24" s="182"/>
      <c r="N24" s="182"/>
      <c r="O24" s="175"/>
      <c r="P24" s="138"/>
    </row>
    <row r="25" spans="1:16" ht="12.75" customHeight="1" x14ac:dyDescent="0.3">
      <c r="A25" s="714" t="str">
        <f t="shared" si="0"/>
        <v/>
      </c>
      <c r="B25" s="725"/>
      <c r="C25" s="729" t="s">
        <v>320</v>
      </c>
      <c r="D25" s="723" t="s">
        <v>974</v>
      </c>
      <c r="E25" s="724"/>
      <c r="F25" s="725" t="s">
        <v>10</v>
      </c>
      <c r="G25" s="726">
        <v>2</v>
      </c>
      <c r="H25" s="727"/>
      <c r="I25" s="728"/>
      <c r="J25" s="722"/>
      <c r="K25" s="182"/>
      <c r="L25" s="182"/>
      <c r="M25" s="182"/>
      <c r="N25" s="182"/>
      <c r="O25" s="175"/>
      <c r="P25" s="138"/>
    </row>
    <row r="26" spans="1:16" ht="12.75" customHeight="1" x14ac:dyDescent="0.3">
      <c r="A26" s="714" t="str">
        <f t="shared" si="0"/>
        <v/>
      </c>
      <c r="B26" s="725"/>
      <c r="C26" s="729"/>
      <c r="D26" s="723"/>
      <c r="E26" s="724"/>
      <c r="F26" s="725"/>
      <c r="G26" s="726"/>
      <c r="H26" s="727"/>
      <c r="I26" s="728"/>
      <c r="J26" s="722"/>
      <c r="K26" s="182"/>
      <c r="L26" s="182"/>
      <c r="M26" s="182"/>
      <c r="N26" s="182"/>
      <c r="O26" s="175"/>
      <c r="P26" s="138"/>
    </row>
    <row r="27" spans="1:16" ht="12.75" customHeight="1" x14ac:dyDescent="0.3">
      <c r="A27" s="714" t="str">
        <f t="shared" si="0"/>
        <v/>
      </c>
      <c r="B27" s="725"/>
      <c r="C27" s="729" t="s">
        <v>8</v>
      </c>
      <c r="D27" s="723" t="s">
        <v>642</v>
      </c>
      <c r="E27" s="724"/>
      <c r="F27" s="725" t="s">
        <v>12</v>
      </c>
      <c r="G27" s="726">
        <v>11</v>
      </c>
      <c r="H27" s="727"/>
      <c r="I27" s="728"/>
      <c r="J27" s="722"/>
      <c r="K27" s="182"/>
      <c r="L27" s="182"/>
      <c r="M27" s="182"/>
      <c r="N27" s="182"/>
      <c r="O27" s="175"/>
      <c r="P27" s="138"/>
    </row>
    <row r="28" spans="1:16" ht="12.75" customHeight="1" x14ac:dyDescent="0.3">
      <c r="A28" s="714" t="str">
        <f t="shared" si="0"/>
        <v/>
      </c>
      <c r="B28" s="725"/>
      <c r="C28" s="729"/>
      <c r="D28" s="723"/>
      <c r="E28" s="724"/>
      <c r="F28" s="725"/>
      <c r="G28" s="726"/>
      <c r="H28" s="727"/>
      <c r="I28" s="728"/>
      <c r="J28" s="722"/>
      <c r="K28" s="182"/>
      <c r="L28" s="182"/>
      <c r="M28" s="182"/>
      <c r="N28" s="182"/>
      <c r="O28" s="175"/>
      <c r="P28" s="138"/>
    </row>
    <row r="29" spans="1:16" ht="12.75" customHeight="1" x14ac:dyDescent="0.3">
      <c r="A29" s="714" t="str">
        <f t="shared" si="0"/>
        <v/>
      </c>
      <c r="B29" s="725"/>
      <c r="C29" s="729" t="s">
        <v>321</v>
      </c>
      <c r="D29" s="723" t="s">
        <v>643</v>
      </c>
      <c r="E29" s="724"/>
      <c r="F29" s="725" t="s">
        <v>10</v>
      </c>
      <c r="G29" s="726">
        <v>4</v>
      </c>
      <c r="H29" s="727"/>
      <c r="I29" s="728"/>
      <c r="J29" s="722"/>
      <c r="K29" s="182"/>
      <c r="L29" s="182"/>
      <c r="M29" s="182"/>
      <c r="N29" s="182"/>
      <c r="O29" s="175"/>
      <c r="P29" s="138"/>
    </row>
    <row r="30" spans="1:16" ht="12.75" customHeight="1" x14ac:dyDescent="0.3">
      <c r="A30" s="714" t="str">
        <f t="shared" si="0"/>
        <v/>
      </c>
      <c r="B30" s="725"/>
      <c r="C30" s="729"/>
      <c r="D30" s="723"/>
      <c r="E30" s="724"/>
      <c r="F30" s="725"/>
      <c r="G30" s="726"/>
      <c r="H30" s="727"/>
      <c r="I30" s="728"/>
      <c r="J30" s="722"/>
      <c r="K30" s="182"/>
      <c r="L30" s="182"/>
      <c r="M30" s="182"/>
      <c r="N30" s="182"/>
      <c r="O30" s="175"/>
      <c r="P30" s="138"/>
    </row>
    <row r="31" spans="1:16" ht="12.75" customHeight="1" x14ac:dyDescent="0.3">
      <c r="A31" s="714" t="str">
        <f t="shared" si="0"/>
        <v/>
      </c>
      <c r="B31" s="725"/>
      <c r="C31" s="729" t="s">
        <v>322</v>
      </c>
      <c r="D31" s="723" t="s">
        <v>827</v>
      </c>
      <c r="E31" s="724"/>
      <c r="F31" s="725" t="s">
        <v>10</v>
      </c>
      <c r="G31" s="726">
        <v>2</v>
      </c>
      <c r="H31" s="727"/>
      <c r="I31" s="728"/>
      <c r="J31" s="722"/>
      <c r="K31" s="182"/>
      <c r="L31" s="182"/>
      <c r="M31" s="182"/>
      <c r="N31" s="182"/>
      <c r="O31" s="175"/>
      <c r="P31" s="138"/>
    </row>
    <row r="32" spans="1:16" ht="12.75" customHeight="1" x14ac:dyDescent="0.3">
      <c r="A32" s="714"/>
      <c r="B32" s="725"/>
      <c r="C32" s="729"/>
      <c r="D32" s="723"/>
      <c r="E32" s="724"/>
      <c r="F32" s="725"/>
      <c r="G32" s="726"/>
      <c r="H32" s="727"/>
      <c r="I32" s="728"/>
      <c r="J32" s="722"/>
      <c r="K32" s="182"/>
      <c r="L32" s="182"/>
      <c r="M32" s="182"/>
      <c r="N32" s="182"/>
      <c r="O32" s="175"/>
      <c r="P32" s="138"/>
    </row>
    <row r="33" spans="1:16" ht="12.75" hidden="1" customHeight="1" x14ac:dyDescent="0.3">
      <c r="A33" s="714"/>
      <c r="B33" s="725"/>
      <c r="C33" s="729"/>
      <c r="D33" s="723"/>
      <c r="E33" s="724"/>
      <c r="F33" s="725"/>
      <c r="G33" s="726"/>
      <c r="H33" s="727"/>
      <c r="I33" s="728"/>
      <c r="J33" s="722"/>
      <c r="K33" s="182"/>
      <c r="L33" s="182"/>
      <c r="M33" s="182"/>
      <c r="N33" s="182"/>
      <c r="O33" s="175"/>
      <c r="P33" s="138"/>
    </row>
    <row r="34" spans="1:16" ht="12.75" hidden="1" customHeight="1" x14ac:dyDescent="0.3">
      <c r="A34" s="714"/>
      <c r="B34" s="725"/>
      <c r="C34" s="729"/>
      <c r="D34" s="723"/>
      <c r="E34" s="724"/>
      <c r="F34" s="725"/>
      <c r="G34" s="726"/>
      <c r="H34" s="727"/>
      <c r="I34" s="728"/>
      <c r="J34" s="722"/>
      <c r="K34" s="182"/>
      <c r="L34" s="182"/>
      <c r="M34" s="182"/>
      <c r="N34" s="182"/>
      <c r="O34" s="175"/>
      <c r="P34" s="138"/>
    </row>
    <row r="35" spans="1:16" ht="12.75" hidden="1" customHeight="1" x14ac:dyDescent="0.3">
      <c r="A35" s="714" t="str">
        <f t="shared" si="0"/>
        <v/>
      </c>
      <c r="B35" s="725"/>
      <c r="C35" s="729"/>
      <c r="D35" s="723"/>
      <c r="E35" s="724"/>
      <c r="F35" s="725"/>
      <c r="G35" s="726"/>
      <c r="H35" s="727"/>
      <c r="I35" s="728"/>
      <c r="J35" s="722"/>
      <c r="K35" s="182"/>
      <c r="L35" s="182"/>
      <c r="M35" s="182"/>
      <c r="N35" s="182"/>
      <c r="O35" s="175"/>
      <c r="P35" s="138"/>
    </row>
    <row r="36" spans="1:16" ht="12.75" hidden="1" customHeight="1" x14ac:dyDescent="0.3">
      <c r="A36" s="714" t="str">
        <f t="shared" si="0"/>
        <v/>
      </c>
      <c r="B36" s="725"/>
      <c r="C36" s="729"/>
      <c r="D36" s="723"/>
      <c r="E36" s="723"/>
      <c r="F36" s="725"/>
      <c r="G36" s="726"/>
      <c r="H36" s="727"/>
      <c r="I36" s="728"/>
      <c r="J36" s="722"/>
      <c r="K36" s="182"/>
      <c r="L36" s="182"/>
      <c r="M36" s="182"/>
      <c r="N36" s="182"/>
      <c r="O36" s="175"/>
      <c r="P36" s="138"/>
    </row>
    <row r="37" spans="1:16" ht="12.75" hidden="1" customHeight="1" x14ac:dyDescent="0.3">
      <c r="A37" s="714" t="str">
        <f t="shared" si="0"/>
        <v/>
      </c>
      <c r="B37" s="725"/>
      <c r="C37" s="730" t="s">
        <v>1177</v>
      </c>
      <c r="D37" s="723"/>
      <c r="E37" s="723"/>
      <c r="F37" s="725"/>
      <c r="G37" s="726"/>
      <c r="H37" s="727"/>
      <c r="I37" s="728"/>
      <c r="J37" s="722"/>
      <c r="K37" s="182"/>
      <c r="L37" s="182"/>
      <c r="M37" s="182"/>
      <c r="N37" s="182"/>
      <c r="O37" s="175"/>
      <c r="P37" s="138"/>
    </row>
    <row r="38" spans="1:16" ht="12.75" hidden="1" customHeight="1" x14ac:dyDescent="0.3">
      <c r="A38" s="714" t="str">
        <f t="shared" si="0"/>
        <v/>
      </c>
      <c r="B38" s="725"/>
      <c r="C38" s="466"/>
      <c r="D38" s="723"/>
      <c r="E38" s="723"/>
      <c r="F38" s="725"/>
      <c r="G38" s="726"/>
      <c r="H38" s="727"/>
      <c r="I38" s="728"/>
      <c r="J38" s="722"/>
      <c r="K38" s="182"/>
      <c r="L38" s="182"/>
      <c r="M38" s="182"/>
      <c r="N38" s="182"/>
      <c r="O38" s="175"/>
      <c r="P38" s="138"/>
    </row>
    <row r="39" spans="1:16" ht="12.75" hidden="1" customHeight="1" x14ac:dyDescent="0.3">
      <c r="A39" s="714" t="str">
        <f t="shared" si="0"/>
        <v/>
      </c>
      <c r="B39" s="731" t="s">
        <v>178</v>
      </c>
      <c r="C39" s="730" t="s">
        <v>975</v>
      </c>
      <c r="D39" s="723"/>
      <c r="E39" s="723"/>
      <c r="F39" s="725"/>
      <c r="G39" s="726"/>
      <c r="H39" s="727"/>
      <c r="I39" s="728"/>
      <c r="J39" s="722"/>
      <c r="K39" s="182"/>
      <c r="L39" s="182"/>
      <c r="M39" s="182"/>
      <c r="N39" s="182"/>
      <c r="O39" s="175"/>
      <c r="P39" s="138"/>
    </row>
    <row r="40" spans="1:16" ht="12.75" hidden="1" customHeight="1" x14ac:dyDescent="0.3">
      <c r="A40" s="714" t="str">
        <f t="shared" si="0"/>
        <v/>
      </c>
      <c r="B40" s="715"/>
      <c r="C40" s="466"/>
      <c r="D40" s="723"/>
      <c r="E40" s="723"/>
      <c r="F40" s="725"/>
      <c r="G40" s="726"/>
      <c r="H40" s="727"/>
      <c r="I40" s="728"/>
      <c r="J40" s="722"/>
      <c r="K40" s="182"/>
      <c r="L40" s="182"/>
      <c r="M40" s="182"/>
      <c r="N40" s="182"/>
      <c r="O40" s="175"/>
      <c r="P40" s="138"/>
    </row>
    <row r="41" spans="1:16" ht="12.75" hidden="1" customHeight="1" x14ac:dyDescent="0.3">
      <c r="A41" s="714" t="str">
        <f t="shared" si="0"/>
        <v/>
      </c>
      <c r="B41" s="715"/>
      <c r="C41" s="730" t="s">
        <v>976</v>
      </c>
      <c r="D41" s="723"/>
      <c r="E41" s="723"/>
      <c r="F41" s="725"/>
      <c r="G41" s="726"/>
      <c r="H41" s="727"/>
      <c r="I41" s="728"/>
      <c r="J41" s="722"/>
      <c r="K41" s="182"/>
      <c r="L41" s="182"/>
      <c r="M41" s="182"/>
      <c r="N41" s="182"/>
      <c r="O41" s="175"/>
      <c r="P41" s="138"/>
    </row>
    <row r="42" spans="1:16" ht="12.75" hidden="1" customHeight="1" x14ac:dyDescent="0.3">
      <c r="A42" s="714" t="str">
        <f t="shared" si="0"/>
        <v/>
      </c>
      <c r="B42" s="725"/>
      <c r="C42" s="729"/>
      <c r="D42" s="723"/>
      <c r="E42" s="723"/>
      <c r="F42" s="725"/>
      <c r="G42" s="726"/>
      <c r="H42" s="727"/>
      <c r="I42" s="728"/>
      <c r="J42" s="722"/>
      <c r="K42" s="182"/>
      <c r="L42" s="182"/>
      <c r="M42" s="182"/>
      <c r="N42" s="182"/>
      <c r="O42" s="175"/>
      <c r="P42" s="138"/>
    </row>
    <row r="43" spans="1:16" ht="12.75" hidden="1" customHeight="1" x14ac:dyDescent="0.3">
      <c r="A43" s="714" t="str">
        <f t="shared" si="0"/>
        <v/>
      </c>
      <c r="B43" s="725" t="s">
        <v>742</v>
      </c>
      <c r="C43" s="716" t="s">
        <v>103</v>
      </c>
      <c r="D43" s="717"/>
      <c r="E43" s="718"/>
      <c r="F43" s="725"/>
      <c r="G43" s="726"/>
      <c r="H43" s="727"/>
      <c r="I43" s="728"/>
      <c r="J43" s="722"/>
      <c r="K43" s="182"/>
      <c r="L43" s="182"/>
      <c r="M43" s="182"/>
      <c r="N43" s="182"/>
      <c r="O43" s="175"/>
      <c r="P43" s="138"/>
    </row>
    <row r="44" spans="1:16" ht="12.75" hidden="1" customHeight="1" x14ac:dyDescent="0.3">
      <c r="A44" s="714" t="str">
        <f t="shared" si="0"/>
        <v/>
      </c>
      <c r="B44" s="725"/>
      <c r="C44" s="729"/>
      <c r="D44" s="723"/>
      <c r="E44" s="724"/>
      <c r="F44" s="725"/>
      <c r="G44" s="726"/>
      <c r="H44" s="727"/>
      <c r="I44" s="728"/>
      <c r="J44" s="722"/>
      <c r="K44" s="182"/>
      <c r="L44" s="182"/>
      <c r="M44" s="182"/>
      <c r="N44" s="182"/>
      <c r="O44" s="175"/>
      <c r="P44" s="138"/>
    </row>
    <row r="45" spans="1:16" ht="12.75" hidden="1" customHeight="1" x14ac:dyDescent="0.3">
      <c r="A45" s="714" t="str">
        <f t="shared" si="0"/>
        <v/>
      </c>
      <c r="B45" s="725" t="s">
        <v>742</v>
      </c>
      <c r="C45" s="729" t="s">
        <v>320</v>
      </c>
      <c r="D45" s="723" t="s">
        <v>159</v>
      </c>
      <c r="E45" s="724"/>
      <c r="F45" s="725" t="s">
        <v>106</v>
      </c>
      <c r="G45" s="726"/>
      <c r="H45" s="727"/>
      <c r="I45" s="728"/>
      <c r="J45" s="722"/>
      <c r="K45" s="182"/>
      <c r="L45" s="182"/>
      <c r="M45" s="182"/>
      <c r="N45" s="182"/>
      <c r="O45" s="175"/>
      <c r="P45" s="138"/>
    </row>
    <row r="46" spans="1:16" ht="12.75" hidden="1" customHeight="1" x14ac:dyDescent="0.3">
      <c r="A46" s="714" t="str">
        <f t="shared" si="0"/>
        <v/>
      </c>
      <c r="B46" s="725"/>
      <c r="C46" s="729"/>
      <c r="D46" s="723"/>
      <c r="E46" s="723"/>
      <c r="F46" s="725"/>
      <c r="G46" s="726"/>
      <c r="H46" s="727"/>
      <c r="I46" s="728"/>
      <c r="J46" s="722"/>
      <c r="K46" s="182"/>
      <c r="L46" s="182"/>
      <c r="M46" s="182"/>
      <c r="N46" s="182"/>
      <c r="O46" s="175"/>
      <c r="P46" s="138"/>
    </row>
    <row r="47" spans="1:16" ht="12.75" hidden="1" customHeight="1" x14ac:dyDescent="0.3">
      <c r="A47" s="714" t="str">
        <f t="shared" si="0"/>
        <v/>
      </c>
      <c r="B47" s="725" t="s">
        <v>743</v>
      </c>
      <c r="C47" s="729" t="s">
        <v>320</v>
      </c>
      <c r="D47" s="723" t="s">
        <v>163</v>
      </c>
      <c r="E47" s="723"/>
      <c r="F47" s="725" t="s">
        <v>47</v>
      </c>
      <c r="G47" s="732"/>
      <c r="H47" s="727"/>
      <c r="I47" s="728"/>
      <c r="J47" s="722"/>
      <c r="K47" s="182"/>
      <c r="L47" s="182"/>
      <c r="M47" s="182"/>
      <c r="N47" s="182"/>
      <c r="O47" s="175"/>
      <c r="P47" s="138"/>
    </row>
    <row r="48" spans="1:16" ht="12.75" hidden="1" customHeight="1" x14ac:dyDescent="0.3">
      <c r="A48" s="714" t="str">
        <f t="shared" si="0"/>
        <v/>
      </c>
      <c r="B48" s="725"/>
      <c r="C48" s="729"/>
      <c r="D48" s="723"/>
      <c r="E48" s="723"/>
      <c r="F48" s="725"/>
      <c r="G48" s="732"/>
      <c r="H48" s="727"/>
      <c r="I48" s="728"/>
      <c r="J48" s="722"/>
      <c r="K48" s="182"/>
      <c r="L48" s="182"/>
      <c r="M48" s="182"/>
      <c r="N48" s="182"/>
      <c r="O48" s="175"/>
      <c r="P48" s="138"/>
    </row>
    <row r="49" spans="1:16" ht="12.75" hidden="1" customHeight="1" x14ac:dyDescent="0.3">
      <c r="A49" s="714" t="str">
        <f t="shared" si="0"/>
        <v/>
      </c>
      <c r="B49" s="725"/>
      <c r="C49" s="729" t="s">
        <v>8</v>
      </c>
      <c r="D49" s="723" t="s">
        <v>977</v>
      </c>
      <c r="E49" s="733"/>
      <c r="F49" s="725" t="s">
        <v>47</v>
      </c>
      <c r="G49" s="732"/>
      <c r="H49" s="727"/>
      <c r="I49" s="728"/>
      <c r="J49" s="722"/>
      <c r="K49" s="182"/>
      <c r="L49" s="182"/>
      <c r="M49" s="182"/>
      <c r="N49" s="182"/>
      <c r="O49" s="175"/>
      <c r="P49" s="138"/>
    </row>
    <row r="50" spans="1:16" ht="12.75" hidden="1" customHeight="1" x14ac:dyDescent="0.3">
      <c r="A50" s="714" t="str">
        <f t="shared" si="0"/>
        <v/>
      </c>
      <c r="B50" s="725"/>
      <c r="C50" s="729"/>
      <c r="D50" s="723"/>
      <c r="E50" s="723"/>
      <c r="F50" s="725"/>
      <c r="G50" s="732"/>
      <c r="H50" s="727"/>
      <c r="I50" s="728"/>
      <c r="J50" s="722"/>
      <c r="K50" s="182"/>
      <c r="L50" s="182"/>
      <c r="M50" s="182"/>
      <c r="N50" s="182"/>
      <c r="O50" s="175"/>
      <c r="P50" s="138"/>
    </row>
    <row r="51" spans="1:16" ht="12.75" hidden="1" customHeight="1" x14ac:dyDescent="0.3">
      <c r="A51" s="714" t="str">
        <f t="shared" si="0"/>
        <v/>
      </c>
      <c r="B51" s="725" t="s">
        <v>753</v>
      </c>
      <c r="C51" s="717" t="s">
        <v>754</v>
      </c>
      <c r="D51" s="717"/>
      <c r="E51" s="718"/>
      <c r="F51" s="725"/>
      <c r="G51" s="732"/>
      <c r="H51" s="727"/>
      <c r="I51" s="728"/>
      <c r="J51" s="722"/>
      <c r="K51" s="182"/>
      <c r="L51" s="182"/>
      <c r="M51" s="182"/>
      <c r="N51" s="182"/>
      <c r="O51" s="175"/>
      <c r="P51" s="138"/>
    </row>
    <row r="52" spans="1:16" ht="12.75" hidden="1" customHeight="1" x14ac:dyDescent="0.3">
      <c r="A52" s="714" t="str">
        <f t="shared" si="0"/>
        <v/>
      </c>
      <c r="B52" s="725"/>
      <c r="C52" s="723"/>
      <c r="D52" s="723"/>
      <c r="E52" s="724"/>
      <c r="F52" s="725"/>
      <c r="G52" s="732"/>
      <c r="H52" s="727"/>
      <c r="I52" s="728"/>
      <c r="J52" s="722"/>
      <c r="K52" s="182"/>
      <c r="L52" s="182"/>
      <c r="M52" s="182"/>
      <c r="N52" s="182"/>
      <c r="O52" s="175"/>
      <c r="P52" s="138"/>
    </row>
    <row r="53" spans="1:16" ht="12.75" hidden="1" customHeight="1" x14ac:dyDescent="0.3">
      <c r="A53" s="714" t="str">
        <f t="shared" si="0"/>
        <v/>
      </c>
      <c r="B53" s="725" t="s">
        <v>753</v>
      </c>
      <c r="C53" s="723" t="s">
        <v>320</v>
      </c>
      <c r="D53" s="723" t="s">
        <v>160</v>
      </c>
      <c r="E53" s="724"/>
      <c r="F53" s="725"/>
      <c r="G53" s="726"/>
      <c r="H53" s="727"/>
      <c r="I53" s="728"/>
      <c r="J53" s="722"/>
      <c r="K53" s="182"/>
      <c r="L53" s="182"/>
      <c r="M53" s="182"/>
      <c r="N53" s="182"/>
      <c r="O53" s="175"/>
      <c r="P53" s="138"/>
    </row>
    <row r="54" spans="1:16" ht="12.75" hidden="1" customHeight="1" x14ac:dyDescent="0.3">
      <c r="A54" s="714" t="str">
        <f t="shared" si="0"/>
        <v/>
      </c>
      <c r="B54" s="725"/>
      <c r="C54" s="729"/>
      <c r="D54" s="723"/>
      <c r="E54" s="724"/>
      <c r="F54" s="725"/>
      <c r="G54" s="726"/>
      <c r="H54" s="727"/>
      <c r="I54" s="728"/>
      <c r="J54" s="722"/>
      <c r="K54" s="182"/>
      <c r="L54" s="182"/>
      <c r="M54" s="182"/>
      <c r="N54" s="182"/>
      <c r="O54" s="175"/>
      <c r="P54" s="138"/>
    </row>
    <row r="55" spans="1:16" ht="12.75" hidden="1" customHeight="1" x14ac:dyDescent="0.3">
      <c r="A55" s="714" t="str">
        <f t="shared" si="0"/>
        <v/>
      </c>
      <c r="B55" s="725"/>
      <c r="C55" s="729"/>
      <c r="D55" s="723" t="s">
        <v>32</v>
      </c>
      <c r="E55" s="724" t="s">
        <v>978</v>
      </c>
      <c r="F55" s="725" t="s">
        <v>15</v>
      </c>
      <c r="G55" s="726"/>
      <c r="H55" s="727"/>
      <c r="I55" s="728"/>
      <c r="J55" s="722"/>
      <c r="K55" s="182"/>
      <c r="L55" s="182"/>
      <c r="M55" s="182"/>
      <c r="N55" s="182"/>
      <c r="O55" s="175"/>
      <c r="P55" s="138"/>
    </row>
    <row r="56" spans="1:16" ht="12.75" hidden="1" customHeight="1" x14ac:dyDescent="0.3">
      <c r="A56" s="714" t="str">
        <f t="shared" si="0"/>
        <v/>
      </c>
      <c r="B56" s="725"/>
      <c r="C56" s="729"/>
      <c r="D56" s="723"/>
      <c r="E56" s="724"/>
      <c r="F56" s="725"/>
      <c r="G56" s="726"/>
      <c r="H56" s="727"/>
      <c r="I56" s="728"/>
      <c r="J56" s="722"/>
      <c r="K56" s="182"/>
      <c r="L56" s="182"/>
      <c r="M56" s="182"/>
      <c r="N56" s="182"/>
      <c r="O56" s="175"/>
      <c r="P56" s="138"/>
    </row>
    <row r="57" spans="1:16" ht="12.75" hidden="1" customHeight="1" x14ac:dyDescent="0.3">
      <c r="A57" s="714" t="str">
        <f t="shared" si="0"/>
        <v/>
      </c>
      <c r="B57" s="725"/>
      <c r="C57" s="729"/>
      <c r="D57" s="723" t="s">
        <v>33</v>
      </c>
      <c r="E57" s="724" t="s">
        <v>756</v>
      </c>
      <c r="F57" s="725" t="s">
        <v>15</v>
      </c>
      <c r="G57" s="726"/>
      <c r="H57" s="727"/>
      <c r="I57" s="728"/>
      <c r="J57" s="722"/>
      <c r="K57" s="182"/>
      <c r="L57" s="182"/>
      <c r="M57" s="182"/>
      <c r="N57" s="182"/>
      <c r="O57" s="175"/>
      <c r="P57" s="138"/>
    </row>
    <row r="58" spans="1:16" ht="12.75" hidden="1" customHeight="1" x14ac:dyDescent="0.3">
      <c r="A58" s="714" t="str">
        <f t="shared" si="0"/>
        <v/>
      </c>
      <c r="B58" s="725"/>
      <c r="C58" s="729"/>
      <c r="D58" s="723"/>
      <c r="E58" s="723"/>
      <c r="F58" s="725"/>
      <c r="G58" s="726"/>
      <c r="H58" s="727"/>
      <c r="I58" s="728"/>
      <c r="J58" s="722"/>
      <c r="K58" s="182"/>
      <c r="L58" s="182"/>
      <c r="M58" s="182"/>
      <c r="N58" s="182"/>
      <c r="O58" s="175"/>
      <c r="P58" s="138"/>
    </row>
    <row r="59" spans="1:16" ht="12.75" hidden="1" customHeight="1" x14ac:dyDescent="0.3">
      <c r="A59" s="714" t="str">
        <f t="shared" si="0"/>
        <v/>
      </c>
      <c r="B59" s="725"/>
      <c r="C59" s="729" t="s">
        <v>8</v>
      </c>
      <c r="D59" s="723" t="s">
        <v>376</v>
      </c>
      <c r="E59" s="724"/>
      <c r="F59" s="725"/>
      <c r="G59" s="726"/>
      <c r="H59" s="727"/>
      <c r="I59" s="728"/>
      <c r="J59" s="722"/>
      <c r="K59" s="182"/>
      <c r="L59" s="182"/>
      <c r="M59" s="182"/>
      <c r="N59" s="182"/>
      <c r="O59" s="175"/>
      <c r="P59" s="138"/>
    </row>
    <row r="60" spans="1:16" ht="12.75" hidden="1" customHeight="1" x14ac:dyDescent="0.3">
      <c r="A60" s="714" t="str">
        <f t="shared" si="0"/>
        <v/>
      </c>
      <c r="B60" s="725"/>
      <c r="C60" s="729"/>
      <c r="D60" s="723"/>
      <c r="E60" s="724"/>
      <c r="F60" s="725"/>
      <c r="G60" s="726"/>
      <c r="H60" s="727"/>
      <c r="I60" s="728"/>
      <c r="J60" s="722"/>
      <c r="K60" s="182"/>
      <c r="L60" s="182"/>
      <c r="M60" s="182"/>
      <c r="N60" s="182"/>
      <c r="O60" s="175"/>
      <c r="P60" s="138"/>
    </row>
    <row r="61" spans="1:16" ht="12.75" hidden="1" customHeight="1" x14ac:dyDescent="0.3">
      <c r="A61" s="714" t="str">
        <f t="shared" si="0"/>
        <v/>
      </c>
      <c r="B61" s="725"/>
      <c r="C61" s="729"/>
      <c r="D61" s="723" t="s">
        <v>32</v>
      </c>
      <c r="E61" s="724" t="s">
        <v>979</v>
      </c>
      <c r="F61" s="725" t="s">
        <v>15</v>
      </c>
      <c r="G61" s="726"/>
      <c r="H61" s="727"/>
      <c r="I61" s="728"/>
      <c r="J61" s="722"/>
      <c r="K61" s="182"/>
      <c r="L61" s="182"/>
      <c r="M61" s="182"/>
      <c r="N61" s="182"/>
      <c r="O61" s="175"/>
      <c r="P61" s="138"/>
    </row>
    <row r="62" spans="1:16" ht="12.75" hidden="1" customHeight="1" x14ac:dyDescent="0.3">
      <c r="A62" s="714" t="str">
        <f t="shared" si="0"/>
        <v/>
      </c>
      <c r="B62" s="725"/>
      <c r="C62" s="729"/>
      <c r="D62" s="723"/>
      <c r="E62" s="723"/>
      <c r="F62" s="725"/>
      <c r="G62" s="726"/>
      <c r="H62" s="727"/>
      <c r="I62" s="728"/>
      <c r="J62" s="722"/>
      <c r="K62" s="182"/>
      <c r="L62" s="182"/>
      <c r="M62" s="182"/>
      <c r="N62" s="182"/>
      <c r="O62" s="175"/>
      <c r="P62" s="138"/>
    </row>
    <row r="63" spans="1:16" ht="12.75" customHeight="1" x14ac:dyDescent="0.3">
      <c r="A63" s="714" t="str">
        <f t="shared" si="0"/>
        <v/>
      </c>
      <c r="B63" s="725"/>
      <c r="C63" s="729"/>
      <c r="D63" s="723"/>
      <c r="E63" s="723"/>
      <c r="F63" s="725"/>
      <c r="G63" s="726"/>
      <c r="H63" s="727"/>
      <c r="I63" s="728"/>
      <c r="J63" s="722"/>
      <c r="K63" s="182"/>
      <c r="L63" s="182"/>
      <c r="M63" s="182"/>
      <c r="N63" s="182"/>
      <c r="O63" s="175"/>
      <c r="P63" s="138"/>
    </row>
    <row r="64" spans="1:16" ht="12.75" customHeight="1" x14ac:dyDescent="0.3">
      <c r="A64" s="714" t="str">
        <f t="shared" si="0"/>
        <v/>
      </c>
      <c r="B64" s="725"/>
      <c r="C64" s="730" t="s">
        <v>973</v>
      </c>
      <c r="D64" s="723"/>
      <c r="E64" s="723"/>
      <c r="F64" s="725"/>
      <c r="G64" s="726"/>
      <c r="H64" s="727"/>
      <c r="I64" s="728"/>
      <c r="J64" s="722"/>
      <c r="K64" s="182"/>
      <c r="L64" s="182"/>
      <c r="M64" s="182"/>
      <c r="N64" s="182"/>
      <c r="O64" s="175"/>
      <c r="P64" s="138"/>
    </row>
    <row r="65" spans="1:16" ht="12.75" customHeight="1" x14ac:dyDescent="0.3">
      <c r="A65" s="714" t="str">
        <f t="shared" si="0"/>
        <v/>
      </c>
      <c r="B65" s="725"/>
      <c r="C65" s="729"/>
      <c r="D65" s="723"/>
      <c r="E65" s="723"/>
      <c r="F65" s="725"/>
      <c r="G65" s="726"/>
      <c r="H65" s="727"/>
      <c r="I65" s="728"/>
      <c r="J65" s="722"/>
      <c r="K65" s="182"/>
      <c r="L65" s="182"/>
      <c r="M65" s="182"/>
      <c r="N65" s="182"/>
      <c r="O65" s="175"/>
      <c r="P65" s="138"/>
    </row>
    <row r="66" spans="1:16" ht="12.75" customHeight="1" x14ac:dyDescent="0.3">
      <c r="A66" s="714" t="str">
        <f t="shared" si="0"/>
        <v/>
      </c>
      <c r="B66" s="725" t="s">
        <v>644</v>
      </c>
      <c r="C66" s="716" t="s">
        <v>1358</v>
      </c>
      <c r="D66" s="723"/>
      <c r="E66" s="723"/>
      <c r="F66" s="725"/>
      <c r="G66" s="726"/>
      <c r="H66" s="727"/>
      <c r="I66" s="728"/>
      <c r="J66" s="722"/>
      <c r="K66" s="182"/>
      <c r="L66" s="182"/>
      <c r="M66" s="182"/>
      <c r="N66" s="182"/>
      <c r="O66" s="175"/>
      <c r="P66" s="138"/>
    </row>
    <row r="67" spans="1:16" ht="12.75" customHeight="1" x14ac:dyDescent="0.3">
      <c r="A67" s="714" t="str">
        <f t="shared" si="0"/>
        <v/>
      </c>
      <c r="B67" s="725"/>
      <c r="C67" s="729"/>
      <c r="D67" s="723"/>
      <c r="E67" s="723"/>
      <c r="F67" s="725"/>
      <c r="G67" s="726"/>
      <c r="H67" s="727"/>
      <c r="I67" s="728"/>
      <c r="J67" s="722"/>
      <c r="K67" s="182"/>
      <c r="L67" s="182"/>
      <c r="M67" s="182"/>
      <c r="N67" s="182"/>
      <c r="O67" s="175"/>
      <c r="P67" s="138"/>
    </row>
    <row r="68" spans="1:16" ht="12.75" customHeight="1" x14ac:dyDescent="0.3">
      <c r="A68" s="714" t="str">
        <f t="shared" si="0"/>
        <v/>
      </c>
      <c r="B68" s="725" t="s">
        <v>644</v>
      </c>
      <c r="C68" s="729" t="s">
        <v>320</v>
      </c>
      <c r="D68" s="723" t="s">
        <v>980</v>
      </c>
      <c r="E68" s="723"/>
      <c r="F68" s="725"/>
      <c r="G68" s="726"/>
      <c r="H68" s="727"/>
      <c r="I68" s="728"/>
      <c r="J68" s="722"/>
      <c r="K68" s="182"/>
      <c r="L68" s="182"/>
      <c r="M68" s="182"/>
      <c r="N68" s="182"/>
      <c r="O68" s="175"/>
      <c r="P68" s="138"/>
    </row>
    <row r="69" spans="1:16" ht="12.75" customHeight="1" x14ac:dyDescent="0.3">
      <c r="A69" s="714" t="str">
        <f t="shared" si="0"/>
        <v/>
      </c>
      <c r="B69" s="725"/>
      <c r="C69" s="729"/>
      <c r="D69" s="723"/>
      <c r="E69" s="723"/>
      <c r="F69" s="725"/>
      <c r="G69" s="726"/>
      <c r="H69" s="727"/>
      <c r="I69" s="728"/>
      <c r="J69" s="722"/>
      <c r="K69" s="182"/>
      <c r="L69" s="182"/>
      <c r="M69" s="182"/>
      <c r="N69" s="182"/>
      <c r="O69" s="175"/>
      <c r="P69" s="138"/>
    </row>
    <row r="70" spans="1:16" ht="12.75" hidden="1" customHeight="1" x14ac:dyDescent="0.3">
      <c r="A70" s="714" t="str">
        <f t="shared" si="0"/>
        <v/>
      </c>
      <c r="B70" s="725"/>
      <c r="C70" s="729"/>
      <c r="D70" s="723" t="s">
        <v>32</v>
      </c>
      <c r="E70" s="723" t="s">
        <v>981</v>
      </c>
      <c r="F70" s="725" t="s">
        <v>12</v>
      </c>
      <c r="G70" s="726"/>
      <c r="H70" s="727"/>
      <c r="I70" s="728"/>
      <c r="J70" s="722"/>
      <c r="K70" s="182"/>
      <c r="L70" s="182"/>
      <c r="M70" s="182"/>
      <c r="N70" s="182"/>
      <c r="O70" s="175"/>
      <c r="P70" s="138"/>
    </row>
    <row r="71" spans="1:16" ht="12.75" hidden="1" customHeight="1" x14ac:dyDescent="0.3">
      <c r="A71" s="714" t="str">
        <f t="shared" si="0"/>
        <v/>
      </c>
      <c r="B71" s="725"/>
      <c r="C71" s="729"/>
      <c r="D71" s="723"/>
      <c r="E71" s="723"/>
      <c r="F71" s="725"/>
      <c r="G71" s="726"/>
      <c r="H71" s="727"/>
      <c r="I71" s="728"/>
      <c r="J71" s="722"/>
      <c r="K71" s="182"/>
      <c r="L71" s="182"/>
      <c r="M71" s="182"/>
      <c r="N71" s="182"/>
      <c r="O71" s="175"/>
      <c r="P71" s="138"/>
    </row>
    <row r="72" spans="1:16" ht="12.75" customHeight="1" x14ac:dyDescent="0.3">
      <c r="A72" s="714" t="str">
        <f t="shared" si="0"/>
        <v/>
      </c>
      <c r="B72" s="725"/>
      <c r="C72" s="729"/>
      <c r="D72" s="723" t="s">
        <v>33</v>
      </c>
      <c r="E72" s="723" t="s">
        <v>982</v>
      </c>
      <c r="F72" s="725" t="s">
        <v>47</v>
      </c>
      <c r="G72" s="726">
        <v>5</v>
      </c>
      <c r="H72" s="727"/>
      <c r="I72" s="728"/>
      <c r="J72" s="722"/>
      <c r="K72" s="182"/>
      <c r="L72" s="182"/>
      <c r="M72" s="182"/>
      <c r="N72" s="182"/>
      <c r="O72" s="175"/>
      <c r="P72" s="138"/>
    </row>
    <row r="73" spans="1:16" ht="12.75" customHeight="1" x14ac:dyDescent="0.3">
      <c r="A73" s="714" t="str">
        <f t="shared" si="0"/>
        <v/>
      </c>
      <c r="B73" s="725"/>
      <c r="C73" s="729"/>
      <c r="D73" s="723"/>
      <c r="E73" s="723"/>
      <c r="F73" s="725"/>
      <c r="G73" s="726"/>
      <c r="H73" s="727"/>
      <c r="I73" s="728"/>
      <c r="J73" s="722"/>
      <c r="K73" s="182"/>
      <c r="L73" s="182"/>
      <c r="M73" s="182"/>
      <c r="N73" s="182"/>
      <c r="O73" s="175"/>
      <c r="P73" s="138"/>
    </row>
    <row r="74" spans="1:16" ht="12.75" customHeight="1" x14ac:dyDescent="0.3">
      <c r="A74" s="714" t="str">
        <f t="shared" si="0"/>
        <v/>
      </c>
      <c r="B74" s="725" t="s">
        <v>644</v>
      </c>
      <c r="C74" s="729"/>
      <c r="D74" s="723" t="s">
        <v>36</v>
      </c>
      <c r="E74" s="468" t="s">
        <v>983</v>
      </c>
      <c r="F74" s="725"/>
      <c r="G74" s="726"/>
      <c r="H74" s="727"/>
      <c r="I74" s="728"/>
      <c r="J74" s="722"/>
      <c r="K74" s="182"/>
      <c r="L74" s="182"/>
      <c r="M74" s="182"/>
      <c r="N74" s="182"/>
      <c r="O74" s="175"/>
      <c r="P74" s="138"/>
    </row>
    <row r="75" spans="1:16" ht="12.75" customHeight="1" x14ac:dyDescent="0.3">
      <c r="A75" s="714" t="str">
        <f t="shared" si="0"/>
        <v/>
      </c>
      <c r="B75" s="725"/>
      <c r="C75" s="729"/>
      <c r="D75" s="723"/>
      <c r="E75" s="723"/>
      <c r="F75" s="725"/>
      <c r="G75" s="726"/>
      <c r="H75" s="727"/>
      <c r="I75" s="728"/>
      <c r="J75" s="722"/>
      <c r="K75" s="182"/>
      <c r="L75" s="182"/>
      <c r="M75" s="182"/>
      <c r="N75" s="182"/>
      <c r="O75" s="175"/>
      <c r="P75" s="138"/>
    </row>
    <row r="76" spans="1:16" ht="12.75" customHeight="1" x14ac:dyDescent="0.3">
      <c r="A76" s="714" t="str">
        <f t="shared" si="0"/>
        <v/>
      </c>
      <c r="B76" s="725"/>
      <c r="C76" s="729"/>
      <c r="D76" s="723"/>
      <c r="E76" s="723" t="s">
        <v>984</v>
      </c>
      <c r="F76" s="725" t="s">
        <v>1389</v>
      </c>
      <c r="G76" s="726">
        <v>5</v>
      </c>
      <c r="H76" s="727"/>
      <c r="I76" s="728"/>
      <c r="J76" s="722"/>
      <c r="K76" s="182"/>
      <c r="L76" s="182"/>
      <c r="M76" s="182"/>
      <c r="N76" s="182"/>
      <c r="O76" s="175"/>
      <c r="P76" s="138"/>
    </row>
    <row r="77" spans="1:16" ht="12.75" customHeight="1" x14ac:dyDescent="0.3">
      <c r="A77" s="714" t="str">
        <f t="shared" si="0"/>
        <v/>
      </c>
      <c r="B77" s="725"/>
      <c r="C77" s="729"/>
      <c r="D77" s="723"/>
      <c r="E77" s="723" t="s">
        <v>659</v>
      </c>
      <c r="F77" s="725"/>
      <c r="G77" s="726"/>
      <c r="H77" s="727"/>
      <c r="I77" s="728"/>
      <c r="J77" s="722"/>
      <c r="K77" s="182"/>
      <c r="L77" s="182"/>
      <c r="M77" s="182"/>
      <c r="N77" s="182"/>
      <c r="O77" s="175"/>
      <c r="P77" s="138"/>
    </row>
    <row r="78" spans="1:16" ht="12.75" customHeight="1" x14ac:dyDescent="0.3">
      <c r="A78" s="714" t="str">
        <f t="shared" ref="A78:A92" si="10">CONCATENATE(N78,O78)</f>
        <v/>
      </c>
      <c r="B78" s="725"/>
      <c r="C78" s="729"/>
      <c r="D78" s="723"/>
      <c r="E78" s="468"/>
      <c r="F78" s="725"/>
      <c r="G78" s="726"/>
      <c r="H78" s="727"/>
      <c r="I78" s="728"/>
      <c r="J78" s="722"/>
      <c r="K78" s="182"/>
      <c r="L78" s="182"/>
      <c r="M78" s="182"/>
      <c r="N78" s="182"/>
      <c r="O78" s="175"/>
      <c r="P78" s="138"/>
    </row>
    <row r="79" spans="1:16" ht="12.75" hidden="1" customHeight="1" x14ac:dyDescent="0.3">
      <c r="A79" s="714" t="str">
        <f t="shared" si="10"/>
        <v/>
      </c>
      <c r="B79" s="725"/>
      <c r="C79" s="729"/>
      <c r="D79" s="723"/>
      <c r="E79" s="723" t="s">
        <v>1359</v>
      </c>
      <c r="F79" s="725" t="s">
        <v>1389</v>
      </c>
      <c r="G79" s="726"/>
      <c r="H79" s="727"/>
      <c r="I79" s="728"/>
      <c r="J79" s="722"/>
      <c r="K79" s="182"/>
      <c r="L79" s="182"/>
      <c r="M79" s="182"/>
      <c r="N79" s="182"/>
      <c r="O79" s="175"/>
      <c r="P79" s="138"/>
    </row>
    <row r="80" spans="1:16" ht="12.75" hidden="1" customHeight="1" x14ac:dyDescent="0.3">
      <c r="A80" s="714" t="str">
        <f t="shared" si="10"/>
        <v/>
      </c>
      <c r="B80" s="725"/>
      <c r="C80" s="729"/>
      <c r="D80" s="723"/>
      <c r="E80" s="723" t="s">
        <v>659</v>
      </c>
      <c r="F80" s="725"/>
      <c r="G80" s="726"/>
      <c r="H80" s="727"/>
      <c r="I80" s="728"/>
      <c r="J80" s="722"/>
      <c r="K80" s="182"/>
      <c r="L80" s="182"/>
      <c r="M80" s="182"/>
      <c r="N80" s="182"/>
      <c r="O80" s="175"/>
      <c r="P80" s="138"/>
    </row>
    <row r="81" spans="1:16" ht="12.75" hidden="1" customHeight="1" x14ac:dyDescent="0.3">
      <c r="A81" s="714" t="str">
        <f t="shared" si="10"/>
        <v/>
      </c>
      <c r="B81" s="725"/>
      <c r="C81" s="729"/>
      <c r="D81" s="723"/>
      <c r="E81" s="468"/>
      <c r="F81" s="725"/>
      <c r="G81" s="726"/>
      <c r="H81" s="727"/>
      <c r="I81" s="728"/>
      <c r="J81" s="722"/>
      <c r="K81" s="182"/>
      <c r="L81" s="182"/>
      <c r="M81" s="182"/>
      <c r="N81" s="182"/>
      <c r="O81" s="175"/>
      <c r="P81" s="138"/>
    </row>
    <row r="82" spans="1:16" ht="16.5" x14ac:dyDescent="0.3">
      <c r="A82" s="714" t="str">
        <f t="shared" si="10"/>
        <v/>
      </c>
      <c r="B82" s="725"/>
      <c r="C82" s="729"/>
      <c r="D82" s="723"/>
      <c r="E82" s="723" t="s">
        <v>1362</v>
      </c>
      <c r="F82" s="725" t="s">
        <v>10</v>
      </c>
      <c r="G82" s="726">
        <v>3</v>
      </c>
      <c r="H82" s="727"/>
      <c r="I82" s="728"/>
      <c r="J82" s="722"/>
      <c r="K82" s="182"/>
      <c r="L82" s="182"/>
      <c r="M82" s="182"/>
      <c r="N82" s="182"/>
      <c r="O82" s="175"/>
      <c r="P82" s="138"/>
    </row>
    <row r="83" spans="1:16" ht="12.75" customHeight="1" x14ac:dyDescent="0.3">
      <c r="A83" s="714" t="str">
        <f t="shared" si="10"/>
        <v/>
      </c>
      <c r="B83" s="725"/>
      <c r="C83" s="729"/>
      <c r="D83" s="723"/>
      <c r="E83" s="468"/>
      <c r="F83" s="725"/>
      <c r="G83" s="726"/>
      <c r="H83" s="727"/>
      <c r="I83" s="728"/>
      <c r="J83" s="722"/>
      <c r="K83" s="182"/>
      <c r="L83" s="182"/>
      <c r="M83" s="182"/>
      <c r="N83" s="182"/>
      <c r="O83" s="175"/>
      <c r="P83" s="138"/>
    </row>
    <row r="84" spans="1:16" ht="12.75" customHeight="1" x14ac:dyDescent="0.3">
      <c r="A84" s="714" t="str">
        <f t="shared" si="10"/>
        <v/>
      </c>
      <c r="B84" s="725"/>
      <c r="C84" s="729"/>
      <c r="D84" s="723"/>
      <c r="E84" s="468" t="s">
        <v>1376</v>
      </c>
      <c r="F84" s="725" t="s">
        <v>1389</v>
      </c>
      <c r="G84" s="726">
        <v>8</v>
      </c>
      <c r="H84" s="727"/>
      <c r="I84" s="728"/>
      <c r="J84" s="722"/>
      <c r="K84" s="182"/>
      <c r="L84" s="182"/>
      <c r="M84" s="182"/>
      <c r="N84" s="182"/>
      <c r="O84" s="175"/>
      <c r="P84" s="138"/>
    </row>
    <row r="85" spans="1:16" ht="12.75" customHeight="1" x14ac:dyDescent="0.3">
      <c r="A85" s="714" t="str">
        <f t="shared" si="10"/>
        <v/>
      </c>
      <c r="B85" s="725"/>
      <c r="C85" s="729"/>
      <c r="D85" s="723"/>
      <c r="E85" s="468" t="s">
        <v>1377</v>
      </c>
      <c r="F85" s="725"/>
      <c r="G85" s="726"/>
      <c r="H85" s="727"/>
      <c r="I85" s="728"/>
      <c r="J85" s="722"/>
      <c r="K85" s="182"/>
      <c r="L85" s="182"/>
      <c r="M85" s="182"/>
      <c r="N85" s="182"/>
      <c r="O85" s="175"/>
      <c r="P85" s="138"/>
    </row>
    <row r="86" spans="1:16" ht="12.75" customHeight="1" x14ac:dyDescent="0.3">
      <c r="A86" s="714" t="str">
        <f t="shared" si="10"/>
        <v/>
      </c>
      <c r="B86" s="725"/>
      <c r="C86" s="729"/>
      <c r="D86" s="723"/>
      <c r="E86" s="468"/>
      <c r="F86" s="725"/>
      <c r="G86" s="726"/>
      <c r="H86" s="727"/>
      <c r="I86" s="728"/>
      <c r="J86" s="722"/>
      <c r="K86" s="182"/>
      <c r="L86" s="182"/>
      <c r="M86" s="182"/>
      <c r="N86" s="182"/>
      <c r="O86" s="175"/>
      <c r="P86" s="138"/>
    </row>
    <row r="87" spans="1:16" ht="12.75" customHeight="1" x14ac:dyDescent="0.3">
      <c r="A87" s="714" t="str">
        <f t="shared" si="10"/>
        <v/>
      </c>
      <c r="B87" s="725" t="s">
        <v>644</v>
      </c>
      <c r="C87" s="729" t="s">
        <v>8</v>
      </c>
      <c r="D87" s="723" t="s">
        <v>985</v>
      </c>
      <c r="E87" s="723"/>
      <c r="F87" s="725"/>
      <c r="G87" s="726"/>
      <c r="H87" s="727"/>
      <c r="I87" s="728"/>
      <c r="J87" s="722"/>
      <c r="K87" s="182"/>
      <c r="L87" s="182"/>
      <c r="M87" s="182"/>
      <c r="N87" s="182"/>
      <c r="O87" s="175"/>
      <c r="P87" s="138"/>
    </row>
    <row r="88" spans="1:16" ht="12.75" customHeight="1" x14ac:dyDescent="0.3">
      <c r="A88" s="714" t="str">
        <f t="shared" si="10"/>
        <v/>
      </c>
      <c r="B88" s="725"/>
      <c r="C88" s="729"/>
      <c r="D88" s="723"/>
      <c r="E88" s="723"/>
      <c r="F88" s="725"/>
      <c r="G88" s="726"/>
      <c r="H88" s="727"/>
      <c r="I88" s="728"/>
      <c r="J88" s="722"/>
      <c r="K88" s="182"/>
      <c r="L88" s="182"/>
      <c r="M88" s="182"/>
      <c r="N88" s="182"/>
      <c r="O88" s="175"/>
      <c r="P88" s="138"/>
    </row>
    <row r="89" spans="1:16" ht="12.75" customHeight="1" x14ac:dyDescent="0.3">
      <c r="A89" s="714" t="str">
        <f t="shared" si="10"/>
        <v/>
      </c>
      <c r="B89" s="725"/>
      <c r="C89" s="729"/>
      <c r="D89" s="723" t="s">
        <v>32</v>
      </c>
      <c r="E89" s="723" t="s">
        <v>986</v>
      </c>
      <c r="F89" s="725" t="s">
        <v>1389</v>
      </c>
      <c r="G89" s="726">
        <v>5</v>
      </c>
      <c r="H89" s="727"/>
      <c r="I89" s="728"/>
      <c r="J89" s="722"/>
      <c r="K89" s="182"/>
      <c r="L89" s="182"/>
      <c r="M89" s="182"/>
      <c r="N89" s="182"/>
      <c r="O89" s="175"/>
      <c r="P89" s="138"/>
    </row>
    <row r="90" spans="1:16" ht="12.75" customHeight="1" x14ac:dyDescent="0.3">
      <c r="A90" s="714" t="str">
        <f t="shared" si="10"/>
        <v/>
      </c>
      <c r="B90" s="725"/>
      <c r="C90" s="729"/>
      <c r="D90" s="723"/>
      <c r="E90" s="723"/>
      <c r="F90" s="725"/>
      <c r="G90" s="726"/>
      <c r="H90" s="727"/>
      <c r="I90" s="728"/>
      <c r="J90" s="722"/>
      <c r="K90" s="182"/>
      <c r="L90" s="182"/>
      <c r="M90" s="182"/>
      <c r="N90" s="182"/>
      <c r="O90" s="175"/>
      <c r="P90" s="138"/>
    </row>
    <row r="91" spans="1:16" ht="12.75" customHeight="1" x14ac:dyDescent="0.3">
      <c r="A91" s="714" t="str">
        <f t="shared" si="10"/>
        <v/>
      </c>
      <c r="B91" s="725"/>
      <c r="C91" s="729"/>
      <c r="D91" s="723" t="s">
        <v>33</v>
      </c>
      <c r="E91" s="723" t="s">
        <v>987</v>
      </c>
      <c r="F91" s="725" t="s">
        <v>1389</v>
      </c>
      <c r="G91" s="726">
        <v>76</v>
      </c>
      <c r="H91" s="727"/>
      <c r="I91" s="728"/>
      <c r="J91" s="722"/>
      <c r="K91" s="182"/>
      <c r="L91" s="182"/>
      <c r="M91" s="182"/>
      <c r="N91" s="182"/>
      <c r="O91" s="175"/>
      <c r="P91" s="138"/>
    </row>
    <row r="92" spans="1:16" ht="12.75" customHeight="1" x14ac:dyDescent="0.3">
      <c r="A92" s="714" t="str">
        <f t="shared" si="10"/>
        <v/>
      </c>
      <c r="B92" s="725"/>
      <c r="C92" s="729"/>
      <c r="D92" s="723"/>
      <c r="E92" s="723" t="s">
        <v>1365</v>
      </c>
      <c r="F92" s="725"/>
      <c r="G92" s="726"/>
      <c r="H92" s="727"/>
      <c r="I92" s="728"/>
      <c r="J92" s="722"/>
      <c r="K92" s="182"/>
      <c r="L92" s="182"/>
      <c r="M92" s="182"/>
      <c r="N92" s="182"/>
      <c r="O92" s="175"/>
      <c r="P92" s="138"/>
    </row>
    <row r="93" spans="1:16" ht="12.75" hidden="1" customHeight="1" x14ac:dyDescent="0.3">
      <c r="A93" s="714" t="str">
        <f t="shared" ref="A93:A163" si="11">CONCATENATE(N93,O93)</f>
        <v/>
      </c>
      <c r="B93" s="725"/>
      <c r="C93" s="729"/>
      <c r="D93" s="723"/>
      <c r="E93" s="723"/>
      <c r="F93" s="725"/>
      <c r="G93" s="726"/>
      <c r="H93" s="727"/>
      <c r="I93" s="728"/>
      <c r="J93" s="722"/>
      <c r="K93" s="182"/>
      <c r="L93" s="182"/>
      <c r="M93" s="182"/>
      <c r="N93" s="182"/>
      <c r="O93" s="175"/>
      <c r="P93" s="138"/>
    </row>
    <row r="94" spans="1:16" ht="12.75" hidden="1" customHeight="1" x14ac:dyDescent="0.3">
      <c r="A94" s="714" t="str">
        <f t="shared" si="11"/>
        <v/>
      </c>
      <c r="B94" s="725"/>
      <c r="C94" s="729"/>
      <c r="D94" s="723" t="s">
        <v>36</v>
      </c>
      <c r="E94" s="723" t="s">
        <v>988</v>
      </c>
      <c r="F94" s="725" t="s">
        <v>1389</v>
      </c>
      <c r="G94" s="726"/>
      <c r="H94" s="727"/>
      <c r="I94" s="728"/>
      <c r="J94" s="722"/>
      <c r="K94" s="182"/>
      <c r="L94" s="182"/>
      <c r="M94" s="182"/>
      <c r="N94" s="182"/>
      <c r="O94" s="175"/>
      <c r="P94" s="138"/>
    </row>
    <row r="95" spans="1:16" ht="12.75" hidden="1" customHeight="1" x14ac:dyDescent="0.3">
      <c r="A95" s="714" t="str">
        <f t="shared" si="11"/>
        <v/>
      </c>
      <c r="B95" s="725"/>
      <c r="C95" s="729"/>
      <c r="D95" s="723"/>
      <c r="E95" s="723" t="s">
        <v>1365</v>
      </c>
      <c r="F95" s="725"/>
      <c r="G95" s="726"/>
      <c r="H95" s="727"/>
      <c r="I95" s="728"/>
      <c r="J95" s="722"/>
      <c r="K95" s="182"/>
      <c r="L95" s="182"/>
      <c r="M95" s="182"/>
      <c r="N95" s="182"/>
      <c r="O95" s="175"/>
      <c r="P95" s="138"/>
    </row>
    <row r="96" spans="1:16" ht="12.75" customHeight="1" x14ac:dyDescent="0.3">
      <c r="A96" s="714" t="str">
        <f t="shared" si="11"/>
        <v/>
      </c>
      <c r="B96" s="725"/>
      <c r="C96" s="729"/>
      <c r="D96" s="723"/>
      <c r="E96" s="723"/>
      <c r="F96" s="725"/>
      <c r="G96" s="726"/>
      <c r="H96" s="727"/>
      <c r="I96" s="728"/>
      <c r="J96" s="722"/>
      <c r="K96" s="182"/>
      <c r="L96" s="182"/>
      <c r="M96" s="182"/>
      <c r="N96" s="182"/>
      <c r="O96" s="175"/>
      <c r="P96" s="138"/>
    </row>
    <row r="97" spans="1:16" ht="12.75" customHeight="1" x14ac:dyDescent="0.3">
      <c r="A97" s="714" t="str">
        <f t="shared" si="11"/>
        <v/>
      </c>
      <c r="B97" s="725" t="s">
        <v>644</v>
      </c>
      <c r="C97" s="729" t="s">
        <v>321</v>
      </c>
      <c r="D97" s="723" t="s">
        <v>979</v>
      </c>
      <c r="E97" s="723"/>
      <c r="F97" s="725"/>
      <c r="G97" s="726"/>
      <c r="H97" s="727"/>
      <c r="I97" s="728"/>
      <c r="J97" s="722"/>
      <c r="K97" s="182"/>
      <c r="L97" s="182"/>
      <c r="M97" s="182"/>
      <c r="N97" s="182"/>
      <c r="O97" s="175"/>
      <c r="P97" s="138"/>
    </row>
    <row r="98" spans="1:16" ht="12.75" customHeight="1" x14ac:dyDescent="0.3">
      <c r="A98" s="714" t="str">
        <f t="shared" si="11"/>
        <v/>
      </c>
      <c r="B98" s="725"/>
      <c r="C98" s="729"/>
      <c r="D98" s="723"/>
      <c r="E98" s="723"/>
      <c r="F98" s="725"/>
      <c r="G98" s="726"/>
      <c r="H98" s="727"/>
      <c r="I98" s="728"/>
      <c r="J98" s="722"/>
      <c r="K98" s="182"/>
      <c r="L98" s="182"/>
      <c r="M98" s="182"/>
      <c r="N98" s="182"/>
      <c r="O98" s="175"/>
      <c r="P98" s="138"/>
    </row>
    <row r="99" spans="1:16" ht="12.75" customHeight="1" x14ac:dyDescent="0.3">
      <c r="A99" s="714" t="str">
        <f t="shared" si="11"/>
        <v/>
      </c>
      <c r="B99" s="725"/>
      <c r="C99" s="729"/>
      <c r="D99" s="723" t="s">
        <v>32</v>
      </c>
      <c r="E99" s="723" t="s">
        <v>1366</v>
      </c>
      <c r="F99" s="725" t="s">
        <v>47</v>
      </c>
      <c r="G99" s="726">
        <v>36</v>
      </c>
      <c r="H99" s="727"/>
      <c r="I99" s="728"/>
      <c r="J99" s="722"/>
      <c r="K99" s="182"/>
      <c r="L99" s="182"/>
      <c r="M99" s="182"/>
      <c r="N99" s="182"/>
      <c r="O99" s="175"/>
      <c r="P99" s="138"/>
    </row>
    <row r="100" spans="1:16" ht="12.75" customHeight="1" x14ac:dyDescent="0.3">
      <c r="A100" s="714" t="str">
        <f t="shared" si="11"/>
        <v/>
      </c>
      <c r="B100" s="725"/>
      <c r="C100" s="729"/>
      <c r="D100" s="723"/>
      <c r="E100" s="723" t="s">
        <v>989</v>
      </c>
      <c r="F100" s="725"/>
      <c r="G100" s="726"/>
      <c r="H100" s="727"/>
      <c r="I100" s="728"/>
      <c r="J100" s="722"/>
      <c r="K100" s="182"/>
      <c r="L100" s="182"/>
      <c r="M100" s="182"/>
      <c r="N100" s="182"/>
      <c r="O100" s="175"/>
      <c r="P100" s="138"/>
    </row>
    <row r="101" spans="1:16" ht="12.75" customHeight="1" x14ac:dyDescent="0.3">
      <c r="A101" s="714" t="str">
        <f t="shared" si="11"/>
        <v/>
      </c>
      <c r="B101" s="725"/>
      <c r="C101" s="729"/>
      <c r="D101" s="723"/>
      <c r="E101" s="723"/>
      <c r="F101" s="725"/>
      <c r="G101" s="726"/>
      <c r="H101" s="727"/>
      <c r="I101" s="728"/>
      <c r="J101" s="722"/>
      <c r="K101" s="182"/>
      <c r="L101" s="182"/>
      <c r="M101" s="182"/>
      <c r="N101" s="182"/>
      <c r="O101" s="175"/>
      <c r="P101" s="138"/>
    </row>
    <row r="102" spans="1:16" ht="12.75" customHeight="1" x14ac:dyDescent="0.3">
      <c r="A102" s="714" t="str">
        <f t="shared" si="11"/>
        <v/>
      </c>
      <c r="B102" s="725"/>
      <c r="C102" s="729"/>
      <c r="D102" s="723" t="s">
        <v>33</v>
      </c>
      <c r="E102" s="723" t="s">
        <v>990</v>
      </c>
      <c r="F102" s="725" t="s">
        <v>47</v>
      </c>
      <c r="G102" s="726">
        <v>36</v>
      </c>
      <c r="H102" s="727"/>
      <c r="I102" s="728"/>
      <c r="J102" s="722"/>
      <c r="K102" s="182"/>
      <c r="L102" s="182"/>
      <c r="M102" s="182"/>
      <c r="N102" s="182"/>
      <c r="O102" s="175"/>
      <c r="P102" s="138"/>
    </row>
    <row r="103" spans="1:16" ht="12.75" customHeight="1" x14ac:dyDescent="0.3">
      <c r="A103" s="714" t="str">
        <f t="shared" si="11"/>
        <v/>
      </c>
      <c r="B103" s="725"/>
      <c r="C103" s="729"/>
      <c r="D103" s="723"/>
      <c r="E103" s="723"/>
      <c r="F103" s="725"/>
      <c r="G103" s="726"/>
      <c r="H103" s="727"/>
      <c r="I103" s="728"/>
      <c r="J103" s="722"/>
      <c r="K103" s="182"/>
      <c r="L103" s="182"/>
      <c r="M103" s="182"/>
      <c r="N103" s="182"/>
      <c r="O103" s="175"/>
      <c r="P103" s="138"/>
    </row>
    <row r="104" spans="1:16" ht="12.75" customHeight="1" x14ac:dyDescent="0.3">
      <c r="A104" s="714" t="str">
        <f t="shared" si="11"/>
        <v/>
      </c>
      <c r="B104" s="725"/>
      <c r="C104" s="729"/>
      <c r="D104" s="723" t="s">
        <v>36</v>
      </c>
      <c r="E104" s="723" t="s">
        <v>1363</v>
      </c>
      <c r="F104" s="725" t="s">
        <v>47</v>
      </c>
      <c r="G104" s="726">
        <v>60</v>
      </c>
      <c r="H104" s="727"/>
      <c r="I104" s="728"/>
      <c r="J104" s="722"/>
      <c r="K104" s="182"/>
      <c r="L104" s="182"/>
      <c r="M104" s="182"/>
      <c r="N104" s="182"/>
      <c r="O104" s="175"/>
      <c r="P104" s="138"/>
    </row>
    <row r="105" spans="1:16" ht="12.75" customHeight="1" x14ac:dyDescent="0.3">
      <c r="A105" s="714"/>
      <c r="B105" s="725"/>
      <c r="C105" s="729"/>
      <c r="D105" s="723"/>
      <c r="E105" s="723"/>
      <c r="F105" s="725"/>
      <c r="G105" s="726"/>
      <c r="H105" s="727"/>
      <c r="I105" s="728"/>
      <c r="J105" s="722"/>
      <c r="K105" s="182"/>
      <c r="L105" s="182"/>
      <c r="M105" s="182"/>
      <c r="N105" s="182"/>
      <c r="O105" s="175"/>
      <c r="P105" s="138"/>
    </row>
    <row r="106" spans="1:16" ht="12.75" customHeight="1" x14ac:dyDescent="0.3">
      <c r="A106" s="714" t="str">
        <f t="shared" si="11"/>
        <v/>
      </c>
      <c r="B106" s="725" t="s">
        <v>644</v>
      </c>
      <c r="C106" s="729" t="s">
        <v>322</v>
      </c>
      <c r="D106" s="723" t="s">
        <v>991</v>
      </c>
      <c r="E106" s="723"/>
      <c r="F106" s="725"/>
      <c r="G106" s="726"/>
      <c r="H106" s="727"/>
      <c r="I106" s="728"/>
      <c r="J106" s="722"/>
      <c r="K106" s="182"/>
      <c r="L106" s="182"/>
      <c r="M106" s="182"/>
      <c r="N106" s="182"/>
      <c r="O106" s="175"/>
      <c r="P106" s="138"/>
    </row>
    <row r="107" spans="1:16" ht="12.75" hidden="1" customHeight="1" x14ac:dyDescent="0.3">
      <c r="A107" s="714" t="str">
        <f t="shared" si="11"/>
        <v/>
      </c>
      <c r="B107" s="725"/>
      <c r="C107" s="729"/>
      <c r="D107" s="723"/>
      <c r="E107" s="723"/>
      <c r="F107" s="725"/>
      <c r="G107" s="726"/>
      <c r="H107" s="727"/>
      <c r="I107" s="728"/>
      <c r="J107" s="722"/>
      <c r="K107" s="182"/>
      <c r="L107" s="182"/>
      <c r="M107" s="182"/>
      <c r="N107" s="182"/>
      <c r="O107" s="175"/>
      <c r="P107" s="138"/>
    </row>
    <row r="108" spans="1:16" ht="12.75" hidden="1" customHeight="1" x14ac:dyDescent="0.3">
      <c r="A108" s="714" t="str">
        <f t="shared" si="11"/>
        <v/>
      </c>
      <c r="B108" s="725" t="s">
        <v>644</v>
      </c>
      <c r="C108" s="729"/>
      <c r="D108" s="723" t="s">
        <v>32</v>
      </c>
      <c r="E108" s="723" t="s">
        <v>646</v>
      </c>
      <c r="F108" s="725"/>
      <c r="G108" s="726"/>
      <c r="H108" s="727"/>
      <c r="I108" s="728"/>
      <c r="J108" s="722"/>
      <c r="K108" s="182"/>
      <c r="L108" s="182"/>
      <c r="M108" s="182"/>
      <c r="N108" s="182"/>
      <c r="O108" s="175"/>
      <c r="P108" s="138"/>
    </row>
    <row r="109" spans="1:16" ht="12.75" hidden="1" customHeight="1" x14ac:dyDescent="0.3">
      <c r="A109" s="714" t="str">
        <f t="shared" si="11"/>
        <v/>
      </c>
      <c r="B109" s="725"/>
      <c r="C109" s="729"/>
      <c r="D109" s="723"/>
      <c r="E109" s="723"/>
      <c r="F109" s="725"/>
      <c r="G109" s="726"/>
      <c r="H109" s="727"/>
      <c r="I109" s="728"/>
      <c r="J109" s="722"/>
      <c r="K109" s="182"/>
      <c r="L109" s="182"/>
      <c r="M109" s="182"/>
      <c r="N109" s="182"/>
      <c r="O109" s="175"/>
      <c r="P109" s="138"/>
    </row>
    <row r="110" spans="1:16" ht="12.75" hidden="1" customHeight="1" x14ac:dyDescent="0.3">
      <c r="A110" s="714" t="str">
        <f t="shared" si="11"/>
        <v/>
      </c>
      <c r="B110" s="725"/>
      <c r="C110" s="729"/>
      <c r="D110" s="723"/>
      <c r="E110" s="723" t="s">
        <v>647</v>
      </c>
      <c r="F110" s="725" t="s">
        <v>24</v>
      </c>
      <c r="G110" s="726"/>
      <c r="H110" s="727"/>
      <c r="I110" s="728"/>
      <c r="J110" s="722"/>
      <c r="K110" s="182"/>
      <c r="L110" s="182"/>
      <c r="M110" s="182"/>
      <c r="N110" s="182"/>
      <c r="O110" s="175"/>
      <c r="P110" s="138"/>
    </row>
    <row r="111" spans="1:16" ht="12.75" hidden="1" customHeight="1" x14ac:dyDescent="0.3">
      <c r="A111" s="714" t="str">
        <f t="shared" si="11"/>
        <v/>
      </c>
      <c r="B111" s="725"/>
      <c r="C111" s="729"/>
      <c r="D111" s="723"/>
      <c r="E111" s="723"/>
      <c r="F111" s="725"/>
      <c r="G111" s="726"/>
      <c r="H111" s="727"/>
      <c r="I111" s="728"/>
      <c r="J111" s="722"/>
      <c r="K111" s="182"/>
      <c r="L111" s="182"/>
      <c r="M111" s="182"/>
      <c r="N111" s="182"/>
      <c r="O111" s="175"/>
      <c r="P111" s="138"/>
    </row>
    <row r="112" spans="1:16" ht="12.75" hidden="1" customHeight="1" x14ac:dyDescent="0.3">
      <c r="A112" s="714" t="str">
        <f t="shared" si="11"/>
        <v/>
      </c>
      <c r="B112" s="725" t="s">
        <v>644</v>
      </c>
      <c r="C112" s="729"/>
      <c r="D112" s="723" t="s">
        <v>33</v>
      </c>
      <c r="E112" s="723" t="s">
        <v>650</v>
      </c>
      <c r="F112" s="725"/>
      <c r="G112" s="726"/>
      <c r="H112" s="727"/>
      <c r="I112" s="728"/>
      <c r="J112" s="722"/>
      <c r="K112" s="182"/>
      <c r="L112" s="182"/>
      <c r="M112" s="182"/>
      <c r="N112" s="182"/>
      <c r="O112" s="175"/>
      <c r="P112" s="138"/>
    </row>
    <row r="113" spans="1:16" ht="12.75" hidden="1" customHeight="1" x14ac:dyDescent="0.3">
      <c r="A113" s="714" t="str">
        <f t="shared" si="11"/>
        <v/>
      </c>
      <c r="B113" s="725"/>
      <c r="C113" s="729"/>
      <c r="D113" s="723"/>
      <c r="E113" s="723"/>
      <c r="F113" s="725"/>
      <c r="G113" s="726"/>
      <c r="H113" s="727"/>
      <c r="I113" s="728"/>
      <c r="J113" s="722"/>
      <c r="K113" s="182"/>
      <c r="L113" s="182"/>
      <c r="M113" s="182"/>
      <c r="N113" s="182"/>
      <c r="O113" s="175"/>
      <c r="P113" s="138"/>
    </row>
    <row r="114" spans="1:16" ht="12.75" hidden="1" customHeight="1" x14ac:dyDescent="0.3">
      <c r="A114" s="714" t="str">
        <f t="shared" si="11"/>
        <v/>
      </c>
      <c r="B114" s="725"/>
      <c r="C114" s="729"/>
      <c r="D114" s="723"/>
      <c r="E114" s="723" t="s">
        <v>651</v>
      </c>
      <c r="F114" s="725" t="s">
        <v>1389</v>
      </c>
      <c r="G114" s="726"/>
      <c r="H114" s="727"/>
      <c r="I114" s="728"/>
      <c r="J114" s="722"/>
      <c r="K114" s="182"/>
      <c r="L114" s="182"/>
      <c r="M114" s="182"/>
      <c r="N114" s="182"/>
      <c r="O114" s="175"/>
      <c r="P114" s="138"/>
    </row>
    <row r="115" spans="1:16" ht="12.75" hidden="1" customHeight="1" x14ac:dyDescent="0.3">
      <c r="A115" s="714" t="str">
        <f t="shared" si="11"/>
        <v/>
      </c>
      <c r="B115" s="725"/>
      <c r="C115" s="729"/>
      <c r="D115" s="723"/>
      <c r="E115" s="723" t="s">
        <v>652</v>
      </c>
      <c r="F115" s="725"/>
      <c r="G115" s="726"/>
      <c r="H115" s="727"/>
      <c r="I115" s="728"/>
      <c r="J115" s="722"/>
      <c r="K115" s="182"/>
      <c r="L115" s="182"/>
      <c r="M115" s="182"/>
      <c r="N115" s="182"/>
      <c r="O115" s="175"/>
      <c r="P115" s="138"/>
    </row>
    <row r="116" spans="1:16" ht="12.75" customHeight="1" x14ac:dyDescent="0.3">
      <c r="A116" s="714" t="str">
        <f t="shared" si="11"/>
        <v/>
      </c>
      <c r="B116" s="725"/>
      <c r="C116" s="729"/>
      <c r="D116" s="723"/>
      <c r="E116" s="723"/>
      <c r="F116" s="725"/>
      <c r="G116" s="726"/>
      <c r="H116" s="727"/>
      <c r="I116" s="728"/>
      <c r="J116" s="722"/>
      <c r="K116" s="182"/>
      <c r="L116" s="182"/>
      <c r="M116" s="182"/>
      <c r="N116" s="182"/>
      <c r="O116" s="175"/>
      <c r="P116" s="138"/>
    </row>
    <row r="117" spans="1:16" ht="12.75" customHeight="1" x14ac:dyDescent="0.3">
      <c r="A117" s="714" t="str">
        <f t="shared" si="11"/>
        <v/>
      </c>
      <c r="B117" s="725" t="s">
        <v>644</v>
      </c>
      <c r="C117" s="729"/>
      <c r="D117" s="723" t="s">
        <v>36</v>
      </c>
      <c r="E117" s="723" t="s">
        <v>653</v>
      </c>
      <c r="F117" s="725"/>
      <c r="G117" s="726"/>
      <c r="H117" s="727"/>
      <c r="I117" s="728"/>
      <c r="J117" s="722"/>
      <c r="K117" s="182"/>
      <c r="L117" s="182"/>
      <c r="M117" s="182"/>
      <c r="N117" s="182"/>
      <c r="O117" s="175"/>
      <c r="P117" s="138"/>
    </row>
    <row r="118" spans="1:16" ht="12.75" customHeight="1" x14ac:dyDescent="0.3">
      <c r="A118" s="714" t="str">
        <f t="shared" si="11"/>
        <v/>
      </c>
      <c r="B118" s="725"/>
      <c r="C118" s="729"/>
      <c r="D118" s="723"/>
      <c r="E118" s="723"/>
      <c r="F118" s="725"/>
      <c r="G118" s="726"/>
      <c r="H118" s="727"/>
      <c r="I118" s="728"/>
      <c r="J118" s="722"/>
      <c r="K118" s="182"/>
      <c r="L118" s="182"/>
      <c r="M118" s="182"/>
      <c r="N118" s="182"/>
      <c r="O118" s="175"/>
      <c r="P118" s="138"/>
    </row>
    <row r="119" spans="1:16" ht="12.75" hidden="1" customHeight="1" x14ac:dyDescent="0.3">
      <c r="A119" s="714" t="str">
        <f t="shared" si="11"/>
        <v/>
      </c>
      <c r="B119" s="725"/>
      <c r="C119" s="729"/>
      <c r="D119" s="723"/>
      <c r="E119" s="723" t="s">
        <v>654</v>
      </c>
      <c r="F119" s="725" t="s">
        <v>47</v>
      </c>
      <c r="G119" s="726"/>
      <c r="H119" s="727"/>
      <c r="I119" s="728"/>
      <c r="J119" s="722"/>
      <c r="K119" s="182"/>
      <c r="L119" s="182"/>
      <c r="M119" s="182"/>
      <c r="N119" s="182"/>
      <c r="O119" s="175"/>
      <c r="P119" s="138"/>
    </row>
    <row r="120" spans="1:16" ht="12.75" hidden="1" customHeight="1" x14ac:dyDescent="0.3">
      <c r="A120" s="714" t="str">
        <f t="shared" si="11"/>
        <v/>
      </c>
      <c r="B120" s="725"/>
      <c r="C120" s="729"/>
      <c r="D120" s="723"/>
      <c r="E120" s="723"/>
      <c r="F120" s="725"/>
      <c r="G120" s="726"/>
      <c r="H120" s="727"/>
      <c r="I120" s="728"/>
      <c r="J120" s="722"/>
      <c r="K120" s="182"/>
      <c r="L120" s="182"/>
      <c r="M120" s="182"/>
      <c r="N120" s="182"/>
      <c r="O120" s="175"/>
      <c r="P120" s="138"/>
    </row>
    <row r="121" spans="1:16" ht="12.75" customHeight="1" x14ac:dyDescent="0.3">
      <c r="A121" s="714" t="str">
        <f t="shared" si="11"/>
        <v/>
      </c>
      <c r="B121" s="725"/>
      <c r="C121" s="729"/>
      <c r="D121" s="723"/>
      <c r="E121" s="723" t="s">
        <v>655</v>
      </c>
      <c r="F121" s="725" t="s">
        <v>1389</v>
      </c>
      <c r="G121" s="726">
        <v>20</v>
      </c>
      <c r="H121" s="727"/>
      <c r="I121" s="728"/>
      <c r="J121" s="722"/>
      <c r="K121" s="182"/>
      <c r="L121" s="182"/>
      <c r="M121" s="182"/>
      <c r="N121" s="182"/>
      <c r="O121" s="175"/>
      <c r="P121" s="138"/>
    </row>
    <row r="122" spans="1:16" ht="12.75" customHeight="1" x14ac:dyDescent="0.3">
      <c r="A122" s="714" t="str">
        <f t="shared" si="11"/>
        <v/>
      </c>
      <c r="B122" s="725"/>
      <c r="C122" s="729"/>
      <c r="D122" s="723"/>
      <c r="E122" s="723" t="s">
        <v>652</v>
      </c>
      <c r="F122" s="725"/>
      <c r="G122" s="726"/>
      <c r="H122" s="727"/>
      <c r="I122" s="728"/>
      <c r="J122" s="722"/>
      <c r="K122" s="182"/>
      <c r="L122" s="182"/>
      <c r="M122" s="182"/>
      <c r="N122" s="182"/>
      <c r="O122" s="175"/>
      <c r="P122" s="138"/>
    </row>
    <row r="123" spans="1:16" ht="12.75" customHeight="1" x14ac:dyDescent="0.3">
      <c r="A123" s="714" t="str">
        <f t="shared" si="11"/>
        <v/>
      </c>
      <c r="B123" s="725"/>
      <c r="C123" s="729"/>
      <c r="D123" s="723"/>
      <c r="E123" s="723"/>
      <c r="F123" s="725"/>
      <c r="G123" s="726"/>
      <c r="H123" s="727"/>
      <c r="I123" s="728"/>
      <c r="J123" s="722"/>
      <c r="K123" s="182"/>
      <c r="L123" s="182"/>
      <c r="M123" s="182"/>
      <c r="N123" s="182"/>
      <c r="O123" s="175"/>
      <c r="P123" s="138"/>
    </row>
    <row r="124" spans="1:16" ht="12.75" customHeight="1" x14ac:dyDescent="0.3">
      <c r="A124" s="714" t="str">
        <f t="shared" si="11"/>
        <v/>
      </c>
      <c r="B124" s="725"/>
      <c r="C124" s="729"/>
      <c r="D124" s="723"/>
      <c r="E124" s="723" t="s">
        <v>656</v>
      </c>
      <c r="F124" s="725" t="s">
        <v>1389</v>
      </c>
      <c r="G124" s="726">
        <v>20</v>
      </c>
      <c r="H124" s="727"/>
      <c r="I124" s="728"/>
      <c r="J124" s="722"/>
      <c r="K124" s="182"/>
      <c r="L124" s="182"/>
      <c r="M124" s="182"/>
      <c r="N124" s="182"/>
      <c r="O124" s="175"/>
      <c r="P124" s="138"/>
    </row>
    <row r="125" spans="1:16" ht="12.75" customHeight="1" x14ac:dyDescent="0.3">
      <c r="A125" s="714" t="str">
        <f t="shared" si="11"/>
        <v/>
      </c>
      <c r="B125" s="725"/>
      <c r="C125" s="729"/>
      <c r="D125" s="723"/>
      <c r="E125" s="723" t="s">
        <v>652</v>
      </c>
      <c r="F125" s="725"/>
      <c r="G125" s="726"/>
      <c r="H125" s="727"/>
      <c r="I125" s="728"/>
      <c r="J125" s="722"/>
      <c r="K125" s="182"/>
      <c r="L125" s="182"/>
      <c r="M125" s="182"/>
      <c r="N125" s="182"/>
      <c r="O125" s="175"/>
      <c r="P125" s="138"/>
    </row>
    <row r="126" spans="1:16" ht="12.75" customHeight="1" x14ac:dyDescent="0.3">
      <c r="A126" s="714" t="str">
        <f t="shared" si="11"/>
        <v/>
      </c>
      <c r="B126" s="725"/>
      <c r="C126" s="729"/>
      <c r="D126" s="723"/>
      <c r="E126" s="723"/>
      <c r="F126" s="725"/>
      <c r="G126" s="726"/>
      <c r="H126" s="727"/>
      <c r="I126" s="728"/>
      <c r="J126" s="722"/>
      <c r="K126" s="182"/>
      <c r="L126" s="182"/>
      <c r="M126" s="182"/>
      <c r="N126" s="182"/>
      <c r="O126" s="175"/>
      <c r="P126" s="138"/>
    </row>
    <row r="127" spans="1:16" ht="12.75" hidden="1" customHeight="1" x14ac:dyDescent="0.3">
      <c r="A127" s="714" t="str">
        <f t="shared" si="11"/>
        <v/>
      </c>
      <c r="B127" s="725" t="s">
        <v>644</v>
      </c>
      <c r="C127" s="729"/>
      <c r="D127" s="723" t="s">
        <v>38</v>
      </c>
      <c r="E127" s="734" t="s">
        <v>992</v>
      </c>
      <c r="F127" s="725"/>
      <c r="G127" s="726"/>
      <c r="H127" s="727"/>
      <c r="I127" s="728"/>
      <c r="J127" s="722"/>
      <c r="K127" s="182"/>
      <c r="L127" s="182"/>
      <c r="M127" s="182"/>
      <c r="N127" s="182"/>
      <c r="O127" s="175"/>
      <c r="P127" s="138"/>
    </row>
    <row r="128" spans="1:16" ht="12.75" hidden="1" customHeight="1" x14ac:dyDescent="0.3">
      <c r="A128" s="714" t="str">
        <f t="shared" si="11"/>
        <v/>
      </c>
      <c r="B128" s="725"/>
      <c r="C128" s="729"/>
      <c r="D128" s="723"/>
      <c r="E128" s="723"/>
      <c r="F128" s="725"/>
      <c r="G128" s="726"/>
      <c r="H128" s="727"/>
      <c r="I128" s="728"/>
      <c r="J128" s="722"/>
      <c r="K128" s="182"/>
      <c r="L128" s="182"/>
      <c r="M128" s="182"/>
      <c r="N128" s="182"/>
      <c r="O128" s="175"/>
      <c r="P128" s="138"/>
    </row>
    <row r="129" spans="1:16" ht="12.75" hidden="1" customHeight="1" x14ac:dyDescent="0.3">
      <c r="A129" s="714" t="str">
        <f t="shared" si="11"/>
        <v/>
      </c>
      <c r="B129" s="725"/>
      <c r="C129" s="729"/>
      <c r="D129" s="723"/>
      <c r="E129" s="734" t="s">
        <v>993</v>
      </c>
      <c r="F129" s="725" t="s">
        <v>12</v>
      </c>
      <c r="G129" s="726"/>
      <c r="H129" s="727"/>
      <c r="I129" s="728"/>
      <c r="J129" s="722"/>
      <c r="K129" s="182"/>
      <c r="L129" s="182"/>
      <c r="M129" s="182"/>
      <c r="N129" s="182"/>
      <c r="O129" s="175"/>
      <c r="P129" s="138"/>
    </row>
    <row r="130" spans="1:16" ht="12.75" hidden="1" customHeight="1" x14ac:dyDescent="0.3">
      <c r="A130" s="714" t="str">
        <f t="shared" si="11"/>
        <v/>
      </c>
      <c r="B130" s="725"/>
      <c r="C130" s="729"/>
      <c r="D130" s="723"/>
      <c r="E130" s="723" t="s">
        <v>994</v>
      </c>
      <c r="F130" s="725"/>
      <c r="G130" s="726"/>
      <c r="H130" s="727"/>
      <c r="I130" s="728"/>
      <c r="J130" s="722"/>
      <c r="K130" s="182"/>
      <c r="L130" s="182"/>
      <c r="M130" s="182"/>
      <c r="N130" s="182"/>
      <c r="O130" s="175"/>
      <c r="P130" s="138"/>
    </row>
    <row r="131" spans="1:16" ht="12.75" hidden="1" customHeight="1" x14ac:dyDescent="0.3">
      <c r="A131" s="714" t="str">
        <f t="shared" si="11"/>
        <v/>
      </c>
      <c r="B131" s="725"/>
      <c r="C131" s="729"/>
      <c r="D131" s="723"/>
      <c r="E131" s="723"/>
      <c r="F131" s="725"/>
      <c r="G131" s="726"/>
      <c r="H131" s="727"/>
      <c r="I131" s="728"/>
      <c r="J131" s="722"/>
      <c r="K131" s="182"/>
      <c r="L131" s="182"/>
      <c r="M131" s="182"/>
      <c r="N131" s="182"/>
      <c r="O131" s="175"/>
      <c r="P131" s="138"/>
    </row>
    <row r="132" spans="1:16" ht="12.75" hidden="1" customHeight="1" x14ac:dyDescent="0.3">
      <c r="A132" s="714" t="str">
        <f t="shared" si="11"/>
        <v/>
      </c>
      <c r="B132" s="725"/>
      <c r="C132" s="729"/>
      <c r="D132" s="723"/>
      <c r="E132" s="724" t="s">
        <v>995</v>
      </c>
      <c r="F132" s="725" t="s">
        <v>10</v>
      </c>
      <c r="G132" s="726"/>
      <c r="H132" s="727"/>
      <c r="I132" s="728"/>
      <c r="J132" s="722"/>
      <c r="K132" s="182"/>
      <c r="L132" s="182"/>
      <c r="M132" s="182"/>
      <c r="N132" s="182"/>
      <c r="O132" s="175"/>
      <c r="P132" s="138"/>
    </row>
    <row r="133" spans="1:16" ht="12.75" hidden="1" customHeight="1" x14ac:dyDescent="0.3">
      <c r="A133" s="714" t="str">
        <f t="shared" si="11"/>
        <v/>
      </c>
      <c r="B133" s="725"/>
      <c r="C133" s="729"/>
      <c r="D133" s="723"/>
      <c r="E133" s="724"/>
      <c r="F133" s="725"/>
      <c r="G133" s="726"/>
      <c r="H133" s="727"/>
      <c r="I133" s="728"/>
      <c r="J133" s="722"/>
      <c r="K133" s="182"/>
      <c r="L133" s="182"/>
      <c r="M133" s="182"/>
      <c r="N133" s="182"/>
      <c r="O133" s="175"/>
      <c r="P133" s="138"/>
    </row>
    <row r="134" spans="1:16" ht="12.75" customHeight="1" x14ac:dyDescent="0.3">
      <c r="A134" s="714" t="str">
        <f t="shared" si="11"/>
        <v/>
      </c>
      <c r="B134" s="725" t="s">
        <v>644</v>
      </c>
      <c r="C134" s="729" t="s">
        <v>323</v>
      </c>
      <c r="D134" s="723" t="s">
        <v>1356</v>
      </c>
      <c r="E134" s="723"/>
      <c r="F134" s="725"/>
      <c r="G134" s="726"/>
      <c r="H134" s="727"/>
      <c r="I134" s="728"/>
      <c r="J134" s="722"/>
      <c r="K134" s="182"/>
      <c r="L134" s="182"/>
      <c r="M134" s="182"/>
      <c r="N134" s="182"/>
      <c r="O134" s="175"/>
      <c r="P134" s="138"/>
    </row>
    <row r="135" spans="1:16" ht="12.75" customHeight="1" x14ac:dyDescent="0.3">
      <c r="A135" s="714" t="str">
        <f t="shared" si="11"/>
        <v/>
      </c>
      <c r="B135" s="725"/>
      <c r="C135" s="729"/>
      <c r="D135" s="723"/>
      <c r="E135" s="723"/>
      <c r="F135" s="725"/>
      <c r="G135" s="726"/>
      <c r="H135" s="727"/>
      <c r="I135" s="728"/>
      <c r="J135" s="722"/>
      <c r="K135" s="182"/>
      <c r="L135" s="182"/>
      <c r="M135" s="182"/>
      <c r="N135" s="182"/>
      <c r="O135" s="175"/>
      <c r="P135" s="138"/>
    </row>
    <row r="136" spans="1:16" ht="12.75" customHeight="1" x14ac:dyDescent="0.3">
      <c r="A136" s="714" t="str">
        <f t="shared" si="11"/>
        <v/>
      </c>
      <c r="B136" s="725"/>
      <c r="C136" s="729"/>
      <c r="D136" s="723" t="s">
        <v>32</v>
      </c>
      <c r="E136" s="723" t="s">
        <v>1367</v>
      </c>
      <c r="F136" s="725" t="s">
        <v>10</v>
      </c>
      <c r="G136" s="726">
        <v>1</v>
      </c>
      <c r="H136" s="727"/>
      <c r="I136" s="728"/>
      <c r="J136" s="722"/>
      <c r="K136" s="182"/>
      <c r="L136" s="182"/>
      <c r="M136" s="182"/>
      <c r="N136" s="182"/>
      <c r="O136" s="175"/>
      <c r="P136" s="138"/>
    </row>
    <row r="137" spans="1:16" ht="12.75" customHeight="1" x14ac:dyDescent="0.3">
      <c r="A137" s="714" t="str">
        <f t="shared" si="11"/>
        <v/>
      </c>
      <c r="B137" s="725"/>
      <c r="C137" s="729"/>
      <c r="D137" s="723"/>
      <c r="E137" s="723" t="s">
        <v>1357</v>
      </c>
      <c r="F137" s="725"/>
      <c r="G137" s="726"/>
      <c r="H137" s="727"/>
      <c r="I137" s="728"/>
      <c r="J137" s="722"/>
      <c r="K137" s="182"/>
      <c r="L137" s="182"/>
      <c r="M137" s="182"/>
      <c r="N137" s="182"/>
      <c r="O137" s="175"/>
      <c r="P137" s="138"/>
    </row>
    <row r="138" spans="1:16" ht="12.75" customHeight="1" x14ac:dyDescent="0.3">
      <c r="A138" s="714" t="str">
        <f t="shared" si="11"/>
        <v/>
      </c>
      <c r="B138" s="725"/>
      <c r="C138" s="729"/>
      <c r="D138" s="723"/>
      <c r="E138" s="723"/>
      <c r="F138" s="725"/>
      <c r="G138" s="726"/>
      <c r="H138" s="727"/>
      <c r="I138" s="728"/>
      <c r="J138" s="722"/>
      <c r="K138" s="182"/>
      <c r="L138" s="182"/>
      <c r="M138" s="182"/>
      <c r="N138" s="182"/>
      <c r="O138" s="175"/>
      <c r="P138" s="138"/>
    </row>
    <row r="139" spans="1:16" ht="12.75" customHeight="1" x14ac:dyDescent="0.3">
      <c r="A139" s="714" t="str">
        <f t="shared" si="11"/>
        <v/>
      </c>
      <c r="B139" s="725"/>
      <c r="C139" s="729"/>
      <c r="D139" s="723" t="s">
        <v>33</v>
      </c>
      <c r="E139" s="723" t="s">
        <v>1373</v>
      </c>
      <c r="F139" s="725" t="s">
        <v>10</v>
      </c>
      <c r="G139" s="726">
        <v>16</v>
      </c>
      <c r="H139" s="727"/>
      <c r="I139" s="728"/>
      <c r="J139" s="722"/>
      <c r="K139" s="182"/>
      <c r="L139" s="182"/>
      <c r="M139" s="182"/>
      <c r="N139" s="182"/>
      <c r="O139" s="175"/>
      <c r="P139" s="138"/>
    </row>
    <row r="140" spans="1:16" ht="12.75" customHeight="1" x14ac:dyDescent="0.3">
      <c r="A140" s="714" t="str">
        <f t="shared" si="11"/>
        <v/>
      </c>
      <c r="B140" s="725"/>
      <c r="C140" s="729"/>
      <c r="D140" s="723"/>
      <c r="E140" s="723" t="s">
        <v>1374</v>
      </c>
      <c r="F140" s="725"/>
      <c r="G140" s="726"/>
      <c r="H140" s="727"/>
      <c r="I140" s="728"/>
      <c r="J140" s="722"/>
      <c r="K140" s="182"/>
      <c r="L140" s="182"/>
      <c r="M140" s="182"/>
      <c r="N140" s="182"/>
      <c r="O140" s="175"/>
      <c r="P140" s="138"/>
    </row>
    <row r="141" spans="1:16" ht="12.75" customHeight="1" x14ac:dyDescent="0.3">
      <c r="A141" s="714" t="str">
        <f t="shared" si="11"/>
        <v/>
      </c>
      <c r="B141" s="725"/>
      <c r="C141" s="729"/>
      <c r="D141" s="723"/>
      <c r="E141" s="723" t="s">
        <v>1375</v>
      </c>
      <c r="F141" s="725"/>
      <c r="G141" s="726"/>
      <c r="H141" s="727"/>
      <c r="I141" s="728"/>
      <c r="J141" s="722"/>
      <c r="K141" s="182"/>
      <c r="L141" s="182"/>
      <c r="M141" s="182"/>
      <c r="N141" s="182"/>
      <c r="O141" s="175"/>
      <c r="P141" s="138"/>
    </row>
    <row r="142" spans="1:16" ht="12.75" customHeight="1" x14ac:dyDescent="0.3">
      <c r="A142" s="714" t="str">
        <f t="shared" si="11"/>
        <v/>
      </c>
      <c r="B142" s="725"/>
      <c r="C142" s="729"/>
      <c r="D142" s="723"/>
      <c r="E142" s="723"/>
      <c r="F142" s="725"/>
      <c r="G142" s="726"/>
      <c r="H142" s="727"/>
      <c r="I142" s="728"/>
      <c r="J142" s="722"/>
      <c r="K142" s="182"/>
      <c r="L142" s="182"/>
      <c r="M142" s="182"/>
      <c r="N142" s="182"/>
      <c r="O142" s="175"/>
      <c r="P142" s="138"/>
    </row>
    <row r="143" spans="1:16" ht="12.75" customHeight="1" x14ac:dyDescent="0.3">
      <c r="A143" s="714" t="str">
        <f t="shared" si="11"/>
        <v/>
      </c>
      <c r="B143" s="725" t="s">
        <v>644</v>
      </c>
      <c r="C143" s="729" t="s">
        <v>324</v>
      </c>
      <c r="D143" s="723" t="s">
        <v>1360</v>
      </c>
      <c r="E143" s="724"/>
      <c r="F143" s="725" t="s">
        <v>10</v>
      </c>
      <c r="G143" s="726">
        <v>6</v>
      </c>
      <c r="H143" s="727"/>
      <c r="I143" s="728"/>
      <c r="J143" s="722"/>
      <c r="K143" s="182"/>
      <c r="L143" s="182"/>
      <c r="M143" s="182"/>
      <c r="N143" s="182"/>
      <c r="O143" s="175"/>
      <c r="P143" s="138"/>
    </row>
    <row r="144" spans="1:16" ht="12.75" customHeight="1" x14ac:dyDescent="0.3">
      <c r="A144" s="714" t="str">
        <f t="shared" si="11"/>
        <v/>
      </c>
      <c r="B144" s="725"/>
      <c r="C144" s="729"/>
      <c r="D144" s="723"/>
      <c r="E144" s="724"/>
      <c r="F144" s="725"/>
      <c r="G144" s="726"/>
      <c r="H144" s="727"/>
      <c r="I144" s="728"/>
      <c r="J144" s="722"/>
      <c r="K144" s="182"/>
      <c r="L144" s="182"/>
      <c r="M144" s="182"/>
      <c r="N144" s="182"/>
      <c r="O144" s="175"/>
      <c r="P144" s="138"/>
    </row>
    <row r="145" spans="1:16" ht="12.75" customHeight="1" x14ac:dyDescent="0.3">
      <c r="A145" s="714" t="str">
        <f t="shared" si="11"/>
        <v/>
      </c>
      <c r="B145" s="725"/>
      <c r="C145" s="729" t="s">
        <v>325</v>
      </c>
      <c r="D145" s="723" t="s">
        <v>1378</v>
      </c>
      <c r="E145" s="724"/>
      <c r="F145" s="725" t="s">
        <v>10</v>
      </c>
      <c r="G145" s="726">
        <v>2</v>
      </c>
      <c r="H145" s="727"/>
      <c r="I145" s="728"/>
      <c r="J145" s="722"/>
      <c r="K145" s="182"/>
      <c r="L145" s="182"/>
      <c r="M145" s="182"/>
      <c r="N145" s="182"/>
      <c r="O145" s="175"/>
      <c r="P145" s="138"/>
    </row>
    <row r="146" spans="1:16" ht="12.75" customHeight="1" x14ac:dyDescent="0.3">
      <c r="A146" s="714" t="str">
        <f t="shared" si="11"/>
        <v/>
      </c>
      <c r="B146" s="725"/>
      <c r="C146" s="729"/>
      <c r="D146" s="723" t="s">
        <v>1379</v>
      </c>
      <c r="E146" s="724"/>
      <c r="F146" s="725"/>
      <c r="G146" s="726"/>
      <c r="H146" s="727"/>
      <c r="I146" s="728"/>
      <c r="J146" s="722"/>
      <c r="K146" s="182"/>
      <c r="L146" s="182"/>
      <c r="M146" s="182"/>
      <c r="N146" s="182"/>
      <c r="O146" s="175"/>
      <c r="P146" s="138"/>
    </row>
    <row r="147" spans="1:16" ht="12.75" customHeight="1" x14ac:dyDescent="0.3">
      <c r="A147" s="714" t="str">
        <f t="shared" si="11"/>
        <v/>
      </c>
      <c r="B147" s="725"/>
      <c r="C147" s="729"/>
      <c r="D147" s="723" t="s">
        <v>1380</v>
      </c>
      <c r="E147" s="724"/>
      <c r="F147" s="725"/>
      <c r="G147" s="726"/>
      <c r="H147" s="727"/>
      <c r="I147" s="728"/>
      <c r="J147" s="722"/>
      <c r="K147" s="182"/>
      <c r="L147" s="182"/>
      <c r="M147" s="182"/>
      <c r="N147" s="182"/>
      <c r="O147" s="175"/>
      <c r="P147" s="138"/>
    </row>
    <row r="148" spans="1:16" ht="12.75" customHeight="1" x14ac:dyDescent="0.3">
      <c r="A148" s="714" t="str">
        <f t="shared" si="11"/>
        <v/>
      </c>
      <c r="B148" s="725"/>
      <c r="C148" s="729"/>
      <c r="D148" s="723"/>
      <c r="E148" s="724"/>
      <c r="F148" s="725"/>
      <c r="G148" s="726"/>
      <c r="H148" s="727"/>
      <c r="I148" s="728"/>
      <c r="J148" s="722"/>
      <c r="K148" s="182"/>
      <c r="L148" s="182"/>
      <c r="M148" s="182"/>
      <c r="N148" s="182"/>
      <c r="O148" s="175"/>
      <c r="P148" s="138"/>
    </row>
    <row r="149" spans="1:16" ht="12.75" customHeight="1" x14ac:dyDescent="0.3">
      <c r="A149" s="714" t="str">
        <f t="shared" si="11"/>
        <v/>
      </c>
      <c r="B149" s="725" t="s">
        <v>666</v>
      </c>
      <c r="C149" s="716" t="s">
        <v>538</v>
      </c>
      <c r="D149" s="723"/>
      <c r="E149" s="724"/>
      <c r="F149" s="725"/>
      <c r="G149" s="726"/>
      <c r="H149" s="727"/>
      <c r="I149" s="728"/>
      <c r="J149" s="722"/>
      <c r="K149" s="182"/>
      <c r="L149" s="182"/>
      <c r="M149" s="182"/>
      <c r="N149" s="182"/>
      <c r="O149" s="175"/>
      <c r="P149" s="138"/>
    </row>
    <row r="150" spans="1:16" ht="12.75" customHeight="1" x14ac:dyDescent="0.3">
      <c r="A150" s="714" t="str">
        <f t="shared" si="11"/>
        <v/>
      </c>
      <c r="B150" s="725"/>
      <c r="C150" s="729"/>
      <c r="D150" s="723"/>
      <c r="E150" s="724"/>
      <c r="F150" s="725"/>
      <c r="G150" s="726"/>
      <c r="H150" s="727"/>
      <c r="I150" s="728"/>
      <c r="J150" s="722"/>
      <c r="K150" s="182"/>
      <c r="L150" s="182"/>
      <c r="M150" s="182"/>
      <c r="N150" s="182"/>
      <c r="O150" s="175"/>
      <c r="P150" s="138"/>
    </row>
    <row r="151" spans="1:16" ht="12.75" customHeight="1" x14ac:dyDescent="0.3">
      <c r="A151" s="714" t="str">
        <f t="shared" si="11"/>
        <v/>
      </c>
      <c r="B151" s="725" t="s">
        <v>666</v>
      </c>
      <c r="C151" s="729" t="s">
        <v>320</v>
      </c>
      <c r="D151" s="723" t="s">
        <v>539</v>
      </c>
      <c r="E151" s="724"/>
      <c r="F151" s="725"/>
      <c r="G151" s="726"/>
      <c r="H151" s="727"/>
      <c r="I151" s="728"/>
      <c r="J151" s="722"/>
      <c r="K151" s="182"/>
      <c r="L151" s="182"/>
      <c r="M151" s="182"/>
      <c r="N151" s="182"/>
      <c r="O151" s="175"/>
      <c r="P151" s="138"/>
    </row>
    <row r="152" spans="1:16" ht="12.75" customHeight="1" x14ac:dyDescent="0.3">
      <c r="A152" s="714" t="str">
        <f t="shared" si="11"/>
        <v/>
      </c>
      <c r="B152" s="725"/>
      <c r="C152" s="729"/>
      <c r="D152" s="723"/>
      <c r="E152" s="724"/>
      <c r="F152" s="725"/>
      <c r="G152" s="726"/>
      <c r="H152" s="727"/>
      <c r="I152" s="728"/>
      <c r="J152" s="722"/>
      <c r="K152" s="182"/>
      <c r="L152" s="182"/>
      <c r="M152" s="182"/>
      <c r="N152" s="182"/>
      <c r="O152" s="175"/>
      <c r="P152" s="138"/>
    </row>
    <row r="153" spans="1:16" ht="12.75" customHeight="1" x14ac:dyDescent="0.3">
      <c r="A153" s="714" t="str">
        <f t="shared" si="11"/>
        <v/>
      </c>
      <c r="B153" s="725"/>
      <c r="C153" s="716"/>
      <c r="D153" s="723" t="s">
        <v>32</v>
      </c>
      <c r="E153" s="724" t="s">
        <v>1368</v>
      </c>
      <c r="F153" s="725" t="s">
        <v>10</v>
      </c>
      <c r="G153" s="726">
        <v>1</v>
      </c>
      <c r="H153" s="727"/>
      <c r="I153" s="728"/>
      <c r="J153" s="722"/>
      <c r="K153" s="182"/>
      <c r="L153" s="182"/>
      <c r="M153" s="182"/>
      <c r="N153" s="182"/>
      <c r="O153" s="175"/>
      <c r="P153" s="138"/>
    </row>
    <row r="154" spans="1:16" ht="12.75" customHeight="1" x14ac:dyDescent="0.3">
      <c r="A154" s="714" t="str">
        <f t="shared" si="11"/>
        <v/>
      </c>
      <c r="B154" s="725"/>
      <c r="C154" s="729"/>
      <c r="D154" s="723"/>
      <c r="E154" s="724"/>
      <c r="F154" s="725"/>
      <c r="G154" s="726"/>
      <c r="H154" s="727"/>
      <c r="I154" s="728"/>
      <c r="J154" s="722"/>
      <c r="K154" s="182"/>
      <c r="L154" s="182"/>
      <c r="M154" s="182"/>
      <c r="N154" s="182"/>
      <c r="O154" s="175"/>
      <c r="P154" s="138"/>
    </row>
    <row r="155" spans="1:16" ht="12.75" customHeight="1" x14ac:dyDescent="0.3">
      <c r="A155" s="714" t="str">
        <f t="shared" si="11"/>
        <v/>
      </c>
      <c r="B155" s="725"/>
      <c r="C155" s="716"/>
      <c r="D155" s="723" t="s">
        <v>33</v>
      </c>
      <c r="E155" s="724" t="s">
        <v>1369</v>
      </c>
      <c r="F155" s="725" t="s">
        <v>10</v>
      </c>
      <c r="G155" s="726">
        <v>3</v>
      </c>
      <c r="H155" s="727"/>
      <c r="I155" s="728"/>
      <c r="J155" s="722"/>
      <c r="K155" s="182"/>
      <c r="L155" s="182"/>
      <c r="M155" s="182"/>
      <c r="N155" s="182"/>
      <c r="O155" s="175"/>
      <c r="P155" s="138"/>
    </row>
    <row r="156" spans="1:16" ht="12.75" customHeight="1" x14ac:dyDescent="0.3">
      <c r="A156" s="714" t="str">
        <f t="shared" si="11"/>
        <v/>
      </c>
      <c r="B156" s="725"/>
      <c r="C156" s="729"/>
      <c r="D156" s="723"/>
      <c r="E156" s="724"/>
      <c r="F156" s="725"/>
      <c r="G156" s="726"/>
      <c r="H156" s="727"/>
      <c r="I156" s="728"/>
      <c r="J156" s="722"/>
      <c r="K156" s="182"/>
      <c r="L156" s="182"/>
      <c r="M156" s="182"/>
      <c r="N156" s="182"/>
      <c r="O156" s="175"/>
      <c r="P156" s="138"/>
    </row>
    <row r="157" spans="1:16" ht="12.75" customHeight="1" x14ac:dyDescent="0.3">
      <c r="A157" s="714" t="str">
        <f t="shared" si="11"/>
        <v/>
      </c>
      <c r="B157" s="725"/>
      <c r="C157" s="729"/>
      <c r="D157" s="723" t="s">
        <v>36</v>
      </c>
      <c r="E157" s="724" t="s">
        <v>540</v>
      </c>
      <c r="F157" s="725" t="s">
        <v>10</v>
      </c>
      <c r="G157" s="726">
        <v>2</v>
      </c>
      <c r="H157" s="727"/>
      <c r="I157" s="728"/>
      <c r="J157" s="722"/>
      <c r="K157" s="182"/>
      <c r="L157" s="182"/>
      <c r="M157" s="182"/>
      <c r="N157" s="182"/>
      <c r="O157" s="175"/>
      <c r="P157" s="138"/>
    </row>
    <row r="158" spans="1:16" ht="12.75" customHeight="1" x14ac:dyDescent="0.3">
      <c r="A158" s="714" t="str">
        <f t="shared" si="11"/>
        <v/>
      </c>
      <c r="B158" s="725"/>
      <c r="C158" s="729"/>
      <c r="D158" s="723"/>
      <c r="E158" s="724" t="s">
        <v>541</v>
      </c>
      <c r="F158" s="725"/>
      <c r="G158" s="726"/>
      <c r="H158" s="727"/>
      <c r="I158" s="728"/>
      <c r="J158" s="722"/>
      <c r="K158" s="182"/>
      <c r="L158" s="182"/>
      <c r="M158" s="182"/>
      <c r="N158" s="182"/>
      <c r="O158" s="175"/>
      <c r="P158" s="138"/>
    </row>
    <row r="159" spans="1:16" ht="12.75" customHeight="1" x14ac:dyDescent="0.3">
      <c r="A159" s="714" t="str">
        <f t="shared" si="11"/>
        <v/>
      </c>
      <c r="B159" s="725"/>
      <c r="C159" s="729"/>
      <c r="D159" s="723"/>
      <c r="E159" s="724"/>
      <c r="F159" s="725"/>
      <c r="G159" s="726"/>
      <c r="H159" s="727"/>
      <c r="I159" s="728"/>
      <c r="J159" s="722"/>
      <c r="K159" s="182"/>
      <c r="L159" s="182"/>
      <c r="M159" s="182"/>
      <c r="N159" s="182"/>
      <c r="O159" s="175"/>
      <c r="P159" s="138"/>
    </row>
    <row r="160" spans="1:16" ht="12.75" customHeight="1" x14ac:dyDescent="0.3">
      <c r="A160" s="714" t="str">
        <f t="shared" si="11"/>
        <v/>
      </c>
      <c r="B160" s="725"/>
      <c r="C160" s="729"/>
      <c r="D160" s="723" t="s">
        <v>38</v>
      </c>
      <c r="E160" s="723" t="s">
        <v>542</v>
      </c>
      <c r="F160" s="725" t="s">
        <v>10</v>
      </c>
      <c r="G160" s="726">
        <v>2</v>
      </c>
      <c r="H160" s="727"/>
      <c r="I160" s="728"/>
      <c r="J160" s="722"/>
      <c r="K160" s="182"/>
      <c r="L160" s="182"/>
      <c r="M160" s="182"/>
      <c r="N160" s="182"/>
      <c r="O160" s="175"/>
      <c r="P160" s="138"/>
    </row>
    <row r="161" spans="1:16" ht="12.75" customHeight="1" x14ac:dyDescent="0.3">
      <c r="A161" s="714" t="str">
        <f t="shared" si="11"/>
        <v/>
      </c>
      <c r="B161" s="725"/>
      <c r="C161" s="729"/>
      <c r="D161" s="723"/>
      <c r="E161" s="724"/>
      <c r="F161" s="725"/>
      <c r="G161" s="726"/>
      <c r="H161" s="727"/>
      <c r="I161" s="728"/>
      <c r="J161" s="722"/>
      <c r="K161" s="182"/>
      <c r="L161" s="182"/>
      <c r="M161" s="182"/>
      <c r="N161" s="182"/>
      <c r="O161" s="175"/>
      <c r="P161" s="138"/>
    </row>
    <row r="162" spans="1:16" ht="12.75" customHeight="1" x14ac:dyDescent="0.3">
      <c r="A162" s="714" t="str">
        <f t="shared" si="11"/>
        <v/>
      </c>
      <c r="B162" s="725"/>
      <c r="C162" s="729"/>
      <c r="D162" s="723" t="s">
        <v>96</v>
      </c>
      <c r="E162" s="723" t="s">
        <v>1381</v>
      </c>
      <c r="F162" s="725" t="s">
        <v>10</v>
      </c>
      <c r="G162" s="726">
        <v>1</v>
      </c>
      <c r="H162" s="727"/>
      <c r="I162" s="728"/>
      <c r="J162" s="722"/>
      <c r="K162" s="182"/>
      <c r="L162" s="182"/>
      <c r="M162" s="182"/>
      <c r="N162" s="182"/>
      <c r="O162" s="175"/>
      <c r="P162" s="138"/>
    </row>
    <row r="163" spans="1:16" ht="12.75" customHeight="1" x14ac:dyDescent="0.3">
      <c r="A163" s="714" t="str">
        <f t="shared" si="11"/>
        <v/>
      </c>
      <c r="B163" s="725"/>
      <c r="C163" s="729"/>
      <c r="D163" s="723"/>
      <c r="E163" s="723"/>
      <c r="F163" s="725"/>
      <c r="G163" s="726"/>
      <c r="H163" s="727"/>
      <c r="I163" s="728"/>
      <c r="J163" s="722"/>
      <c r="K163" s="182"/>
      <c r="L163" s="182"/>
      <c r="M163" s="182"/>
      <c r="N163" s="182"/>
      <c r="O163" s="175"/>
      <c r="P163" s="138"/>
    </row>
    <row r="164" spans="1:16" ht="12.75" customHeight="1" x14ac:dyDescent="0.3">
      <c r="A164" s="714" t="str">
        <f t="shared" ref="A164:A227" si="12">CONCATENATE(N164,O164)</f>
        <v/>
      </c>
      <c r="B164" s="725"/>
      <c r="C164" s="729"/>
      <c r="D164" s="723" t="s">
        <v>97</v>
      </c>
      <c r="E164" s="723" t="s">
        <v>543</v>
      </c>
      <c r="F164" s="725" t="s">
        <v>10</v>
      </c>
      <c r="G164" s="726">
        <v>1</v>
      </c>
      <c r="H164" s="727"/>
      <c r="I164" s="728"/>
      <c r="J164" s="722"/>
      <c r="K164" s="182"/>
      <c r="L164" s="182"/>
      <c r="M164" s="182"/>
      <c r="N164" s="182"/>
      <c r="O164" s="175"/>
      <c r="P164" s="138"/>
    </row>
    <row r="165" spans="1:16" ht="12.75" customHeight="1" x14ac:dyDescent="0.3">
      <c r="A165" s="714" t="str">
        <f t="shared" si="12"/>
        <v/>
      </c>
      <c r="B165" s="725"/>
      <c r="C165" s="729"/>
      <c r="D165" s="723"/>
      <c r="E165" s="723"/>
      <c r="F165" s="725"/>
      <c r="G165" s="726"/>
      <c r="H165" s="727"/>
      <c r="I165" s="728"/>
      <c r="J165" s="722"/>
      <c r="K165" s="182"/>
      <c r="L165" s="182"/>
      <c r="M165" s="182"/>
      <c r="N165" s="182"/>
      <c r="O165" s="175"/>
      <c r="P165" s="138"/>
    </row>
    <row r="166" spans="1:16" ht="12.75" customHeight="1" x14ac:dyDescent="0.3">
      <c r="A166" s="714" t="str">
        <f t="shared" si="12"/>
        <v/>
      </c>
      <c r="B166" s="725"/>
      <c r="C166" s="729"/>
      <c r="D166" s="723" t="s">
        <v>98</v>
      </c>
      <c r="E166" s="723" t="s">
        <v>544</v>
      </c>
      <c r="F166" s="725" t="s">
        <v>10</v>
      </c>
      <c r="G166" s="726">
        <v>1</v>
      </c>
      <c r="H166" s="727"/>
      <c r="I166" s="728"/>
      <c r="J166" s="722"/>
      <c r="K166" s="182"/>
      <c r="L166" s="182"/>
      <c r="M166" s="182"/>
      <c r="N166" s="182"/>
      <c r="O166" s="175"/>
      <c r="P166" s="138"/>
    </row>
    <row r="167" spans="1:16" ht="12.75" customHeight="1" x14ac:dyDescent="0.3">
      <c r="A167" s="714" t="str">
        <f t="shared" si="12"/>
        <v/>
      </c>
      <c r="B167" s="725"/>
      <c r="C167" s="729"/>
      <c r="D167" s="723"/>
      <c r="E167" s="724"/>
      <c r="F167" s="725"/>
      <c r="G167" s="726"/>
      <c r="H167" s="727"/>
      <c r="I167" s="728"/>
      <c r="J167" s="722"/>
      <c r="K167" s="182"/>
      <c r="L167" s="182"/>
      <c r="M167" s="182"/>
      <c r="N167" s="182"/>
      <c r="O167" s="175"/>
      <c r="P167" s="138"/>
    </row>
    <row r="168" spans="1:16" ht="12.75" hidden="1" customHeight="1" x14ac:dyDescent="0.3">
      <c r="A168" s="714" t="str">
        <f t="shared" si="12"/>
        <v/>
      </c>
      <c r="B168" s="725"/>
      <c r="C168" s="729"/>
      <c r="D168" s="723" t="s">
        <v>269</v>
      </c>
      <c r="E168" s="724" t="s">
        <v>1370</v>
      </c>
      <c r="F168" s="725" t="s">
        <v>10</v>
      </c>
      <c r="G168" s="726"/>
      <c r="H168" s="727"/>
      <c r="I168" s="728"/>
      <c r="J168" s="722"/>
      <c r="K168" s="182"/>
      <c r="L168" s="182"/>
      <c r="M168" s="182"/>
      <c r="N168" s="182"/>
      <c r="O168" s="175"/>
      <c r="P168" s="138"/>
    </row>
    <row r="169" spans="1:16" ht="12.75" hidden="1" customHeight="1" x14ac:dyDescent="0.3">
      <c r="A169" s="714" t="str">
        <f t="shared" si="12"/>
        <v/>
      </c>
      <c r="B169" s="725"/>
      <c r="C169" s="729"/>
      <c r="D169" s="723"/>
      <c r="E169" s="724" t="s">
        <v>996</v>
      </c>
      <c r="F169" s="725"/>
      <c r="G169" s="726"/>
      <c r="H169" s="727"/>
      <c r="I169" s="728"/>
      <c r="J169" s="722"/>
      <c r="K169" s="182"/>
      <c r="L169" s="182"/>
      <c r="M169" s="182"/>
      <c r="N169" s="182"/>
      <c r="O169" s="175"/>
      <c r="P169" s="138"/>
    </row>
    <row r="170" spans="1:16" ht="12.75" hidden="1" customHeight="1" x14ac:dyDescent="0.3">
      <c r="A170" s="714" t="str">
        <f t="shared" si="12"/>
        <v/>
      </c>
      <c r="B170" s="725"/>
      <c r="C170" s="729"/>
      <c r="D170" s="723"/>
      <c r="E170" s="724"/>
      <c r="F170" s="725"/>
      <c r="G170" s="726"/>
      <c r="H170" s="727"/>
      <c r="I170" s="728"/>
      <c r="J170" s="722"/>
      <c r="K170" s="182"/>
      <c r="L170" s="182"/>
      <c r="M170" s="182"/>
      <c r="N170" s="182"/>
      <c r="O170" s="175"/>
      <c r="P170" s="138"/>
    </row>
    <row r="171" spans="1:16" ht="12.75" customHeight="1" x14ac:dyDescent="0.3">
      <c r="A171" s="714" t="str">
        <f t="shared" si="12"/>
        <v/>
      </c>
      <c r="B171" s="725" t="s">
        <v>666</v>
      </c>
      <c r="C171" s="729" t="s">
        <v>8</v>
      </c>
      <c r="D171" s="723" t="s">
        <v>545</v>
      </c>
      <c r="E171" s="724"/>
      <c r="F171" s="725"/>
      <c r="G171" s="726"/>
      <c r="H171" s="727"/>
      <c r="I171" s="728"/>
      <c r="J171" s="722"/>
      <c r="K171" s="182"/>
      <c r="L171" s="182"/>
      <c r="M171" s="182"/>
      <c r="N171" s="182"/>
      <c r="O171" s="175"/>
      <c r="P171" s="138"/>
    </row>
    <row r="172" spans="1:16" ht="12.75" customHeight="1" x14ac:dyDescent="0.3">
      <c r="A172" s="714" t="str">
        <f t="shared" si="12"/>
        <v/>
      </c>
      <c r="B172" s="725"/>
      <c r="C172" s="729"/>
      <c r="D172" s="723"/>
      <c r="E172" s="724"/>
      <c r="F172" s="725"/>
      <c r="G172" s="726"/>
      <c r="H172" s="727"/>
      <c r="I172" s="728"/>
      <c r="J172" s="722"/>
      <c r="K172" s="182"/>
      <c r="L172" s="182"/>
      <c r="M172" s="182"/>
      <c r="N172" s="182"/>
      <c r="O172" s="175"/>
      <c r="P172" s="138"/>
    </row>
    <row r="173" spans="1:16" ht="12.75" customHeight="1" x14ac:dyDescent="0.3">
      <c r="A173" s="714" t="str">
        <f t="shared" si="12"/>
        <v/>
      </c>
      <c r="B173" s="725"/>
      <c r="C173" s="729"/>
      <c r="D173" s="723" t="s">
        <v>32</v>
      </c>
      <c r="E173" s="723" t="s">
        <v>546</v>
      </c>
      <c r="F173" s="725" t="s">
        <v>10</v>
      </c>
      <c r="G173" s="726">
        <v>3</v>
      </c>
      <c r="H173" s="727"/>
      <c r="I173" s="728"/>
      <c r="J173" s="722"/>
      <c r="K173" s="182"/>
      <c r="L173" s="182"/>
      <c r="M173" s="182"/>
      <c r="N173" s="182"/>
      <c r="O173" s="175"/>
      <c r="P173" s="138"/>
    </row>
    <row r="174" spans="1:16" ht="12.75" customHeight="1" x14ac:dyDescent="0.3">
      <c r="A174" s="714" t="str">
        <f t="shared" si="12"/>
        <v/>
      </c>
      <c r="B174" s="725"/>
      <c r="C174" s="729"/>
      <c r="D174" s="723"/>
      <c r="E174" s="724"/>
      <c r="F174" s="725"/>
      <c r="G174" s="726"/>
      <c r="H174" s="727"/>
      <c r="I174" s="728"/>
      <c r="J174" s="722"/>
      <c r="K174" s="182"/>
      <c r="L174" s="182"/>
      <c r="M174" s="182"/>
      <c r="N174" s="182"/>
      <c r="O174" s="175"/>
      <c r="P174" s="138"/>
    </row>
    <row r="175" spans="1:16" ht="12.75" customHeight="1" x14ac:dyDescent="0.3">
      <c r="A175" s="714" t="str">
        <f t="shared" si="12"/>
        <v/>
      </c>
      <c r="B175" s="725" t="s">
        <v>666</v>
      </c>
      <c r="C175" s="729" t="s">
        <v>321</v>
      </c>
      <c r="D175" s="723" t="s">
        <v>547</v>
      </c>
      <c r="E175" s="724"/>
      <c r="F175" s="725" t="s">
        <v>10</v>
      </c>
      <c r="G175" s="726">
        <v>1</v>
      </c>
      <c r="H175" s="727"/>
      <c r="I175" s="728"/>
      <c r="J175" s="722"/>
      <c r="K175" s="182"/>
      <c r="L175" s="182"/>
      <c r="M175" s="182"/>
      <c r="N175" s="182"/>
      <c r="O175" s="175"/>
      <c r="P175" s="138"/>
    </row>
    <row r="176" spans="1:16" ht="12.75" customHeight="1" x14ac:dyDescent="0.3">
      <c r="A176" s="714" t="str">
        <f t="shared" si="12"/>
        <v/>
      </c>
      <c r="B176" s="725"/>
      <c r="C176" s="729"/>
      <c r="D176" s="723"/>
      <c r="E176" s="724"/>
      <c r="F176" s="725"/>
      <c r="G176" s="726"/>
      <c r="H176" s="727"/>
      <c r="I176" s="728"/>
      <c r="J176" s="722"/>
      <c r="K176" s="182"/>
      <c r="L176" s="182"/>
      <c r="M176" s="182"/>
      <c r="N176" s="182"/>
      <c r="O176" s="175"/>
      <c r="P176" s="138"/>
    </row>
    <row r="177" spans="1:16" ht="12.75" customHeight="1" x14ac:dyDescent="0.3">
      <c r="A177" s="714" t="str">
        <f t="shared" si="12"/>
        <v/>
      </c>
      <c r="B177" s="725" t="s">
        <v>666</v>
      </c>
      <c r="C177" s="729" t="s">
        <v>322</v>
      </c>
      <c r="D177" s="723" t="s">
        <v>548</v>
      </c>
      <c r="E177" s="724"/>
      <c r="F177" s="725"/>
      <c r="G177" s="726"/>
      <c r="H177" s="727"/>
      <c r="I177" s="728"/>
      <c r="J177" s="722"/>
      <c r="K177" s="182"/>
      <c r="L177" s="182"/>
      <c r="M177" s="182"/>
      <c r="N177" s="182"/>
      <c r="O177" s="175"/>
      <c r="P177" s="138"/>
    </row>
    <row r="178" spans="1:16" ht="12.75" customHeight="1" x14ac:dyDescent="0.3">
      <c r="A178" s="714" t="str">
        <f t="shared" si="12"/>
        <v/>
      </c>
      <c r="B178" s="725"/>
      <c r="C178" s="729"/>
      <c r="D178" s="723"/>
      <c r="E178" s="724"/>
      <c r="F178" s="725"/>
      <c r="G178" s="726"/>
      <c r="H178" s="727"/>
      <c r="I178" s="728"/>
      <c r="J178" s="722"/>
      <c r="K178" s="182"/>
      <c r="L178" s="182"/>
      <c r="M178" s="182"/>
      <c r="N178" s="182"/>
      <c r="O178" s="175"/>
      <c r="P178" s="138"/>
    </row>
    <row r="179" spans="1:16" ht="12.75" customHeight="1" x14ac:dyDescent="0.3">
      <c r="A179" s="714" t="str">
        <f t="shared" si="12"/>
        <v/>
      </c>
      <c r="B179" s="725"/>
      <c r="C179" s="729"/>
      <c r="D179" s="723" t="s">
        <v>32</v>
      </c>
      <c r="E179" s="724" t="s">
        <v>549</v>
      </c>
      <c r="F179" s="725" t="s">
        <v>10</v>
      </c>
      <c r="G179" s="726">
        <v>1</v>
      </c>
      <c r="H179" s="727"/>
      <c r="I179" s="728"/>
      <c r="J179" s="722"/>
      <c r="K179" s="182"/>
      <c r="L179" s="182"/>
      <c r="M179" s="182"/>
      <c r="N179" s="182"/>
      <c r="O179" s="175"/>
      <c r="P179" s="138"/>
    </row>
    <row r="180" spans="1:16" ht="12.75" customHeight="1" x14ac:dyDescent="0.3">
      <c r="A180" s="714" t="str">
        <f t="shared" si="12"/>
        <v/>
      </c>
      <c r="B180" s="725"/>
      <c r="C180" s="729"/>
      <c r="D180" s="723"/>
      <c r="E180" s="724"/>
      <c r="F180" s="725"/>
      <c r="G180" s="726"/>
      <c r="H180" s="727"/>
      <c r="I180" s="728"/>
      <c r="J180" s="722"/>
      <c r="K180" s="182"/>
      <c r="L180" s="182"/>
      <c r="M180" s="182"/>
      <c r="N180" s="182"/>
      <c r="O180" s="175"/>
      <c r="P180" s="138"/>
    </row>
    <row r="181" spans="1:16" ht="12.75" customHeight="1" x14ac:dyDescent="0.3">
      <c r="A181" s="714" t="str">
        <f t="shared" si="12"/>
        <v/>
      </c>
      <c r="B181" s="725"/>
      <c r="C181" s="729"/>
      <c r="D181" s="723" t="s">
        <v>33</v>
      </c>
      <c r="E181" s="724" t="s">
        <v>550</v>
      </c>
      <c r="F181" s="725" t="s">
        <v>10</v>
      </c>
      <c r="G181" s="726">
        <v>1</v>
      </c>
      <c r="H181" s="727"/>
      <c r="I181" s="728"/>
      <c r="J181" s="722"/>
      <c r="K181" s="182"/>
      <c r="L181" s="182"/>
      <c r="M181" s="182"/>
      <c r="N181" s="182"/>
      <c r="O181" s="175"/>
      <c r="P181" s="138"/>
    </row>
    <row r="182" spans="1:16" ht="12.75" customHeight="1" x14ac:dyDescent="0.3">
      <c r="A182" s="714" t="str">
        <f t="shared" si="12"/>
        <v/>
      </c>
      <c r="B182" s="725"/>
      <c r="C182" s="729"/>
      <c r="D182" s="723"/>
      <c r="E182" s="724"/>
      <c r="F182" s="725"/>
      <c r="G182" s="726"/>
      <c r="H182" s="727"/>
      <c r="I182" s="728"/>
      <c r="J182" s="722"/>
      <c r="K182" s="182"/>
      <c r="L182" s="182"/>
      <c r="M182" s="182"/>
      <c r="N182" s="182"/>
      <c r="O182" s="175"/>
      <c r="P182" s="138"/>
    </row>
    <row r="183" spans="1:16" ht="12.75" customHeight="1" x14ac:dyDescent="0.3">
      <c r="A183" s="714" t="str">
        <f t="shared" si="12"/>
        <v/>
      </c>
      <c r="B183" s="725"/>
      <c r="C183" s="729"/>
      <c r="D183" s="723" t="s">
        <v>36</v>
      </c>
      <c r="E183" s="723" t="s">
        <v>551</v>
      </c>
      <c r="F183" s="725" t="s">
        <v>10</v>
      </c>
      <c r="G183" s="726">
        <v>1</v>
      </c>
      <c r="H183" s="727"/>
      <c r="I183" s="728"/>
      <c r="J183" s="722"/>
      <c r="K183" s="182"/>
      <c r="L183" s="182"/>
      <c r="M183" s="182"/>
      <c r="N183" s="182"/>
      <c r="O183" s="175"/>
      <c r="P183" s="138"/>
    </row>
    <row r="184" spans="1:16" ht="12.75" customHeight="1" x14ac:dyDescent="0.3">
      <c r="A184" s="714" t="str">
        <f t="shared" si="12"/>
        <v/>
      </c>
      <c r="B184" s="725"/>
      <c r="C184" s="729"/>
      <c r="D184" s="723"/>
      <c r="E184" s="723"/>
      <c r="F184" s="725"/>
      <c r="G184" s="726"/>
      <c r="H184" s="727"/>
      <c r="I184" s="728"/>
      <c r="J184" s="722"/>
      <c r="K184" s="182"/>
      <c r="L184" s="182"/>
      <c r="M184" s="182"/>
      <c r="N184" s="182"/>
      <c r="O184" s="175"/>
      <c r="P184" s="138"/>
    </row>
    <row r="185" spans="1:16" ht="12.75" customHeight="1" x14ac:dyDescent="0.3">
      <c r="A185" s="714" t="str">
        <f t="shared" si="12"/>
        <v/>
      </c>
      <c r="B185" s="725"/>
      <c r="C185" s="729"/>
      <c r="D185" s="723" t="s">
        <v>38</v>
      </c>
      <c r="E185" s="723" t="s">
        <v>552</v>
      </c>
      <c r="F185" s="725" t="s">
        <v>10</v>
      </c>
      <c r="G185" s="726">
        <v>2</v>
      </c>
      <c r="H185" s="727"/>
      <c r="I185" s="728"/>
      <c r="J185" s="722"/>
      <c r="K185" s="182"/>
      <c r="L185" s="182"/>
      <c r="M185" s="182"/>
      <c r="N185" s="182"/>
      <c r="O185" s="175"/>
      <c r="P185" s="138"/>
    </row>
    <row r="186" spans="1:16" ht="12.75" customHeight="1" x14ac:dyDescent="0.3">
      <c r="A186" s="714" t="str">
        <f t="shared" si="12"/>
        <v/>
      </c>
      <c r="B186" s="725"/>
      <c r="C186" s="729"/>
      <c r="D186" s="723"/>
      <c r="E186" s="723"/>
      <c r="F186" s="725"/>
      <c r="G186" s="726"/>
      <c r="H186" s="727"/>
      <c r="I186" s="728"/>
      <c r="J186" s="722"/>
      <c r="K186" s="182"/>
      <c r="L186" s="182"/>
      <c r="M186" s="182"/>
      <c r="N186" s="182"/>
      <c r="O186" s="175"/>
      <c r="P186" s="138"/>
    </row>
    <row r="187" spans="1:16" ht="12.75" customHeight="1" x14ac:dyDescent="0.3">
      <c r="A187" s="714" t="str">
        <f t="shared" si="12"/>
        <v/>
      </c>
      <c r="B187" s="725"/>
      <c r="C187" s="729"/>
      <c r="D187" s="723" t="s">
        <v>96</v>
      </c>
      <c r="E187" s="723" t="s">
        <v>553</v>
      </c>
      <c r="F187" s="725" t="s">
        <v>10</v>
      </c>
      <c r="G187" s="726">
        <v>1</v>
      </c>
      <c r="H187" s="727"/>
      <c r="I187" s="728"/>
      <c r="J187" s="722"/>
      <c r="K187" s="182"/>
      <c r="L187" s="182"/>
      <c r="M187" s="182"/>
      <c r="N187" s="182"/>
      <c r="O187" s="175"/>
      <c r="P187" s="138"/>
    </row>
    <row r="188" spans="1:16" ht="12.75" hidden="1" customHeight="1" x14ac:dyDescent="0.3">
      <c r="A188" s="714" t="str">
        <f t="shared" si="12"/>
        <v/>
      </c>
      <c r="B188" s="725"/>
      <c r="C188" s="729"/>
      <c r="D188" s="723"/>
      <c r="E188" s="723"/>
      <c r="F188" s="725"/>
      <c r="G188" s="726"/>
      <c r="H188" s="727"/>
      <c r="I188" s="728"/>
      <c r="J188" s="722"/>
      <c r="K188" s="182"/>
      <c r="L188" s="182"/>
      <c r="M188" s="182"/>
      <c r="N188" s="182"/>
      <c r="O188" s="175"/>
      <c r="P188" s="138"/>
    </row>
    <row r="189" spans="1:16" ht="12.75" hidden="1" customHeight="1" x14ac:dyDescent="0.3">
      <c r="A189" s="714" t="str">
        <f t="shared" si="12"/>
        <v/>
      </c>
      <c r="B189" s="725"/>
      <c r="C189" s="729"/>
      <c r="D189" s="723" t="s">
        <v>97</v>
      </c>
      <c r="E189" s="723" t="s">
        <v>554</v>
      </c>
      <c r="F189" s="725" t="s">
        <v>10</v>
      </c>
      <c r="G189" s="726"/>
      <c r="H189" s="727"/>
      <c r="I189" s="728"/>
      <c r="J189" s="722"/>
      <c r="K189" s="182"/>
      <c r="L189" s="182"/>
      <c r="M189" s="182"/>
      <c r="N189" s="182"/>
      <c r="O189" s="175"/>
      <c r="P189" s="138"/>
    </row>
    <row r="190" spans="1:16" ht="12.75" hidden="1" customHeight="1" x14ac:dyDescent="0.3">
      <c r="A190" s="714" t="str">
        <f t="shared" si="12"/>
        <v/>
      </c>
      <c r="B190" s="735"/>
      <c r="C190" s="729"/>
      <c r="D190" s="723"/>
      <c r="E190" s="723"/>
      <c r="F190" s="725"/>
      <c r="G190" s="726"/>
      <c r="H190" s="727"/>
      <c r="I190" s="728"/>
      <c r="J190" s="722"/>
      <c r="K190" s="182"/>
      <c r="L190" s="182"/>
      <c r="M190" s="182"/>
      <c r="N190" s="182"/>
      <c r="O190" s="175"/>
      <c r="P190" s="138"/>
    </row>
    <row r="191" spans="1:16" ht="12.75" hidden="1" customHeight="1" x14ac:dyDescent="0.3">
      <c r="A191" s="714" t="str">
        <f t="shared" si="12"/>
        <v/>
      </c>
      <c r="B191" s="735"/>
      <c r="C191" s="729"/>
      <c r="D191" s="723" t="s">
        <v>98</v>
      </c>
      <c r="E191" s="723" t="s">
        <v>555</v>
      </c>
      <c r="F191" s="725" t="s">
        <v>10</v>
      </c>
      <c r="G191" s="726"/>
      <c r="H191" s="727"/>
      <c r="I191" s="728"/>
      <c r="J191" s="722"/>
      <c r="K191" s="182"/>
      <c r="L191" s="182"/>
      <c r="M191" s="182"/>
      <c r="N191" s="182"/>
      <c r="O191" s="175"/>
      <c r="P191" s="138"/>
    </row>
    <row r="192" spans="1:16" ht="12.75" hidden="1" customHeight="1" x14ac:dyDescent="0.3">
      <c r="A192" s="714" t="str">
        <f t="shared" si="12"/>
        <v/>
      </c>
      <c r="B192" s="735"/>
      <c r="C192" s="729"/>
      <c r="D192" s="723"/>
      <c r="E192" s="723"/>
      <c r="F192" s="725"/>
      <c r="G192" s="726"/>
      <c r="H192" s="727"/>
      <c r="I192" s="728"/>
      <c r="J192" s="722"/>
      <c r="K192" s="182"/>
      <c r="L192" s="182"/>
      <c r="M192" s="182"/>
      <c r="N192" s="182"/>
      <c r="O192" s="175"/>
      <c r="P192" s="138"/>
    </row>
    <row r="193" spans="1:16" ht="12.75" hidden="1" customHeight="1" x14ac:dyDescent="0.3">
      <c r="A193" s="714" t="str">
        <f t="shared" si="12"/>
        <v/>
      </c>
      <c r="B193" s="735"/>
      <c r="C193" s="729"/>
      <c r="D193" s="723" t="s">
        <v>269</v>
      </c>
      <c r="E193" s="723" t="s">
        <v>556</v>
      </c>
      <c r="F193" s="725" t="s">
        <v>10</v>
      </c>
      <c r="G193" s="726"/>
      <c r="H193" s="727"/>
      <c r="I193" s="728"/>
      <c r="J193" s="722"/>
      <c r="K193" s="182"/>
      <c r="L193" s="182"/>
      <c r="M193" s="182"/>
      <c r="N193" s="182"/>
      <c r="O193" s="175"/>
      <c r="P193" s="138"/>
    </row>
    <row r="194" spans="1:16" ht="12.75" customHeight="1" x14ac:dyDescent="0.3">
      <c r="A194" s="714" t="str">
        <f t="shared" si="12"/>
        <v/>
      </c>
      <c r="B194" s="735"/>
      <c r="C194" s="729"/>
      <c r="D194" s="723"/>
      <c r="E194" s="723"/>
      <c r="F194" s="725"/>
      <c r="G194" s="726"/>
      <c r="H194" s="727"/>
      <c r="I194" s="728"/>
      <c r="J194" s="722"/>
      <c r="K194" s="182"/>
      <c r="L194" s="182"/>
      <c r="M194" s="182"/>
      <c r="N194" s="182"/>
      <c r="O194" s="175"/>
      <c r="P194" s="138"/>
    </row>
    <row r="195" spans="1:16" ht="12.75" customHeight="1" x14ac:dyDescent="0.3">
      <c r="A195" s="714" t="str">
        <f t="shared" si="12"/>
        <v/>
      </c>
      <c r="B195" s="735" t="s">
        <v>666</v>
      </c>
      <c r="C195" s="729" t="s">
        <v>349</v>
      </c>
      <c r="D195" s="723" t="s">
        <v>557</v>
      </c>
      <c r="E195" s="723"/>
      <c r="F195" s="725" t="s">
        <v>24</v>
      </c>
      <c r="G195" s="726">
        <v>1</v>
      </c>
      <c r="H195" s="727"/>
      <c r="I195" s="728"/>
      <c r="J195" s="722"/>
      <c r="K195" s="182"/>
      <c r="L195" s="182"/>
      <c r="M195" s="182"/>
      <c r="N195" s="182"/>
      <c r="O195" s="175"/>
      <c r="P195" s="138"/>
    </row>
    <row r="196" spans="1:16" ht="12.75" hidden="1" customHeight="1" x14ac:dyDescent="0.3">
      <c r="A196" s="714" t="str">
        <f t="shared" si="12"/>
        <v/>
      </c>
      <c r="B196" s="735"/>
      <c r="C196" s="729"/>
      <c r="D196" s="723"/>
      <c r="E196" s="723"/>
      <c r="F196" s="725"/>
      <c r="G196" s="726"/>
      <c r="H196" s="727"/>
      <c r="I196" s="728"/>
      <c r="J196" s="722"/>
      <c r="K196" s="182"/>
      <c r="L196" s="182"/>
      <c r="M196" s="182"/>
      <c r="N196" s="182"/>
      <c r="O196" s="175"/>
      <c r="P196" s="138"/>
    </row>
    <row r="197" spans="1:16" ht="12.75" hidden="1" customHeight="1" x14ac:dyDescent="0.3">
      <c r="A197" s="714" t="str">
        <f t="shared" si="12"/>
        <v/>
      </c>
      <c r="B197" s="735"/>
      <c r="C197" s="729"/>
      <c r="D197" s="723"/>
      <c r="E197" s="723"/>
      <c r="F197" s="725"/>
      <c r="G197" s="726"/>
      <c r="H197" s="727"/>
      <c r="I197" s="728"/>
      <c r="J197" s="722"/>
      <c r="K197" s="182"/>
      <c r="L197" s="182"/>
      <c r="M197" s="182"/>
      <c r="N197" s="182"/>
      <c r="O197" s="175"/>
      <c r="P197" s="138"/>
    </row>
    <row r="198" spans="1:16" ht="12.75" hidden="1" customHeight="1" x14ac:dyDescent="0.3">
      <c r="A198" s="714" t="str">
        <f t="shared" si="12"/>
        <v/>
      </c>
      <c r="B198" s="735"/>
      <c r="C198" s="730" t="s">
        <v>1175</v>
      </c>
      <c r="D198" s="723"/>
      <c r="E198" s="723"/>
      <c r="F198" s="725"/>
      <c r="G198" s="726"/>
      <c r="H198" s="727"/>
      <c r="I198" s="728"/>
      <c r="J198" s="722"/>
      <c r="K198" s="182"/>
      <c r="L198" s="182"/>
      <c r="M198" s="182"/>
      <c r="N198" s="182"/>
      <c r="O198" s="175"/>
      <c r="P198" s="138"/>
    </row>
    <row r="199" spans="1:16" ht="12.75" hidden="1" customHeight="1" x14ac:dyDescent="0.3">
      <c r="A199" s="714" t="str">
        <f t="shared" si="12"/>
        <v/>
      </c>
      <c r="B199" s="735"/>
      <c r="C199" s="729"/>
      <c r="D199" s="723"/>
      <c r="E199" s="723"/>
      <c r="F199" s="725"/>
      <c r="G199" s="726"/>
      <c r="H199" s="727"/>
      <c r="I199" s="728"/>
      <c r="J199" s="722"/>
      <c r="K199" s="182"/>
      <c r="L199" s="182"/>
      <c r="M199" s="182"/>
      <c r="N199" s="182"/>
      <c r="O199" s="175"/>
      <c r="P199" s="138"/>
    </row>
    <row r="200" spans="1:16" ht="12.75" hidden="1" customHeight="1" x14ac:dyDescent="0.3">
      <c r="A200" s="714" t="str">
        <f t="shared" si="12"/>
        <v/>
      </c>
      <c r="B200" s="735"/>
      <c r="C200" s="729"/>
      <c r="D200" s="723"/>
      <c r="E200" s="723"/>
      <c r="F200" s="725"/>
      <c r="G200" s="726"/>
      <c r="H200" s="727"/>
      <c r="I200" s="728"/>
      <c r="J200" s="722"/>
      <c r="K200" s="182"/>
      <c r="L200" s="182"/>
      <c r="M200" s="182"/>
      <c r="N200" s="182"/>
      <c r="O200" s="175"/>
      <c r="P200" s="138"/>
    </row>
    <row r="201" spans="1:16" ht="12.75" hidden="1" customHeight="1" x14ac:dyDescent="0.3">
      <c r="A201" s="714" t="str">
        <f t="shared" si="12"/>
        <v/>
      </c>
      <c r="B201" s="735" t="s">
        <v>1179</v>
      </c>
      <c r="C201" s="716" t="s">
        <v>397</v>
      </c>
      <c r="D201" s="723"/>
      <c r="E201" s="724"/>
      <c r="F201" s="725"/>
      <c r="G201" s="726"/>
      <c r="H201" s="727"/>
      <c r="I201" s="728"/>
      <c r="J201" s="722"/>
      <c r="K201" s="182"/>
      <c r="L201" s="182"/>
      <c r="M201" s="182"/>
      <c r="N201" s="182"/>
      <c r="O201" s="175"/>
      <c r="P201" s="138"/>
    </row>
    <row r="202" spans="1:16" ht="12.75" hidden="1" customHeight="1" x14ac:dyDescent="0.3">
      <c r="A202" s="714" t="str">
        <f t="shared" si="12"/>
        <v/>
      </c>
      <c r="B202" s="735"/>
      <c r="C202" s="729"/>
      <c r="D202" s="723"/>
      <c r="E202" s="724"/>
      <c r="F202" s="725"/>
      <c r="G202" s="726"/>
      <c r="H202" s="727"/>
      <c r="I202" s="728"/>
      <c r="J202" s="722"/>
      <c r="K202" s="182"/>
      <c r="L202" s="182"/>
      <c r="M202" s="182"/>
      <c r="N202" s="182"/>
      <c r="O202" s="175"/>
      <c r="P202" s="138"/>
    </row>
    <row r="203" spans="1:16" ht="12.75" hidden="1" customHeight="1" x14ac:dyDescent="0.3">
      <c r="A203" s="714" t="str">
        <f t="shared" si="12"/>
        <v/>
      </c>
      <c r="B203" s="735"/>
      <c r="C203" s="729" t="s">
        <v>320</v>
      </c>
      <c r="D203" s="723" t="s">
        <v>398</v>
      </c>
      <c r="E203" s="724"/>
      <c r="F203" s="725" t="s">
        <v>47</v>
      </c>
      <c r="G203" s="726"/>
      <c r="H203" s="727"/>
      <c r="I203" s="728"/>
      <c r="J203" s="722"/>
      <c r="K203" s="182"/>
      <c r="L203" s="182"/>
      <c r="M203" s="182"/>
      <c r="N203" s="182"/>
      <c r="O203" s="175"/>
      <c r="P203" s="138"/>
    </row>
    <row r="204" spans="1:16" ht="12.75" hidden="1" customHeight="1" x14ac:dyDescent="0.3">
      <c r="A204" s="714" t="str">
        <f t="shared" si="12"/>
        <v/>
      </c>
      <c r="B204" s="735"/>
      <c r="C204" s="729"/>
      <c r="D204" s="723"/>
      <c r="E204" s="724"/>
      <c r="F204" s="725"/>
      <c r="G204" s="726"/>
      <c r="H204" s="727"/>
      <c r="I204" s="728"/>
      <c r="J204" s="722"/>
      <c r="K204" s="182"/>
      <c r="L204" s="182"/>
      <c r="M204" s="182"/>
      <c r="N204" s="182"/>
      <c r="O204" s="175"/>
      <c r="P204" s="138"/>
    </row>
    <row r="205" spans="1:16" ht="12.75" hidden="1" customHeight="1" x14ac:dyDescent="0.3">
      <c r="A205" s="714" t="str">
        <f t="shared" si="12"/>
        <v/>
      </c>
      <c r="B205" s="735"/>
      <c r="C205" s="729" t="s">
        <v>8</v>
      </c>
      <c r="D205" s="723" t="s">
        <v>399</v>
      </c>
      <c r="E205" s="724"/>
      <c r="F205" s="725" t="s">
        <v>47</v>
      </c>
      <c r="G205" s="726"/>
      <c r="H205" s="727"/>
      <c r="I205" s="728"/>
      <c r="J205" s="722"/>
      <c r="K205" s="182"/>
      <c r="L205" s="182"/>
      <c r="M205" s="182"/>
      <c r="N205" s="182"/>
      <c r="O205" s="175"/>
      <c r="P205" s="138"/>
    </row>
    <row r="206" spans="1:16" ht="12.75" hidden="1" customHeight="1" x14ac:dyDescent="0.3">
      <c r="A206" s="714" t="str">
        <f t="shared" si="12"/>
        <v/>
      </c>
      <c r="B206" s="735"/>
      <c r="C206" s="729"/>
      <c r="D206" s="723"/>
      <c r="E206" s="724"/>
      <c r="F206" s="725"/>
      <c r="G206" s="726"/>
      <c r="H206" s="727"/>
      <c r="I206" s="728"/>
      <c r="J206" s="722"/>
      <c r="K206" s="182"/>
      <c r="L206" s="182"/>
      <c r="M206" s="182"/>
      <c r="N206" s="182"/>
      <c r="O206" s="175"/>
      <c r="P206" s="138"/>
    </row>
    <row r="207" spans="1:16" ht="12.75" hidden="1" customHeight="1" x14ac:dyDescent="0.3">
      <c r="A207" s="714" t="str">
        <f t="shared" si="12"/>
        <v/>
      </c>
      <c r="B207" s="735"/>
      <c r="C207" s="729" t="s">
        <v>321</v>
      </c>
      <c r="D207" s="723" t="s">
        <v>400</v>
      </c>
      <c r="E207" s="724"/>
      <c r="F207" s="725" t="s">
        <v>10</v>
      </c>
      <c r="G207" s="726"/>
      <c r="H207" s="727"/>
      <c r="I207" s="728"/>
      <c r="J207" s="722"/>
      <c r="K207" s="182"/>
      <c r="L207" s="182"/>
      <c r="M207" s="182"/>
      <c r="N207" s="182"/>
      <c r="O207" s="175"/>
      <c r="P207" s="138"/>
    </row>
    <row r="208" spans="1:16" ht="12.75" hidden="1" customHeight="1" x14ac:dyDescent="0.3">
      <c r="A208" s="714" t="str">
        <f t="shared" si="12"/>
        <v/>
      </c>
      <c r="B208" s="735"/>
      <c r="C208" s="729"/>
      <c r="D208" s="723"/>
      <c r="E208" s="724"/>
      <c r="F208" s="725"/>
      <c r="G208" s="726"/>
      <c r="H208" s="727"/>
      <c r="I208" s="728"/>
      <c r="J208" s="722"/>
      <c r="K208" s="182"/>
      <c r="L208" s="182"/>
      <c r="M208" s="182"/>
      <c r="N208" s="182"/>
      <c r="O208" s="175"/>
      <c r="P208" s="138"/>
    </row>
    <row r="209" spans="1:16" ht="12.75" hidden="1" customHeight="1" x14ac:dyDescent="0.3">
      <c r="A209" s="714" t="str">
        <f t="shared" si="12"/>
        <v/>
      </c>
      <c r="B209" s="735"/>
      <c r="C209" s="729" t="s">
        <v>322</v>
      </c>
      <c r="D209" s="723" t="s">
        <v>401</v>
      </c>
      <c r="E209" s="724"/>
      <c r="F209" s="725" t="s">
        <v>10</v>
      </c>
      <c r="G209" s="726"/>
      <c r="H209" s="727"/>
      <c r="I209" s="728"/>
      <c r="J209" s="722"/>
      <c r="K209" s="182"/>
      <c r="L209" s="182"/>
      <c r="M209" s="182"/>
      <c r="N209" s="182"/>
      <c r="O209" s="175"/>
      <c r="P209" s="138"/>
    </row>
    <row r="210" spans="1:16" ht="12.75" hidden="1" customHeight="1" x14ac:dyDescent="0.3">
      <c r="A210" s="714" t="str">
        <f t="shared" si="12"/>
        <v/>
      </c>
      <c r="B210" s="735"/>
      <c r="C210" s="729"/>
      <c r="D210" s="723"/>
      <c r="E210" s="724"/>
      <c r="F210" s="725"/>
      <c r="G210" s="726"/>
      <c r="H210" s="727"/>
      <c r="I210" s="728"/>
      <c r="J210" s="722"/>
      <c r="K210" s="182"/>
      <c r="L210" s="182"/>
      <c r="M210" s="182"/>
      <c r="N210" s="182"/>
      <c r="O210" s="175"/>
      <c r="P210" s="138"/>
    </row>
    <row r="211" spans="1:16" ht="12.75" hidden="1" customHeight="1" x14ac:dyDescent="0.3">
      <c r="A211" s="714" t="str">
        <f t="shared" si="12"/>
        <v/>
      </c>
      <c r="B211" s="735"/>
      <c r="C211" s="729" t="s">
        <v>323</v>
      </c>
      <c r="D211" s="723" t="s">
        <v>402</v>
      </c>
      <c r="E211" s="724"/>
      <c r="F211" s="725" t="s">
        <v>12</v>
      </c>
      <c r="G211" s="726"/>
      <c r="H211" s="727"/>
      <c r="I211" s="728"/>
      <c r="J211" s="722"/>
      <c r="K211" s="182"/>
      <c r="L211" s="182"/>
      <c r="M211" s="182"/>
      <c r="N211" s="182"/>
      <c r="O211" s="175"/>
      <c r="P211" s="138"/>
    </row>
    <row r="212" spans="1:16" ht="12.75" hidden="1" customHeight="1" x14ac:dyDescent="0.3">
      <c r="A212" s="714" t="str">
        <f t="shared" si="12"/>
        <v/>
      </c>
      <c r="B212" s="735"/>
      <c r="C212" s="729"/>
      <c r="D212" s="723" t="s">
        <v>403</v>
      </c>
      <c r="E212" s="724"/>
      <c r="F212" s="725"/>
      <c r="G212" s="726"/>
      <c r="H212" s="727"/>
      <c r="I212" s="728"/>
      <c r="J212" s="722"/>
      <c r="K212" s="182"/>
      <c r="L212" s="182"/>
      <c r="M212" s="182"/>
      <c r="N212" s="182"/>
      <c r="O212" s="175"/>
      <c r="P212" s="138"/>
    </row>
    <row r="213" spans="1:16" ht="12.75" hidden="1" customHeight="1" x14ac:dyDescent="0.3">
      <c r="A213" s="714" t="str">
        <f t="shared" si="12"/>
        <v/>
      </c>
      <c r="B213" s="735"/>
      <c r="C213" s="729"/>
      <c r="D213" s="723"/>
      <c r="E213" s="724"/>
      <c r="F213" s="725"/>
      <c r="G213" s="726"/>
      <c r="H213" s="727"/>
      <c r="I213" s="728"/>
      <c r="J213" s="722"/>
      <c r="K213" s="182"/>
      <c r="L213" s="182"/>
      <c r="M213" s="182"/>
      <c r="N213" s="182"/>
      <c r="O213" s="175"/>
      <c r="P213" s="138"/>
    </row>
    <row r="214" spans="1:16" ht="12.75" hidden="1" customHeight="1" x14ac:dyDescent="0.3">
      <c r="A214" s="714" t="str">
        <f t="shared" si="12"/>
        <v/>
      </c>
      <c r="B214" s="735" t="s">
        <v>1179</v>
      </c>
      <c r="C214" s="729" t="s">
        <v>324</v>
      </c>
      <c r="D214" s="723" t="s">
        <v>645</v>
      </c>
      <c r="E214" s="724"/>
      <c r="F214" s="725"/>
      <c r="G214" s="726"/>
      <c r="H214" s="727"/>
      <c r="I214" s="728"/>
      <c r="J214" s="722"/>
      <c r="K214" s="182"/>
      <c r="L214" s="182"/>
      <c r="M214" s="182"/>
      <c r="N214" s="182"/>
      <c r="O214" s="175"/>
      <c r="P214" s="138"/>
    </row>
    <row r="215" spans="1:16" ht="12.75" hidden="1" customHeight="1" x14ac:dyDescent="0.3">
      <c r="A215" s="714" t="str">
        <f t="shared" si="12"/>
        <v/>
      </c>
      <c r="B215" s="735"/>
      <c r="C215" s="716"/>
      <c r="D215" s="723"/>
      <c r="E215" s="724"/>
      <c r="F215" s="725"/>
      <c r="G215" s="726"/>
      <c r="H215" s="727"/>
      <c r="I215" s="728"/>
      <c r="J215" s="722"/>
      <c r="K215" s="182"/>
      <c r="L215" s="182"/>
      <c r="M215" s="182"/>
      <c r="N215" s="182"/>
      <c r="O215" s="175"/>
      <c r="P215" s="138"/>
    </row>
    <row r="216" spans="1:16" ht="12.75" hidden="1" customHeight="1" x14ac:dyDescent="0.3">
      <c r="A216" s="714" t="str">
        <f t="shared" si="12"/>
        <v/>
      </c>
      <c r="B216" s="735" t="s">
        <v>1179</v>
      </c>
      <c r="C216" s="716"/>
      <c r="D216" s="723" t="s">
        <v>32</v>
      </c>
      <c r="E216" s="724" t="s">
        <v>646</v>
      </c>
      <c r="F216" s="725"/>
      <c r="G216" s="726"/>
      <c r="H216" s="727"/>
      <c r="I216" s="728"/>
      <c r="J216" s="722"/>
      <c r="K216" s="182"/>
      <c r="L216" s="182"/>
      <c r="M216" s="182"/>
      <c r="N216" s="182"/>
      <c r="O216" s="175"/>
      <c r="P216" s="138"/>
    </row>
    <row r="217" spans="1:16" ht="12.75" hidden="1" customHeight="1" x14ac:dyDescent="0.3">
      <c r="A217" s="714" t="str">
        <f t="shared" si="12"/>
        <v/>
      </c>
      <c r="B217" s="735"/>
      <c r="C217" s="716"/>
      <c r="D217" s="723"/>
      <c r="E217" s="724"/>
      <c r="F217" s="725"/>
      <c r="G217" s="726"/>
      <c r="H217" s="727"/>
      <c r="I217" s="728"/>
      <c r="J217" s="722"/>
      <c r="K217" s="182"/>
      <c r="L217" s="182"/>
      <c r="M217" s="182"/>
      <c r="N217" s="182"/>
      <c r="O217" s="175"/>
      <c r="P217" s="138"/>
    </row>
    <row r="218" spans="1:16" ht="12.75" hidden="1" customHeight="1" x14ac:dyDescent="0.3">
      <c r="A218" s="714" t="str">
        <f t="shared" si="12"/>
        <v/>
      </c>
      <c r="B218" s="735"/>
      <c r="C218" s="716"/>
      <c r="D218" s="723"/>
      <c r="E218" s="724" t="s">
        <v>647</v>
      </c>
      <c r="F218" s="725" t="s">
        <v>24</v>
      </c>
      <c r="G218" s="726"/>
      <c r="H218" s="727"/>
      <c r="I218" s="728"/>
      <c r="J218" s="722"/>
      <c r="K218" s="182"/>
      <c r="L218" s="182"/>
      <c r="M218" s="182"/>
      <c r="N218" s="182"/>
      <c r="O218" s="175"/>
      <c r="P218" s="138"/>
    </row>
    <row r="219" spans="1:16" ht="12.75" hidden="1" customHeight="1" x14ac:dyDescent="0.3">
      <c r="A219" s="714" t="str">
        <f t="shared" si="12"/>
        <v/>
      </c>
      <c r="B219" s="735"/>
      <c r="C219" s="716"/>
      <c r="D219" s="723"/>
      <c r="E219" s="724"/>
      <c r="F219" s="725"/>
      <c r="G219" s="726"/>
      <c r="H219" s="727"/>
      <c r="I219" s="728"/>
      <c r="J219" s="722"/>
      <c r="K219" s="182"/>
      <c r="L219" s="182"/>
      <c r="M219" s="182"/>
      <c r="N219" s="182"/>
      <c r="O219" s="175"/>
      <c r="P219" s="138"/>
    </row>
    <row r="220" spans="1:16" ht="12.75" hidden="1" customHeight="1" x14ac:dyDescent="0.3">
      <c r="A220" s="714" t="str">
        <f t="shared" si="12"/>
        <v/>
      </c>
      <c r="B220" s="735"/>
      <c r="C220" s="716"/>
      <c r="D220" s="723"/>
      <c r="E220" s="724" t="s">
        <v>648</v>
      </c>
      <c r="F220" s="725" t="s">
        <v>24</v>
      </c>
      <c r="G220" s="726"/>
      <c r="H220" s="727"/>
      <c r="I220" s="728"/>
      <c r="J220" s="722"/>
      <c r="K220" s="182"/>
      <c r="L220" s="182"/>
      <c r="M220" s="182"/>
      <c r="N220" s="182"/>
      <c r="O220" s="175"/>
      <c r="P220" s="138"/>
    </row>
    <row r="221" spans="1:16" ht="12.75" hidden="1" customHeight="1" x14ac:dyDescent="0.3">
      <c r="A221" s="714" t="str">
        <f t="shared" si="12"/>
        <v/>
      </c>
      <c r="B221" s="735"/>
      <c r="C221" s="716"/>
      <c r="D221" s="723"/>
      <c r="E221" s="724"/>
      <c r="F221" s="725"/>
      <c r="G221" s="726"/>
      <c r="H221" s="727"/>
      <c r="I221" s="728"/>
      <c r="J221" s="722"/>
      <c r="K221" s="182"/>
      <c r="L221" s="182"/>
      <c r="M221" s="182"/>
      <c r="N221" s="182"/>
      <c r="O221" s="175"/>
      <c r="P221" s="138"/>
    </row>
    <row r="222" spans="1:16" ht="12.75" hidden="1" customHeight="1" x14ac:dyDescent="0.3">
      <c r="A222" s="714" t="str">
        <f t="shared" si="12"/>
        <v/>
      </c>
      <c r="B222" s="735"/>
      <c r="C222" s="716"/>
      <c r="D222" s="723"/>
      <c r="E222" s="724" t="s">
        <v>649</v>
      </c>
      <c r="F222" s="725" t="s">
        <v>24</v>
      </c>
      <c r="G222" s="726"/>
      <c r="H222" s="727"/>
      <c r="I222" s="728"/>
      <c r="J222" s="722"/>
      <c r="K222" s="182"/>
      <c r="L222" s="182"/>
      <c r="M222" s="182"/>
      <c r="N222" s="182"/>
      <c r="O222" s="175"/>
      <c r="P222" s="138"/>
    </row>
    <row r="223" spans="1:16" ht="12.75" hidden="1" customHeight="1" x14ac:dyDescent="0.3">
      <c r="A223" s="714" t="str">
        <f t="shared" si="12"/>
        <v/>
      </c>
      <c r="B223" s="735"/>
      <c r="C223" s="716"/>
      <c r="D223" s="723"/>
      <c r="E223" s="724"/>
      <c r="F223" s="725"/>
      <c r="G223" s="726"/>
      <c r="H223" s="727"/>
      <c r="I223" s="728"/>
      <c r="J223" s="722"/>
      <c r="K223" s="182"/>
      <c r="L223" s="182"/>
      <c r="M223" s="182"/>
      <c r="N223" s="182"/>
      <c r="O223" s="175"/>
      <c r="P223" s="138"/>
    </row>
    <row r="224" spans="1:16" ht="12.75" hidden="1" customHeight="1" x14ac:dyDescent="0.3">
      <c r="A224" s="714" t="str">
        <f t="shared" si="12"/>
        <v/>
      </c>
      <c r="B224" s="735" t="s">
        <v>1179</v>
      </c>
      <c r="C224" s="716"/>
      <c r="D224" s="723" t="s">
        <v>33</v>
      </c>
      <c r="E224" s="724" t="s">
        <v>650</v>
      </c>
      <c r="F224" s="725"/>
      <c r="G224" s="726"/>
      <c r="H224" s="727"/>
      <c r="I224" s="728"/>
      <c r="J224" s="722"/>
      <c r="K224" s="182"/>
      <c r="L224" s="182"/>
      <c r="M224" s="182"/>
      <c r="N224" s="182"/>
      <c r="O224" s="175"/>
      <c r="P224" s="138"/>
    </row>
    <row r="225" spans="1:16" ht="12.75" hidden="1" customHeight="1" x14ac:dyDescent="0.3">
      <c r="A225" s="714" t="str">
        <f t="shared" si="12"/>
        <v/>
      </c>
      <c r="B225" s="735"/>
      <c r="C225" s="716"/>
      <c r="D225" s="723"/>
      <c r="E225" s="724"/>
      <c r="F225" s="725"/>
      <c r="G225" s="726"/>
      <c r="H225" s="727"/>
      <c r="I225" s="728"/>
      <c r="J225" s="722"/>
      <c r="K225" s="182"/>
      <c r="L225" s="182"/>
      <c r="M225" s="182"/>
      <c r="N225" s="182"/>
      <c r="O225" s="175"/>
      <c r="P225" s="138"/>
    </row>
    <row r="226" spans="1:16" ht="12.75" hidden="1" customHeight="1" x14ac:dyDescent="0.3">
      <c r="A226" s="714" t="str">
        <f t="shared" si="12"/>
        <v/>
      </c>
      <c r="B226" s="735"/>
      <c r="C226" s="716"/>
      <c r="D226" s="723"/>
      <c r="E226" s="724" t="s">
        <v>651</v>
      </c>
      <c r="F226" s="725" t="s">
        <v>1389</v>
      </c>
      <c r="G226" s="726"/>
      <c r="H226" s="727"/>
      <c r="I226" s="728"/>
      <c r="J226" s="722"/>
      <c r="K226" s="182"/>
      <c r="L226" s="182"/>
      <c r="M226" s="182"/>
      <c r="N226" s="182"/>
      <c r="O226" s="175"/>
      <c r="P226" s="138"/>
    </row>
    <row r="227" spans="1:16" ht="12.75" hidden="1" customHeight="1" x14ac:dyDescent="0.3">
      <c r="A227" s="714" t="str">
        <f t="shared" si="12"/>
        <v/>
      </c>
      <c r="B227" s="735"/>
      <c r="C227" s="716"/>
      <c r="D227" s="723"/>
      <c r="E227" s="724" t="s">
        <v>652</v>
      </c>
      <c r="F227" s="725"/>
      <c r="G227" s="726"/>
      <c r="H227" s="727"/>
      <c r="I227" s="728"/>
      <c r="J227" s="722"/>
      <c r="K227" s="182"/>
      <c r="L227" s="182"/>
      <c r="M227" s="182"/>
      <c r="N227" s="182"/>
      <c r="O227" s="175"/>
      <c r="P227" s="138"/>
    </row>
    <row r="228" spans="1:16" ht="12.75" hidden="1" customHeight="1" x14ac:dyDescent="0.3">
      <c r="A228" s="714" t="str">
        <f t="shared" ref="A228:A282" si="13">CONCATENATE(N228,O228)</f>
        <v/>
      </c>
      <c r="B228" s="735"/>
      <c r="C228" s="716"/>
      <c r="D228" s="723"/>
      <c r="E228" s="724"/>
      <c r="F228" s="725"/>
      <c r="G228" s="726"/>
      <c r="H228" s="727"/>
      <c r="I228" s="728"/>
      <c r="J228" s="722"/>
      <c r="K228" s="182"/>
      <c r="L228" s="182"/>
      <c r="M228" s="182"/>
      <c r="N228" s="182"/>
      <c r="O228" s="175"/>
      <c r="P228" s="138"/>
    </row>
    <row r="229" spans="1:16" ht="12.75" hidden="1" customHeight="1" x14ac:dyDescent="0.3">
      <c r="A229" s="714" t="str">
        <f t="shared" si="13"/>
        <v/>
      </c>
      <c r="B229" s="735" t="s">
        <v>1179</v>
      </c>
      <c r="C229" s="716"/>
      <c r="D229" s="723" t="s">
        <v>36</v>
      </c>
      <c r="E229" s="724" t="s">
        <v>653</v>
      </c>
      <c r="F229" s="725"/>
      <c r="G229" s="726"/>
      <c r="H229" s="727"/>
      <c r="I229" s="728"/>
      <c r="J229" s="722"/>
      <c r="K229" s="182"/>
      <c r="L229" s="182"/>
      <c r="M229" s="182"/>
      <c r="N229" s="182"/>
      <c r="O229" s="175"/>
      <c r="P229" s="138"/>
    </row>
    <row r="230" spans="1:16" ht="12.75" hidden="1" customHeight="1" x14ac:dyDescent="0.3">
      <c r="A230" s="714" t="str">
        <f t="shared" si="13"/>
        <v/>
      </c>
      <c r="B230" s="735"/>
      <c r="C230" s="716"/>
      <c r="D230" s="723"/>
      <c r="E230" s="724"/>
      <c r="F230" s="725"/>
      <c r="G230" s="726"/>
      <c r="H230" s="727"/>
      <c r="I230" s="728"/>
      <c r="J230" s="722"/>
      <c r="K230" s="182"/>
      <c r="L230" s="182"/>
      <c r="M230" s="182"/>
      <c r="N230" s="182"/>
      <c r="O230" s="175"/>
      <c r="P230" s="138"/>
    </row>
    <row r="231" spans="1:16" ht="12.75" hidden="1" customHeight="1" x14ac:dyDescent="0.3">
      <c r="A231" s="714" t="str">
        <f t="shared" si="13"/>
        <v/>
      </c>
      <c r="B231" s="735"/>
      <c r="C231" s="716"/>
      <c r="D231" s="723"/>
      <c r="E231" s="724" t="s">
        <v>654</v>
      </c>
      <c r="F231" s="725" t="s">
        <v>47</v>
      </c>
      <c r="G231" s="726"/>
      <c r="H231" s="727"/>
      <c r="I231" s="728"/>
      <c r="J231" s="722"/>
      <c r="K231" s="182"/>
      <c r="L231" s="182"/>
      <c r="M231" s="182"/>
      <c r="N231" s="182"/>
      <c r="O231" s="175"/>
      <c r="P231" s="138"/>
    </row>
    <row r="232" spans="1:16" ht="12.75" hidden="1" customHeight="1" x14ac:dyDescent="0.3">
      <c r="A232" s="714" t="str">
        <f t="shared" si="13"/>
        <v/>
      </c>
      <c r="B232" s="735"/>
      <c r="C232" s="716"/>
      <c r="D232" s="723"/>
      <c r="E232" s="724"/>
      <c r="F232" s="725"/>
      <c r="G232" s="726"/>
      <c r="H232" s="727"/>
      <c r="I232" s="728"/>
      <c r="J232" s="722"/>
      <c r="K232" s="182"/>
      <c r="L232" s="182"/>
      <c r="M232" s="182"/>
      <c r="N232" s="182"/>
      <c r="O232" s="175"/>
      <c r="P232" s="138"/>
    </row>
    <row r="233" spans="1:16" ht="12.75" hidden="1" customHeight="1" x14ac:dyDescent="0.3">
      <c r="A233" s="714" t="str">
        <f t="shared" si="13"/>
        <v/>
      </c>
      <c r="B233" s="735"/>
      <c r="C233" s="716"/>
      <c r="D233" s="723"/>
      <c r="E233" s="724" t="s">
        <v>655</v>
      </c>
      <c r="F233" s="725" t="s">
        <v>1389</v>
      </c>
      <c r="G233" s="726"/>
      <c r="H233" s="727"/>
      <c r="I233" s="728"/>
      <c r="J233" s="722"/>
      <c r="K233" s="182"/>
      <c r="L233" s="182"/>
      <c r="M233" s="182"/>
      <c r="N233" s="182"/>
      <c r="O233" s="175"/>
      <c r="P233" s="138"/>
    </row>
    <row r="234" spans="1:16" ht="12.75" hidden="1" customHeight="1" x14ac:dyDescent="0.3">
      <c r="A234" s="714" t="str">
        <f t="shared" si="13"/>
        <v/>
      </c>
      <c r="B234" s="735"/>
      <c r="C234" s="716"/>
      <c r="D234" s="723"/>
      <c r="E234" s="724" t="s">
        <v>652</v>
      </c>
      <c r="F234" s="725"/>
      <c r="G234" s="726"/>
      <c r="H234" s="727"/>
      <c r="I234" s="728"/>
      <c r="J234" s="722"/>
      <c r="K234" s="182"/>
      <c r="L234" s="182"/>
      <c r="M234" s="182"/>
      <c r="N234" s="182"/>
      <c r="O234" s="175"/>
      <c r="P234" s="138"/>
    </row>
    <row r="235" spans="1:16" ht="12.75" hidden="1" customHeight="1" x14ac:dyDescent="0.3">
      <c r="A235" s="714" t="str">
        <f t="shared" si="13"/>
        <v/>
      </c>
      <c r="B235" s="735"/>
      <c r="C235" s="716"/>
      <c r="D235" s="723"/>
      <c r="E235" s="724"/>
      <c r="F235" s="725"/>
      <c r="G235" s="726"/>
      <c r="H235" s="727"/>
      <c r="I235" s="728"/>
      <c r="J235" s="722"/>
      <c r="K235" s="182"/>
      <c r="L235" s="182"/>
      <c r="M235" s="182"/>
      <c r="N235" s="182"/>
      <c r="O235" s="175"/>
      <c r="P235" s="138"/>
    </row>
    <row r="236" spans="1:16" ht="12.75" hidden="1" customHeight="1" x14ac:dyDescent="0.3">
      <c r="A236" s="714" t="str">
        <f t="shared" si="13"/>
        <v/>
      </c>
      <c r="B236" s="735"/>
      <c r="C236" s="716"/>
      <c r="D236" s="723"/>
      <c r="E236" s="724" t="s">
        <v>656</v>
      </c>
      <c r="F236" s="725" t="s">
        <v>1389</v>
      </c>
      <c r="G236" s="726"/>
      <c r="H236" s="727"/>
      <c r="I236" s="728"/>
      <c r="J236" s="722"/>
      <c r="K236" s="182"/>
      <c r="L236" s="182"/>
      <c r="M236" s="182"/>
      <c r="N236" s="182"/>
      <c r="O236" s="175"/>
      <c r="P236" s="138"/>
    </row>
    <row r="237" spans="1:16" ht="12.75" hidden="1" customHeight="1" x14ac:dyDescent="0.3">
      <c r="A237" s="714" t="str">
        <f t="shared" si="13"/>
        <v/>
      </c>
      <c r="B237" s="735"/>
      <c r="C237" s="716"/>
      <c r="D237" s="723"/>
      <c r="E237" s="724" t="s">
        <v>652</v>
      </c>
      <c r="F237" s="725"/>
      <c r="G237" s="726"/>
      <c r="H237" s="727"/>
      <c r="I237" s="728"/>
      <c r="J237" s="722"/>
      <c r="K237" s="182"/>
      <c r="L237" s="182"/>
      <c r="M237" s="182"/>
      <c r="N237" s="182"/>
      <c r="O237" s="175"/>
      <c r="P237" s="138"/>
    </row>
    <row r="238" spans="1:16" ht="12.75" hidden="1" customHeight="1" x14ac:dyDescent="0.3">
      <c r="A238" s="714" t="str">
        <f t="shared" si="13"/>
        <v/>
      </c>
      <c r="B238" s="735"/>
      <c r="C238" s="716"/>
      <c r="D238" s="723"/>
      <c r="E238" s="724"/>
      <c r="F238" s="725"/>
      <c r="G238" s="726"/>
      <c r="H238" s="727"/>
      <c r="I238" s="728"/>
      <c r="J238" s="722"/>
      <c r="K238" s="182"/>
      <c r="L238" s="182"/>
      <c r="M238" s="182"/>
      <c r="N238" s="182"/>
      <c r="O238" s="175"/>
      <c r="P238" s="138"/>
    </row>
    <row r="239" spans="1:16" ht="12.75" hidden="1" customHeight="1" x14ac:dyDescent="0.3">
      <c r="A239" s="714" t="str">
        <f t="shared" si="13"/>
        <v/>
      </c>
      <c r="B239" s="735" t="s">
        <v>1179</v>
      </c>
      <c r="C239" s="729" t="s">
        <v>325</v>
      </c>
      <c r="D239" s="723" t="s">
        <v>657</v>
      </c>
      <c r="E239" s="724"/>
      <c r="F239" s="725"/>
      <c r="G239" s="726"/>
      <c r="H239" s="727"/>
      <c r="I239" s="728"/>
      <c r="J239" s="722"/>
      <c r="K239" s="182"/>
      <c r="L239" s="182"/>
      <c r="M239" s="182"/>
      <c r="N239" s="182"/>
      <c r="O239" s="175"/>
      <c r="P239" s="138"/>
    </row>
    <row r="240" spans="1:16" ht="12.75" hidden="1" customHeight="1" x14ac:dyDescent="0.3">
      <c r="A240" s="714" t="str">
        <f t="shared" si="13"/>
        <v/>
      </c>
      <c r="B240" s="735"/>
      <c r="C240" s="716"/>
      <c r="D240" s="723"/>
      <c r="E240" s="724"/>
      <c r="F240" s="725"/>
      <c r="G240" s="726"/>
      <c r="H240" s="727"/>
      <c r="I240" s="728"/>
      <c r="J240" s="722"/>
      <c r="K240" s="182"/>
      <c r="L240" s="182"/>
      <c r="M240" s="182"/>
      <c r="N240" s="182"/>
      <c r="O240" s="175"/>
      <c r="P240" s="138"/>
    </row>
    <row r="241" spans="1:16" ht="12.75" hidden="1" customHeight="1" x14ac:dyDescent="0.3">
      <c r="A241" s="714" t="str">
        <f t="shared" si="13"/>
        <v/>
      </c>
      <c r="B241" s="735"/>
      <c r="C241" s="716"/>
      <c r="D241" s="723" t="s">
        <v>32</v>
      </c>
      <c r="E241" s="723" t="s">
        <v>658</v>
      </c>
      <c r="F241" s="725" t="s">
        <v>1389</v>
      </c>
      <c r="G241" s="726"/>
      <c r="H241" s="727"/>
      <c r="I241" s="728"/>
      <c r="J241" s="722"/>
      <c r="K241" s="182"/>
      <c r="L241" s="182"/>
      <c r="M241" s="182"/>
      <c r="N241" s="182"/>
      <c r="O241" s="175"/>
      <c r="P241" s="138"/>
    </row>
    <row r="242" spans="1:16" ht="12.75" hidden="1" customHeight="1" x14ac:dyDescent="0.3">
      <c r="A242" s="714" t="str">
        <f t="shared" si="13"/>
        <v/>
      </c>
      <c r="B242" s="735"/>
      <c r="C242" s="716"/>
      <c r="D242" s="723"/>
      <c r="E242" s="723" t="s">
        <v>659</v>
      </c>
      <c r="F242" s="725"/>
      <c r="G242" s="726"/>
      <c r="H242" s="727"/>
      <c r="I242" s="728"/>
      <c r="J242" s="722"/>
      <c r="K242" s="182"/>
      <c r="L242" s="182"/>
      <c r="M242" s="182"/>
      <c r="N242" s="182"/>
      <c r="O242" s="175"/>
      <c r="P242" s="138"/>
    </row>
    <row r="243" spans="1:16" ht="12.75" hidden="1" customHeight="1" x14ac:dyDescent="0.3">
      <c r="A243" s="714" t="str">
        <f t="shared" si="13"/>
        <v/>
      </c>
      <c r="B243" s="735"/>
      <c r="C243" s="729"/>
      <c r="D243" s="723"/>
      <c r="E243" s="723"/>
      <c r="F243" s="725"/>
      <c r="G243" s="726"/>
      <c r="H243" s="727"/>
      <c r="I243" s="728"/>
      <c r="J243" s="722"/>
      <c r="K243" s="182"/>
      <c r="L243" s="182"/>
      <c r="M243" s="182"/>
      <c r="N243" s="182"/>
      <c r="O243" s="175"/>
      <c r="P243" s="138"/>
    </row>
    <row r="244" spans="1:16" ht="12.75" hidden="1" customHeight="1" x14ac:dyDescent="0.3">
      <c r="A244" s="714" t="str">
        <f t="shared" si="13"/>
        <v/>
      </c>
      <c r="B244" s="735"/>
      <c r="C244" s="729"/>
      <c r="D244" s="723" t="s">
        <v>33</v>
      </c>
      <c r="E244" s="723" t="s">
        <v>660</v>
      </c>
      <c r="F244" s="725" t="s">
        <v>1389</v>
      </c>
      <c r="G244" s="726"/>
      <c r="H244" s="727"/>
      <c r="I244" s="728"/>
      <c r="J244" s="722"/>
      <c r="K244" s="182"/>
      <c r="L244" s="182"/>
      <c r="M244" s="182"/>
      <c r="N244" s="182"/>
      <c r="O244" s="175"/>
      <c r="P244" s="138"/>
    </row>
    <row r="245" spans="1:16" ht="12.75" hidden="1" customHeight="1" x14ac:dyDescent="0.3">
      <c r="A245" s="714" t="str">
        <f t="shared" si="13"/>
        <v/>
      </c>
      <c r="B245" s="735"/>
      <c r="C245" s="729"/>
      <c r="D245" s="723"/>
      <c r="E245" s="723"/>
      <c r="F245" s="725"/>
      <c r="G245" s="726"/>
      <c r="H245" s="727"/>
      <c r="I245" s="728"/>
      <c r="J245" s="722"/>
      <c r="K245" s="182"/>
      <c r="L245" s="182"/>
      <c r="M245" s="182"/>
      <c r="N245" s="182"/>
      <c r="O245" s="175"/>
      <c r="P245" s="138"/>
    </row>
    <row r="246" spans="1:16" ht="12.75" hidden="1" customHeight="1" x14ac:dyDescent="0.3">
      <c r="A246" s="714" t="str">
        <f t="shared" si="13"/>
        <v/>
      </c>
      <c r="B246" s="735"/>
      <c r="C246" s="729"/>
      <c r="D246" s="723" t="s">
        <v>36</v>
      </c>
      <c r="E246" s="723" t="s">
        <v>661</v>
      </c>
      <c r="F246" s="725" t="s">
        <v>1389</v>
      </c>
      <c r="G246" s="726"/>
      <c r="H246" s="727"/>
      <c r="I246" s="728"/>
      <c r="J246" s="722"/>
      <c r="K246" s="182"/>
      <c r="L246" s="182"/>
      <c r="M246" s="182"/>
      <c r="N246" s="182"/>
      <c r="O246" s="175"/>
      <c r="P246" s="138"/>
    </row>
    <row r="247" spans="1:16" ht="12.75" hidden="1" customHeight="1" x14ac:dyDescent="0.3">
      <c r="A247" s="714" t="str">
        <f t="shared" si="13"/>
        <v/>
      </c>
      <c r="B247" s="735"/>
      <c r="C247" s="729"/>
      <c r="D247" s="723"/>
      <c r="E247" s="723" t="s">
        <v>1371</v>
      </c>
      <c r="F247" s="725"/>
      <c r="G247" s="726"/>
      <c r="H247" s="727"/>
      <c r="I247" s="728"/>
      <c r="J247" s="722"/>
      <c r="K247" s="182"/>
      <c r="L247" s="182"/>
      <c r="M247" s="182"/>
      <c r="N247" s="182"/>
      <c r="O247" s="175"/>
      <c r="P247" s="138"/>
    </row>
    <row r="248" spans="1:16" ht="12.75" hidden="1" customHeight="1" x14ac:dyDescent="0.3">
      <c r="A248" s="714" t="str">
        <f t="shared" si="13"/>
        <v/>
      </c>
      <c r="B248" s="735"/>
      <c r="C248" s="729"/>
      <c r="D248" s="723"/>
      <c r="E248" s="724"/>
      <c r="F248" s="725"/>
      <c r="G248" s="726"/>
      <c r="H248" s="727"/>
      <c r="I248" s="728"/>
      <c r="J248" s="722"/>
      <c r="K248" s="182"/>
      <c r="L248" s="182"/>
      <c r="M248" s="182"/>
      <c r="N248" s="182"/>
      <c r="O248" s="175"/>
      <c r="P248" s="138"/>
    </row>
    <row r="249" spans="1:16" ht="12.75" hidden="1" customHeight="1" x14ac:dyDescent="0.3">
      <c r="A249" s="714" t="str">
        <f t="shared" si="13"/>
        <v/>
      </c>
      <c r="B249" s="735" t="s">
        <v>1179</v>
      </c>
      <c r="C249" s="729" t="s">
        <v>326</v>
      </c>
      <c r="D249" s="723" t="s">
        <v>662</v>
      </c>
      <c r="E249" s="724"/>
      <c r="F249" s="725"/>
      <c r="G249" s="726"/>
      <c r="H249" s="727"/>
      <c r="I249" s="728"/>
      <c r="J249" s="722"/>
      <c r="K249" s="182"/>
      <c r="L249" s="182"/>
      <c r="M249" s="182"/>
      <c r="N249" s="182"/>
      <c r="O249" s="175"/>
      <c r="P249" s="138"/>
    </row>
    <row r="250" spans="1:16" ht="12.75" hidden="1" customHeight="1" x14ac:dyDescent="0.3">
      <c r="A250" s="714" t="str">
        <f t="shared" si="13"/>
        <v/>
      </c>
      <c r="B250" s="735"/>
      <c r="C250" s="729"/>
      <c r="D250" s="723"/>
      <c r="E250" s="724"/>
      <c r="F250" s="725"/>
      <c r="G250" s="726"/>
      <c r="H250" s="727"/>
      <c r="I250" s="728"/>
      <c r="J250" s="722"/>
      <c r="K250" s="182"/>
      <c r="L250" s="182"/>
      <c r="M250" s="182"/>
      <c r="N250" s="182"/>
      <c r="O250" s="175"/>
      <c r="P250" s="138"/>
    </row>
    <row r="251" spans="1:16" ht="12.75" hidden="1" customHeight="1" x14ac:dyDescent="0.3">
      <c r="A251" s="714" t="str">
        <f t="shared" si="13"/>
        <v/>
      </c>
      <c r="B251" s="735"/>
      <c r="C251" s="729"/>
      <c r="D251" s="723" t="s">
        <v>32</v>
      </c>
      <c r="E251" s="723" t="s">
        <v>1372</v>
      </c>
      <c r="F251" s="725" t="s">
        <v>1389</v>
      </c>
      <c r="G251" s="726"/>
      <c r="H251" s="727"/>
      <c r="I251" s="728"/>
      <c r="J251" s="722"/>
      <c r="K251" s="182"/>
      <c r="L251" s="182"/>
      <c r="M251" s="182"/>
      <c r="N251" s="182"/>
      <c r="O251" s="175"/>
      <c r="P251" s="138"/>
    </row>
    <row r="252" spans="1:16" ht="12.75" hidden="1" customHeight="1" x14ac:dyDescent="0.3">
      <c r="A252" s="714" t="str">
        <f t="shared" si="13"/>
        <v/>
      </c>
      <c r="B252" s="735"/>
      <c r="C252" s="729"/>
      <c r="D252" s="723"/>
      <c r="E252" s="723"/>
      <c r="F252" s="725"/>
      <c r="G252" s="726"/>
      <c r="H252" s="727"/>
      <c r="I252" s="728"/>
      <c r="J252" s="722"/>
      <c r="K252" s="182"/>
      <c r="L252" s="182"/>
      <c r="M252" s="182"/>
      <c r="N252" s="182"/>
      <c r="O252" s="175"/>
      <c r="P252" s="138"/>
    </row>
    <row r="253" spans="1:16" ht="12.75" hidden="1" customHeight="1" x14ac:dyDescent="0.3">
      <c r="A253" s="714" t="str">
        <f t="shared" si="13"/>
        <v/>
      </c>
      <c r="B253" s="735"/>
      <c r="C253" s="729"/>
      <c r="D253" s="723" t="s">
        <v>33</v>
      </c>
      <c r="E253" s="723" t="s">
        <v>663</v>
      </c>
      <c r="F253" s="725" t="s">
        <v>1389</v>
      </c>
      <c r="G253" s="726"/>
      <c r="H253" s="727"/>
      <c r="I253" s="728"/>
      <c r="J253" s="722"/>
      <c r="K253" s="182"/>
      <c r="L253" s="182"/>
      <c r="M253" s="182"/>
      <c r="N253" s="182"/>
      <c r="O253" s="175"/>
      <c r="P253" s="138"/>
    </row>
    <row r="254" spans="1:16" ht="12.75" hidden="1" customHeight="1" x14ac:dyDescent="0.3">
      <c r="A254" s="714" t="str">
        <f t="shared" si="13"/>
        <v/>
      </c>
      <c r="B254" s="735"/>
      <c r="C254" s="716"/>
      <c r="D254" s="723"/>
      <c r="E254" s="723"/>
      <c r="F254" s="725"/>
      <c r="G254" s="726"/>
      <c r="H254" s="727"/>
      <c r="I254" s="728"/>
      <c r="J254" s="722"/>
      <c r="K254" s="182"/>
      <c r="L254" s="182"/>
      <c r="M254" s="182"/>
      <c r="N254" s="182"/>
      <c r="O254" s="175"/>
      <c r="P254" s="138"/>
    </row>
    <row r="255" spans="1:16" ht="12.75" hidden="1" customHeight="1" x14ac:dyDescent="0.3">
      <c r="A255" s="714" t="str">
        <f t="shared" si="13"/>
        <v/>
      </c>
      <c r="B255" s="735"/>
      <c r="C255" s="716"/>
      <c r="D255" s="723" t="s">
        <v>36</v>
      </c>
      <c r="E255" s="723" t="s">
        <v>664</v>
      </c>
      <c r="F255" s="725" t="s">
        <v>1389</v>
      </c>
      <c r="G255" s="726"/>
      <c r="H255" s="727"/>
      <c r="I255" s="728"/>
      <c r="J255" s="722"/>
      <c r="K255" s="182"/>
      <c r="L255" s="182"/>
      <c r="M255" s="182"/>
      <c r="N255" s="182"/>
      <c r="O255" s="175"/>
      <c r="P255" s="138"/>
    </row>
    <row r="256" spans="1:16" ht="12.75" hidden="1" customHeight="1" x14ac:dyDescent="0.3">
      <c r="A256" s="714" t="str">
        <f t="shared" si="13"/>
        <v/>
      </c>
      <c r="B256" s="725"/>
      <c r="C256" s="729"/>
      <c r="D256" s="723"/>
      <c r="E256" s="724" t="s">
        <v>665</v>
      </c>
      <c r="F256" s="725"/>
      <c r="G256" s="726"/>
      <c r="H256" s="727"/>
      <c r="I256" s="728"/>
      <c r="J256" s="722"/>
      <c r="K256" s="182"/>
      <c r="L256" s="182"/>
      <c r="M256" s="182"/>
      <c r="N256" s="182"/>
      <c r="O256" s="175"/>
      <c r="P256" s="138"/>
    </row>
    <row r="257" spans="1:16" ht="12.75" hidden="1" customHeight="1" x14ac:dyDescent="0.3">
      <c r="A257" s="714" t="str">
        <f t="shared" si="13"/>
        <v/>
      </c>
      <c r="B257" s="725"/>
      <c r="C257" s="729"/>
      <c r="D257" s="723"/>
      <c r="E257" s="723"/>
      <c r="F257" s="725"/>
      <c r="G257" s="726"/>
      <c r="H257" s="727"/>
      <c r="I257" s="728"/>
      <c r="J257" s="722"/>
      <c r="K257" s="182"/>
      <c r="L257" s="182"/>
      <c r="M257" s="182"/>
      <c r="N257" s="182"/>
      <c r="O257" s="175"/>
      <c r="P257" s="138"/>
    </row>
    <row r="258" spans="1:16" ht="12.75" hidden="1" customHeight="1" x14ac:dyDescent="0.3">
      <c r="A258" s="714" t="str">
        <f t="shared" si="13"/>
        <v/>
      </c>
      <c r="B258" s="725"/>
      <c r="C258" s="729"/>
      <c r="D258" s="723"/>
      <c r="E258" s="723"/>
      <c r="F258" s="725"/>
      <c r="G258" s="726"/>
      <c r="H258" s="727"/>
      <c r="I258" s="728"/>
      <c r="J258" s="722"/>
      <c r="K258" s="182"/>
      <c r="L258" s="182"/>
      <c r="M258" s="182"/>
      <c r="N258" s="182"/>
      <c r="O258" s="175"/>
      <c r="P258" s="138"/>
    </row>
    <row r="259" spans="1:16" ht="12.75" hidden="1" customHeight="1" x14ac:dyDescent="0.3">
      <c r="A259" s="714" t="str">
        <f t="shared" si="13"/>
        <v/>
      </c>
      <c r="B259" s="725"/>
      <c r="C259" s="729"/>
      <c r="D259" s="723"/>
      <c r="E259" s="723"/>
      <c r="F259" s="725"/>
      <c r="G259" s="726"/>
      <c r="H259" s="727"/>
      <c r="I259" s="728"/>
      <c r="J259" s="722"/>
      <c r="K259" s="182"/>
      <c r="L259" s="182"/>
      <c r="M259" s="182"/>
      <c r="N259" s="182"/>
      <c r="O259" s="175"/>
      <c r="P259" s="138"/>
    </row>
    <row r="260" spans="1:16" ht="12.75" hidden="1" customHeight="1" x14ac:dyDescent="0.3">
      <c r="A260" s="714" t="str">
        <f t="shared" si="13"/>
        <v/>
      </c>
      <c r="B260" s="725"/>
      <c r="C260" s="729"/>
      <c r="D260" s="723"/>
      <c r="E260" s="723"/>
      <c r="F260" s="725"/>
      <c r="G260" s="726"/>
      <c r="H260" s="727"/>
      <c r="I260" s="728"/>
      <c r="J260" s="722"/>
      <c r="K260" s="182"/>
      <c r="L260" s="182"/>
      <c r="M260" s="182"/>
      <c r="N260" s="182"/>
      <c r="O260" s="175"/>
      <c r="P260" s="138"/>
    </row>
    <row r="261" spans="1:16" ht="12.75" hidden="1" customHeight="1" x14ac:dyDescent="0.3">
      <c r="A261" s="714" t="str">
        <f t="shared" si="13"/>
        <v/>
      </c>
      <c r="B261" s="725"/>
      <c r="C261" s="729"/>
      <c r="D261" s="723"/>
      <c r="E261" s="723"/>
      <c r="F261" s="725"/>
      <c r="G261" s="726"/>
      <c r="H261" s="727"/>
      <c r="I261" s="728"/>
      <c r="J261" s="722"/>
      <c r="K261" s="182"/>
      <c r="L261" s="182"/>
      <c r="M261" s="182"/>
      <c r="N261" s="182"/>
      <c r="O261" s="175"/>
      <c r="P261" s="138"/>
    </row>
    <row r="262" spans="1:16" ht="12.75" hidden="1" customHeight="1" x14ac:dyDescent="0.3">
      <c r="A262" s="714" t="str">
        <f t="shared" si="13"/>
        <v/>
      </c>
      <c r="B262" s="725"/>
      <c r="C262" s="729"/>
      <c r="D262" s="723"/>
      <c r="E262" s="723"/>
      <c r="F262" s="725"/>
      <c r="G262" s="726"/>
      <c r="H262" s="727"/>
      <c r="I262" s="728"/>
      <c r="J262" s="722"/>
      <c r="K262" s="182"/>
      <c r="L262" s="182"/>
      <c r="M262" s="182"/>
      <c r="N262" s="182"/>
      <c r="O262" s="175"/>
      <c r="P262" s="138"/>
    </row>
    <row r="263" spans="1:16" ht="12.75" hidden="1" customHeight="1" x14ac:dyDescent="0.3">
      <c r="A263" s="714" t="str">
        <f t="shared" si="13"/>
        <v/>
      </c>
      <c r="B263" s="725"/>
      <c r="C263" s="729"/>
      <c r="D263" s="723"/>
      <c r="E263" s="723"/>
      <c r="F263" s="725"/>
      <c r="G263" s="726"/>
      <c r="H263" s="727"/>
      <c r="I263" s="728"/>
      <c r="J263" s="722"/>
      <c r="K263" s="182"/>
      <c r="L263" s="182"/>
      <c r="M263" s="182"/>
      <c r="N263" s="182"/>
      <c r="O263" s="175"/>
      <c r="P263" s="138"/>
    </row>
    <row r="264" spans="1:16" ht="12.75" hidden="1" customHeight="1" x14ac:dyDescent="0.3">
      <c r="A264" s="714" t="str">
        <f t="shared" si="13"/>
        <v/>
      </c>
      <c r="B264" s="725"/>
      <c r="C264" s="729"/>
      <c r="D264" s="723"/>
      <c r="E264" s="723"/>
      <c r="F264" s="725"/>
      <c r="G264" s="726"/>
      <c r="H264" s="727"/>
      <c r="I264" s="728"/>
      <c r="J264" s="722"/>
      <c r="K264" s="182"/>
      <c r="L264" s="182"/>
      <c r="M264" s="182"/>
      <c r="N264" s="182"/>
      <c r="O264" s="175"/>
      <c r="P264" s="138"/>
    </row>
    <row r="265" spans="1:16" ht="12.75" hidden="1" customHeight="1" x14ac:dyDescent="0.3">
      <c r="A265" s="714" t="str">
        <f t="shared" si="13"/>
        <v/>
      </c>
      <c r="B265" s="725"/>
      <c r="C265" s="729"/>
      <c r="D265" s="723"/>
      <c r="E265" s="723"/>
      <c r="F265" s="725"/>
      <c r="G265" s="726"/>
      <c r="H265" s="727"/>
      <c r="I265" s="728"/>
      <c r="J265" s="722"/>
      <c r="K265" s="182"/>
      <c r="L265" s="182"/>
      <c r="M265" s="182"/>
      <c r="N265" s="182"/>
      <c r="O265" s="175"/>
      <c r="P265" s="138"/>
    </row>
    <row r="266" spans="1:16" ht="12.75" hidden="1" customHeight="1" x14ac:dyDescent="0.3">
      <c r="A266" s="714" t="str">
        <f t="shared" si="13"/>
        <v/>
      </c>
      <c r="B266" s="725"/>
      <c r="C266" s="729"/>
      <c r="D266" s="723"/>
      <c r="E266" s="723"/>
      <c r="F266" s="725"/>
      <c r="G266" s="726"/>
      <c r="H266" s="727"/>
      <c r="I266" s="728"/>
      <c r="J266" s="722"/>
      <c r="K266" s="182"/>
      <c r="L266" s="182"/>
      <c r="M266" s="182"/>
      <c r="N266" s="182"/>
      <c r="O266" s="175"/>
      <c r="P266" s="138"/>
    </row>
    <row r="267" spans="1:16" ht="12.75" hidden="1" customHeight="1" x14ac:dyDescent="0.3">
      <c r="A267" s="714" t="str">
        <f t="shared" si="13"/>
        <v/>
      </c>
      <c r="B267" s="725"/>
      <c r="C267" s="729"/>
      <c r="D267" s="723"/>
      <c r="E267" s="723"/>
      <c r="F267" s="725"/>
      <c r="G267" s="726"/>
      <c r="H267" s="727"/>
      <c r="I267" s="728"/>
      <c r="J267" s="722"/>
      <c r="K267" s="182"/>
      <c r="L267" s="182"/>
      <c r="M267" s="182"/>
      <c r="N267" s="182"/>
      <c r="O267" s="175"/>
      <c r="P267" s="138"/>
    </row>
    <row r="268" spans="1:16" ht="12.75" hidden="1" customHeight="1" x14ac:dyDescent="0.3">
      <c r="A268" s="714" t="str">
        <f t="shared" si="13"/>
        <v/>
      </c>
      <c r="B268" s="725"/>
      <c r="C268" s="729"/>
      <c r="D268" s="723"/>
      <c r="E268" s="723"/>
      <c r="F268" s="725"/>
      <c r="G268" s="726"/>
      <c r="H268" s="727"/>
      <c r="I268" s="728"/>
      <c r="J268" s="722"/>
      <c r="K268" s="182"/>
      <c r="L268" s="182"/>
      <c r="M268" s="182"/>
      <c r="N268" s="182"/>
      <c r="O268" s="175"/>
      <c r="P268" s="138"/>
    </row>
    <row r="269" spans="1:16" ht="12.75" hidden="1" customHeight="1" x14ac:dyDescent="0.3">
      <c r="A269" s="714" t="str">
        <f t="shared" si="13"/>
        <v/>
      </c>
      <c r="B269" s="725"/>
      <c r="C269" s="729"/>
      <c r="D269" s="723"/>
      <c r="E269" s="723"/>
      <c r="F269" s="725"/>
      <c r="G269" s="726"/>
      <c r="H269" s="727"/>
      <c r="I269" s="728"/>
      <c r="J269" s="722"/>
      <c r="K269" s="182"/>
      <c r="L269" s="182"/>
      <c r="M269" s="182"/>
      <c r="N269" s="182"/>
      <c r="O269" s="175"/>
      <c r="P269" s="138"/>
    </row>
    <row r="270" spans="1:16" ht="12.75" hidden="1" customHeight="1" x14ac:dyDescent="0.3">
      <c r="A270" s="714" t="str">
        <f t="shared" si="13"/>
        <v/>
      </c>
      <c r="B270" s="725"/>
      <c r="C270" s="729"/>
      <c r="D270" s="723"/>
      <c r="E270" s="723"/>
      <c r="F270" s="725"/>
      <c r="G270" s="726"/>
      <c r="H270" s="727"/>
      <c r="I270" s="728"/>
      <c r="J270" s="722"/>
      <c r="K270" s="182"/>
      <c r="L270" s="182"/>
      <c r="M270" s="182"/>
      <c r="N270" s="182"/>
      <c r="O270" s="175"/>
      <c r="P270" s="138"/>
    </row>
    <row r="271" spans="1:16" ht="12.75" hidden="1" customHeight="1" x14ac:dyDescent="0.3">
      <c r="A271" s="714" t="str">
        <f t="shared" si="13"/>
        <v/>
      </c>
      <c r="B271" s="725"/>
      <c r="C271" s="729"/>
      <c r="D271" s="723"/>
      <c r="E271" s="723"/>
      <c r="F271" s="725"/>
      <c r="G271" s="726"/>
      <c r="H271" s="727"/>
      <c r="I271" s="728"/>
      <c r="J271" s="722"/>
      <c r="K271" s="182"/>
      <c r="L271" s="182"/>
      <c r="M271" s="182"/>
      <c r="N271" s="182"/>
      <c r="O271" s="175"/>
      <c r="P271" s="138"/>
    </row>
    <row r="272" spans="1:16" ht="12.75" hidden="1" customHeight="1" x14ac:dyDescent="0.3">
      <c r="A272" s="714" t="str">
        <f t="shared" si="13"/>
        <v/>
      </c>
      <c r="B272" s="725"/>
      <c r="C272" s="729"/>
      <c r="D272" s="723"/>
      <c r="E272" s="723"/>
      <c r="F272" s="725"/>
      <c r="G272" s="726"/>
      <c r="H272" s="727"/>
      <c r="I272" s="728"/>
      <c r="J272" s="722"/>
      <c r="K272" s="182"/>
      <c r="L272" s="182"/>
      <c r="M272" s="182"/>
      <c r="N272" s="182"/>
      <c r="O272" s="175"/>
      <c r="P272" s="138"/>
    </row>
    <row r="273" spans="1:16" ht="12.75" hidden="1" customHeight="1" x14ac:dyDescent="0.3">
      <c r="A273" s="714" t="str">
        <f t="shared" si="13"/>
        <v/>
      </c>
      <c r="B273" s="725"/>
      <c r="C273" s="729"/>
      <c r="D273" s="723"/>
      <c r="E273" s="723"/>
      <c r="F273" s="725"/>
      <c r="G273" s="726"/>
      <c r="H273" s="727"/>
      <c r="I273" s="728"/>
      <c r="J273" s="722"/>
      <c r="K273" s="182"/>
      <c r="L273" s="182"/>
      <c r="M273" s="182"/>
      <c r="N273" s="182"/>
      <c r="O273" s="175"/>
      <c r="P273" s="138"/>
    </row>
    <row r="274" spans="1:16" ht="12.75" hidden="1" customHeight="1" x14ac:dyDescent="0.3">
      <c r="A274" s="714" t="str">
        <f t="shared" si="13"/>
        <v/>
      </c>
      <c r="B274" s="725"/>
      <c r="C274" s="729"/>
      <c r="D274" s="723"/>
      <c r="E274" s="723"/>
      <c r="F274" s="725"/>
      <c r="G274" s="726"/>
      <c r="H274" s="727"/>
      <c r="I274" s="728"/>
      <c r="J274" s="722"/>
      <c r="K274" s="182"/>
      <c r="L274" s="182"/>
      <c r="M274" s="182"/>
      <c r="N274" s="182"/>
      <c r="O274" s="175"/>
      <c r="P274" s="138"/>
    </row>
    <row r="275" spans="1:16" ht="12.75" hidden="1" customHeight="1" x14ac:dyDescent="0.3">
      <c r="A275" s="714" t="str">
        <f t="shared" si="13"/>
        <v/>
      </c>
      <c r="B275" s="725"/>
      <c r="C275" s="729"/>
      <c r="D275" s="723"/>
      <c r="E275" s="723"/>
      <c r="F275" s="725"/>
      <c r="G275" s="726"/>
      <c r="H275" s="727"/>
      <c r="I275" s="728"/>
      <c r="J275" s="722"/>
      <c r="K275" s="182"/>
      <c r="L275" s="182"/>
      <c r="M275" s="182"/>
      <c r="N275" s="182"/>
      <c r="O275" s="175"/>
      <c r="P275" s="138"/>
    </row>
    <row r="276" spans="1:16" ht="12.75" hidden="1" customHeight="1" x14ac:dyDescent="0.3">
      <c r="A276" s="714" t="str">
        <f t="shared" si="13"/>
        <v/>
      </c>
      <c r="B276" s="725"/>
      <c r="C276" s="729"/>
      <c r="D276" s="723"/>
      <c r="E276" s="723"/>
      <c r="F276" s="725"/>
      <c r="G276" s="726"/>
      <c r="H276" s="727"/>
      <c r="I276" s="728"/>
      <c r="J276" s="722"/>
      <c r="K276" s="182"/>
      <c r="L276" s="182"/>
      <c r="M276" s="182"/>
      <c r="N276" s="182"/>
      <c r="O276" s="175"/>
      <c r="P276" s="138"/>
    </row>
    <row r="277" spans="1:16" ht="12.75" hidden="1" customHeight="1" x14ac:dyDescent="0.3">
      <c r="A277" s="714" t="str">
        <f t="shared" si="13"/>
        <v/>
      </c>
      <c r="B277" s="725"/>
      <c r="C277" s="729"/>
      <c r="D277" s="723"/>
      <c r="E277" s="723"/>
      <c r="F277" s="725"/>
      <c r="G277" s="726"/>
      <c r="H277" s="727"/>
      <c r="I277" s="728"/>
      <c r="J277" s="722"/>
      <c r="K277" s="182"/>
      <c r="L277" s="182"/>
      <c r="M277" s="182"/>
      <c r="N277" s="182"/>
      <c r="O277" s="175"/>
      <c r="P277" s="138"/>
    </row>
    <row r="278" spans="1:16" ht="12.75" hidden="1" customHeight="1" x14ac:dyDescent="0.3">
      <c r="A278" s="714" t="str">
        <f t="shared" si="13"/>
        <v/>
      </c>
      <c r="B278" s="725"/>
      <c r="C278" s="729"/>
      <c r="D278" s="723"/>
      <c r="E278" s="723"/>
      <c r="F278" s="725"/>
      <c r="G278" s="726"/>
      <c r="H278" s="727"/>
      <c r="I278" s="728"/>
      <c r="J278" s="722"/>
      <c r="K278" s="182"/>
      <c r="L278" s="182"/>
      <c r="M278" s="182"/>
      <c r="N278" s="182"/>
      <c r="O278" s="175"/>
      <c r="P278" s="138"/>
    </row>
    <row r="279" spans="1:16" ht="12.75" hidden="1" customHeight="1" x14ac:dyDescent="0.3">
      <c r="A279" s="714" t="str">
        <f t="shared" si="13"/>
        <v/>
      </c>
      <c r="B279" s="725"/>
      <c r="C279" s="729"/>
      <c r="D279" s="723"/>
      <c r="E279" s="723"/>
      <c r="F279" s="725"/>
      <c r="G279" s="726"/>
      <c r="H279" s="727"/>
      <c r="I279" s="728"/>
      <c r="J279" s="722"/>
      <c r="K279" s="182"/>
      <c r="L279" s="182"/>
      <c r="M279" s="182"/>
      <c r="N279" s="182"/>
      <c r="O279" s="175"/>
      <c r="P279" s="138"/>
    </row>
    <row r="280" spans="1:16" ht="12.75" hidden="1" customHeight="1" x14ac:dyDescent="0.3">
      <c r="A280" s="714" t="str">
        <f t="shared" si="13"/>
        <v/>
      </c>
      <c r="B280" s="725"/>
      <c r="C280" s="729"/>
      <c r="D280" s="723"/>
      <c r="E280" s="723"/>
      <c r="F280" s="725"/>
      <c r="G280" s="726"/>
      <c r="H280" s="727"/>
      <c r="I280" s="728"/>
      <c r="J280" s="722"/>
      <c r="K280" s="182"/>
      <c r="L280" s="182"/>
      <c r="M280" s="182"/>
      <c r="N280" s="182"/>
      <c r="O280" s="175"/>
      <c r="P280" s="138"/>
    </row>
    <row r="281" spans="1:16" ht="12.75" hidden="1" customHeight="1" x14ac:dyDescent="0.3">
      <c r="A281" s="714" t="str">
        <f t="shared" si="13"/>
        <v/>
      </c>
      <c r="B281" s="725"/>
      <c r="C281" s="729"/>
      <c r="D281" s="723"/>
      <c r="E281" s="723"/>
      <c r="F281" s="725"/>
      <c r="G281" s="726"/>
      <c r="H281" s="727"/>
      <c r="I281" s="728"/>
      <c r="J281" s="722"/>
      <c r="K281" s="182"/>
      <c r="L281" s="182"/>
      <c r="M281" s="182"/>
      <c r="N281" s="182"/>
      <c r="O281" s="175"/>
      <c r="P281" s="138"/>
    </row>
    <row r="282" spans="1:16" ht="12.75" customHeight="1" x14ac:dyDescent="0.3">
      <c r="A282" s="714" t="str">
        <f t="shared" si="13"/>
        <v/>
      </c>
      <c r="B282" s="725"/>
      <c r="C282" s="729"/>
      <c r="D282" s="723"/>
      <c r="E282" s="723"/>
      <c r="F282" s="725"/>
      <c r="G282" s="726"/>
      <c r="H282" s="727"/>
      <c r="I282" s="736"/>
      <c r="J282" s="722"/>
      <c r="K282" s="182"/>
      <c r="L282" s="182"/>
      <c r="M282" s="182"/>
      <c r="N282" s="182"/>
      <c r="O282" s="175"/>
      <c r="P282" s="138"/>
    </row>
    <row r="283" spans="1:16" ht="20.100000000000001" customHeight="1" x14ac:dyDescent="0.3">
      <c r="A283" s="481" t="s">
        <v>153</v>
      </c>
      <c r="B283" s="737"/>
      <c r="C283" s="483" t="s">
        <v>21</v>
      </c>
      <c r="D283" s="483"/>
      <c r="E283" s="738"/>
      <c r="F283" s="739"/>
      <c r="G283" s="739"/>
      <c r="H283" s="739"/>
      <c r="I283" s="728"/>
      <c r="J283" s="485"/>
      <c r="K283" s="182"/>
      <c r="L283" s="182"/>
      <c r="M283" s="182"/>
      <c r="N283" s="182"/>
      <c r="O283" s="175"/>
      <c r="P283" s="131"/>
    </row>
    <row r="284" spans="1:16" ht="12.75" customHeight="1" x14ac:dyDescent="0.3">
      <c r="K284" s="182"/>
      <c r="L284" s="182"/>
      <c r="M284" s="182"/>
      <c r="N284" s="182"/>
      <c r="O284" s="175"/>
    </row>
    <row r="285" spans="1:16" ht="12.75" customHeight="1" x14ac:dyDescent="0.3">
      <c r="K285" s="182"/>
      <c r="L285" s="182"/>
      <c r="M285" s="182"/>
      <c r="N285" s="182"/>
      <c r="O285" s="175"/>
    </row>
    <row r="286" spans="1:16" ht="12.75" customHeight="1" x14ac:dyDescent="0.3">
      <c r="K286" s="182"/>
      <c r="L286" s="182"/>
      <c r="M286" s="182"/>
      <c r="N286" s="182"/>
      <c r="O286" s="175"/>
    </row>
    <row r="287" spans="1:16" ht="12.75" customHeight="1" x14ac:dyDescent="0.3">
      <c r="K287" s="182"/>
      <c r="L287" s="182"/>
      <c r="M287" s="182"/>
      <c r="N287" s="182"/>
      <c r="O287" s="175"/>
    </row>
    <row r="288" spans="1:16" ht="12.75" customHeight="1" x14ac:dyDescent="0.3">
      <c r="K288" s="182"/>
      <c r="L288" s="182"/>
      <c r="M288" s="182"/>
      <c r="N288" s="182"/>
      <c r="O288" s="175"/>
    </row>
    <row r="289" spans="11:15" ht="12.75" customHeight="1" x14ac:dyDescent="0.3">
      <c r="K289" s="182"/>
      <c r="L289" s="182"/>
      <c r="M289" s="182"/>
      <c r="N289" s="182"/>
      <c r="O289" s="175"/>
    </row>
    <row r="290" spans="11:15" ht="12.75" customHeight="1" x14ac:dyDescent="0.3">
      <c r="K290" s="182"/>
      <c r="L290" s="182"/>
      <c r="M290" s="182"/>
      <c r="N290" s="182"/>
      <c r="O290" s="175"/>
    </row>
    <row r="291" spans="11:15" ht="12.75" customHeight="1" x14ac:dyDescent="0.3">
      <c r="K291" s="182"/>
      <c r="L291" s="182"/>
      <c r="M291" s="182"/>
      <c r="N291" s="182"/>
      <c r="O291" s="175"/>
    </row>
    <row r="292" spans="11:15" ht="12.75" customHeight="1" x14ac:dyDescent="0.3">
      <c r="K292" s="182"/>
      <c r="L292" s="182"/>
      <c r="M292" s="182"/>
      <c r="N292" s="182"/>
      <c r="O292" s="175"/>
    </row>
    <row r="293" spans="11:15" ht="12.75" customHeight="1" x14ac:dyDescent="0.3">
      <c r="K293" s="182"/>
      <c r="L293" s="182"/>
      <c r="M293" s="182"/>
      <c r="N293" s="182"/>
      <c r="O293" s="175"/>
    </row>
    <row r="294" spans="11:15" ht="12.75" customHeight="1" x14ac:dyDescent="0.3">
      <c r="K294" s="182"/>
      <c r="L294" s="182"/>
      <c r="M294" s="182"/>
      <c r="N294" s="182"/>
      <c r="O294" s="175"/>
    </row>
    <row r="295" spans="11:15" ht="12.75" customHeight="1" x14ac:dyDescent="0.3">
      <c r="K295" s="182"/>
      <c r="L295" s="182"/>
      <c r="M295" s="182"/>
      <c r="N295" s="182"/>
      <c r="O295" s="175"/>
    </row>
    <row r="296" spans="11:15" ht="12.75" customHeight="1" x14ac:dyDescent="0.3">
      <c r="K296" s="182"/>
      <c r="L296" s="182"/>
      <c r="M296" s="182"/>
      <c r="N296" s="182"/>
      <c r="O296" s="175"/>
    </row>
    <row r="297" spans="11:15" ht="12.75" customHeight="1" x14ac:dyDescent="0.3">
      <c r="K297" s="182"/>
      <c r="L297" s="182"/>
      <c r="M297" s="182"/>
      <c r="N297" s="182"/>
      <c r="O297" s="175"/>
    </row>
    <row r="298" spans="11:15" ht="12.75" customHeight="1" x14ac:dyDescent="0.3">
      <c r="K298" s="182"/>
      <c r="L298" s="182"/>
      <c r="M298" s="182"/>
      <c r="N298" s="182"/>
      <c r="O298" s="175"/>
    </row>
    <row r="299" spans="11:15" ht="12.75" customHeight="1" x14ac:dyDescent="0.3">
      <c r="K299" s="182"/>
      <c r="L299" s="182"/>
      <c r="M299" s="182"/>
      <c r="N299" s="182"/>
      <c r="O299" s="175"/>
    </row>
    <row r="300" spans="11:15" ht="12.75" customHeight="1" x14ac:dyDescent="0.3">
      <c r="K300" s="182"/>
      <c r="L300" s="182"/>
      <c r="M300" s="182"/>
      <c r="N300" s="182"/>
      <c r="O300" s="175"/>
    </row>
    <row r="301" spans="11:15" ht="12.75" customHeight="1" x14ac:dyDescent="0.3">
      <c r="K301" s="182"/>
      <c r="L301" s="182"/>
      <c r="M301" s="182"/>
      <c r="N301" s="182"/>
      <c r="O301" s="175"/>
    </row>
    <row r="302" spans="11:15" ht="12.75" customHeight="1" x14ac:dyDescent="0.3">
      <c r="K302" s="182"/>
      <c r="L302" s="182"/>
      <c r="M302" s="182"/>
      <c r="N302" s="182"/>
      <c r="O302" s="175"/>
    </row>
    <row r="303" spans="11:15" ht="12.75" customHeight="1" x14ac:dyDescent="0.3">
      <c r="K303" s="182"/>
      <c r="L303" s="182"/>
      <c r="M303" s="182"/>
      <c r="N303" s="182"/>
      <c r="O303" s="175"/>
    </row>
    <row r="304" spans="11:15" ht="20.100000000000001" customHeight="1" x14ac:dyDescent="0.25"/>
  </sheetData>
  <mergeCells count="11">
    <mergeCell ref="A5:J5"/>
    <mergeCell ref="A1:B4"/>
    <mergeCell ref="C1:E4"/>
    <mergeCell ref="F1:G1"/>
    <mergeCell ref="H1:J1"/>
    <mergeCell ref="F2:G2"/>
    <mergeCell ref="H2:J2"/>
    <mergeCell ref="F3:G3"/>
    <mergeCell ref="H3:J3"/>
    <mergeCell ref="F4:G4"/>
    <mergeCell ref="H4:J4"/>
  </mergeCells>
  <phoneticPr fontId="30" type="noConversion"/>
  <pageMargins left="0.74803149606299213" right="0.74803149606299213" top="0.98425196850393704" bottom="0.98425196850393704" header="0.51181102362204722" footer="0.51181102362204722"/>
  <pageSetup paperSize="9" scale="80" fitToHeight="4" orientation="landscape" r:id="rId1"/>
  <headerFooter alignWithMargins="0">
    <oddHeader>&amp;L&amp;G</oddHeader>
    <oddFooter>&amp;C&amp;"Arial Narrow,Regular"&amp;9SECTION PB : BUILDING WORK
Page No:&amp;P</oddFooter>
  </headerFooter>
  <rowBreaks count="6" manualBreakCount="6">
    <brk id="36" max="15" man="1"/>
    <brk id="70" max="15" man="1"/>
    <brk id="106" max="15" man="1"/>
    <brk id="148" max="15" man="1"/>
    <brk id="182" max="15" man="1"/>
    <brk id="216" max="15" man="1"/>
  </row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pageSetUpPr fitToPage="1"/>
  </sheetPr>
  <dimension ref="A1:N35"/>
  <sheetViews>
    <sheetView view="pageBreakPreview" zoomScale="85" zoomScaleNormal="100" zoomScaleSheetLayoutView="85" zoomScalePageLayoutView="90" workbookViewId="0">
      <selection activeCell="C1" sqref="C1:E4"/>
    </sheetView>
  </sheetViews>
  <sheetFormatPr defaultColWidth="9.140625" defaultRowHeight="12.75" x14ac:dyDescent="0.25"/>
  <cols>
    <col min="1" max="1" width="7.7109375" style="11" customWidth="1"/>
    <col min="2" max="2" width="15.140625" style="11" customWidth="1"/>
    <col min="3" max="4" width="3.7109375" style="11" customWidth="1"/>
    <col min="5" max="5" width="49.140625" style="11" customWidth="1"/>
    <col min="6" max="6" width="7.7109375" style="49" customWidth="1"/>
    <col min="7" max="8" width="12.7109375" style="49" customWidth="1"/>
    <col min="9" max="9" width="17.7109375" style="49" customWidth="1"/>
    <col min="10" max="14" width="9.140625" style="11" hidden="1" customWidth="1"/>
    <col min="15" max="16384" width="9.140625" style="11"/>
  </cols>
  <sheetData>
    <row r="1" spans="1:14" ht="12.75" customHeight="1" x14ac:dyDescent="0.2">
      <c r="A1" s="237"/>
      <c r="B1" s="238"/>
      <c r="C1" s="237" t="str">
        <f>'P&amp;G REV01'!C1</f>
        <v>Central East Cluster
Civil Works  Detailed Design Package
Bill of Quantities</v>
      </c>
      <c r="D1" s="238"/>
      <c r="E1" s="243"/>
      <c r="F1" s="246" t="s">
        <v>561</v>
      </c>
      <c r="G1" s="247"/>
      <c r="H1" s="248"/>
      <c r="I1" s="250"/>
    </row>
    <row r="2" spans="1:14" ht="12.75" customHeight="1" x14ac:dyDescent="0.2">
      <c r="A2" s="239"/>
      <c r="B2" s="240"/>
      <c r="C2" s="239"/>
      <c r="D2" s="240"/>
      <c r="E2" s="244"/>
      <c r="F2" s="246" t="s">
        <v>562</v>
      </c>
      <c r="G2" s="247"/>
      <c r="H2" s="248"/>
      <c r="I2" s="250"/>
    </row>
    <row r="3" spans="1:14" ht="12.75" customHeight="1" x14ac:dyDescent="0.2">
      <c r="A3" s="239"/>
      <c r="B3" s="240"/>
      <c r="C3" s="239"/>
      <c r="D3" s="240"/>
      <c r="E3" s="244"/>
      <c r="F3" s="246" t="s">
        <v>563</v>
      </c>
      <c r="G3" s="247"/>
      <c r="H3" s="248"/>
      <c r="I3" s="250"/>
    </row>
    <row r="4" spans="1:14" ht="12.75" customHeight="1" x14ac:dyDescent="0.2">
      <c r="A4" s="241"/>
      <c r="B4" s="242"/>
      <c r="C4" s="241"/>
      <c r="D4" s="242"/>
      <c r="E4" s="245"/>
      <c r="F4" s="246" t="s">
        <v>564</v>
      </c>
      <c r="G4" s="247"/>
      <c r="H4" s="248"/>
      <c r="I4" s="250"/>
    </row>
    <row r="5" spans="1:14" x14ac:dyDescent="0.25">
      <c r="A5" s="231" t="str">
        <f>'P&amp;G REV01'!A5:J5</f>
        <v>Project  Name: SASOL CHEM 88/11 kV SUBSTATION BREAKER ROOM - NEW CABLE TRENCH AND RELATED WORKS:
Civil works - Bill of Quantities</v>
      </c>
      <c r="B5" s="232"/>
      <c r="C5" s="232"/>
      <c r="D5" s="232"/>
      <c r="E5" s="232"/>
      <c r="F5" s="232"/>
      <c r="G5" s="232"/>
      <c r="H5" s="232"/>
      <c r="I5" s="233"/>
    </row>
    <row r="6" spans="1:14" ht="25.5" x14ac:dyDescent="0.25">
      <c r="A6" s="109" t="s">
        <v>565</v>
      </c>
      <c r="B6" s="109" t="s">
        <v>566</v>
      </c>
      <c r="C6" s="231" t="s">
        <v>0</v>
      </c>
      <c r="D6" s="232"/>
      <c r="E6" s="233"/>
      <c r="F6" s="109" t="s">
        <v>1</v>
      </c>
      <c r="G6" s="109" t="s">
        <v>2</v>
      </c>
      <c r="H6" s="109" t="s">
        <v>3</v>
      </c>
      <c r="I6" s="198" t="s">
        <v>4</v>
      </c>
    </row>
    <row r="7" spans="1:14" ht="12.75" customHeight="1" x14ac:dyDescent="0.25">
      <c r="A7" s="15"/>
      <c r="B7" s="15"/>
      <c r="C7" s="16"/>
      <c r="D7" s="17"/>
      <c r="E7" s="18"/>
      <c r="F7" s="15"/>
      <c r="G7" s="19"/>
      <c r="H7" s="20"/>
      <c r="I7" s="21" t="str">
        <f t="shared" ref="I7:I11" si="0">IF(G7&gt;0,ROUND((G7*H7),0),"")</f>
        <v/>
      </c>
    </row>
    <row r="8" spans="1:14" ht="12.75" customHeight="1" x14ac:dyDescent="0.25">
      <c r="A8" s="22"/>
      <c r="B8" s="22"/>
      <c r="C8" s="23"/>
      <c r="D8" s="24"/>
      <c r="E8" s="25"/>
      <c r="F8" s="22"/>
      <c r="G8" s="26"/>
      <c r="H8" s="27"/>
      <c r="I8" s="28" t="str">
        <f t="shared" si="0"/>
        <v/>
      </c>
    </row>
    <row r="9" spans="1:14" ht="12.75" customHeight="1" x14ac:dyDescent="0.3">
      <c r="A9" s="22"/>
      <c r="B9" s="14"/>
      <c r="C9" s="29" t="s">
        <v>1236</v>
      </c>
      <c r="D9" s="24"/>
      <c r="E9" s="25"/>
      <c r="F9" s="22"/>
      <c r="G9" s="26"/>
      <c r="H9" s="27"/>
      <c r="I9" s="28" t="str">
        <f t="shared" si="0"/>
        <v/>
      </c>
      <c r="J9" s="182" t="str">
        <f>IF(ISBLANK(B9),"","EM ")</f>
        <v/>
      </c>
      <c r="K9" s="182" t="str">
        <f>IF(ISBLANK(F9),"","EM ")</f>
        <v/>
      </c>
      <c r="L9" s="182"/>
      <c r="M9" s="182" t="str">
        <f>IF(J9="EM ","EM ",IF(K9="EM ","EM ",""))</f>
        <v/>
      </c>
      <c r="N9" s="175" t="str">
        <f>IF(AND(M9="EM ",ISNUMBER(MAX(N1:N8))),MAX(N1:N8)+1,"")</f>
        <v/>
      </c>
    </row>
    <row r="10" spans="1:14" ht="12.75" customHeight="1" x14ac:dyDescent="0.3">
      <c r="A10" s="30"/>
      <c r="B10" s="22"/>
      <c r="C10" s="29"/>
      <c r="D10" s="31"/>
      <c r="E10" s="32"/>
      <c r="F10" s="30"/>
      <c r="G10" s="33"/>
      <c r="H10" s="34"/>
      <c r="I10" s="35" t="str">
        <f t="shared" si="0"/>
        <v/>
      </c>
      <c r="J10" s="182" t="str">
        <f>IF(ISBLANK(B10),"","EM ")</f>
        <v/>
      </c>
      <c r="K10" s="182" t="str">
        <f>IF(ISBLANK(F10),"","EM ")</f>
        <v/>
      </c>
      <c r="L10" s="182"/>
      <c r="M10" s="182" t="str">
        <f>IF(J10="EM ","EM ",IF(K10="EM ","EM ",""))</f>
        <v/>
      </c>
      <c r="N10" s="175" t="str">
        <f>IF(AND(M10="EM ",ISNUMBER(MAX(N2:N9))),MAX(N2:N9)+1,"")</f>
        <v/>
      </c>
    </row>
    <row r="11" spans="1:14" ht="12.75" customHeight="1" x14ac:dyDescent="0.3">
      <c r="A11" s="30"/>
      <c r="B11" s="30"/>
      <c r="C11" s="36"/>
      <c r="D11" s="31"/>
      <c r="E11" s="32"/>
      <c r="F11" s="30"/>
      <c r="G11" s="33"/>
      <c r="H11" s="34"/>
      <c r="I11" s="35" t="str">
        <f t="shared" si="0"/>
        <v/>
      </c>
      <c r="J11" s="182" t="str">
        <f>IF(ISBLANK(B11),"","EM ")</f>
        <v/>
      </c>
      <c r="K11" s="182" t="str">
        <f>IF(ISBLANK(F11),"","EM ")</f>
        <v/>
      </c>
      <c r="L11" s="182"/>
      <c r="M11" s="182" t="str">
        <f>IF(J11="EM ","EM ",IF(K11="EM ","EM ",""))</f>
        <v/>
      </c>
      <c r="N11" s="175" t="str">
        <f>IF(AND(M11="EM ",ISNUMBER(MAX(N3:N10))),MAX(N3:N10)+1,"")</f>
        <v/>
      </c>
    </row>
    <row r="12" spans="1:14" ht="12.75" customHeight="1" x14ac:dyDescent="0.3">
      <c r="A12" s="30">
        <v>15.1</v>
      </c>
      <c r="B12" s="30" t="s">
        <v>672</v>
      </c>
      <c r="C12" s="23" t="s">
        <v>673</v>
      </c>
      <c r="D12" s="31"/>
      <c r="E12" s="32"/>
      <c r="F12" s="30"/>
      <c r="G12" s="33"/>
      <c r="H12" s="34"/>
      <c r="I12" s="35"/>
      <c r="J12" s="182" t="str">
        <f>IF(ISBLANK(B12),"","EM ")</f>
        <v xml:space="preserve">EM </v>
      </c>
      <c r="K12" s="182" t="str">
        <f>IF(ISBLANK(F12),"","EM ")</f>
        <v/>
      </c>
      <c r="L12" s="182"/>
      <c r="M12" s="182" t="str">
        <f>IF(J12="EM ","EM ",IF(K12="EM ","EM ",""))</f>
        <v xml:space="preserve">EM </v>
      </c>
      <c r="N12" s="175">
        <f>IF(AND(M12="EM ",ISNUMBER(MAX(N4:N11))),MAX(N4:N11)+1,"")</f>
        <v>1</v>
      </c>
    </row>
    <row r="13" spans="1:14" ht="12.75" customHeight="1" x14ac:dyDescent="0.3">
      <c r="A13" s="30"/>
      <c r="B13" s="30"/>
      <c r="C13" s="23"/>
      <c r="D13" s="31"/>
      <c r="E13" s="32"/>
      <c r="F13" s="30"/>
      <c r="G13" s="33"/>
      <c r="H13" s="34"/>
      <c r="I13" s="35"/>
      <c r="J13" s="182" t="str">
        <f t="shared" ref="J13:J34" si="1">IF(ISBLANK(B13),"","EM ")</f>
        <v/>
      </c>
      <c r="K13" s="182" t="str">
        <f t="shared" ref="K13:K34" si="2">IF(ISBLANK(F13),"","EM ")</f>
        <v/>
      </c>
      <c r="L13" s="182"/>
      <c r="M13" s="182" t="str">
        <f t="shared" ref="M13:M34" si="3">IF(J13="EM ","EM ",IF(K13="EM ","EM ",""))</f>
        <v/>
      </c>
      <c r="N13" s="175" t="str">
        <f t="shared" ref="N13:N34" si="4">IF(AND(M13="EM ",ISNUMBER(MAX(N5:N12))),MAX(N5:N12)+1,"")</f>
        <v/>
      </c>
    </row>
    <row r="14" spans="1:14" ht="12.75" customHeight="1" x14ac:dyDescent="0.3">
      <c r="A14" s="30" t="s">
        <v>674</v>
      </c>
      <c r="B14" s="30"/>
      <c r="C14" s="36" t="s">
        <v>320</v>
      </c>
      <c r="D14" s="31" t="s">
        <v>675</v>
      </c>
      <c r="E14" s="32"/>
      <c r="F14" s="30" t="s">
        <v>107</v>
      </c>
      <c r="G14" s="55"/>
      <c r="H14" s="34"/>
      <c r="I14" s="35"/>
      <c r="J14" s="182" t="str">
        <f t="shared" si="1"/>
        <v/>
      </c>
      <c r="K14" s="182" t="str">
        <f t="shared" si="2"/>
        <v xml:space="preserve">EM </v>
      </c>
      <c r="L14" s="182"/>
      <c r="M14" s="182" t="str">
        <f t="shared" si="3"/>
        <v xml:space="preserve">EM </v>
      </c>
      <c r="N14" s="175">
        <f t="shared" si="4"/>
        <v>2</v>
      </c>
    </row>
    <row r="15" spans="1:14" ht="12.75" customHeight="1" x14ac:dyDescent="0.3">
      <c r="A15" s="30"/>
      <c r="B15" s="30"/>
      <c r="C15" s="36"/>
      <c r="D15" s="31"/>
      <c r="E15" s="32"/>
      <c r="F15" s="30"/>
      <c r="G15" s="33"/>
      <c r="H15" s="34"/>
      <c r="I15" s="35"/>
      <c r="J15" s="182" t="str">
        <f t="shared" si="1"/>
        <v/>
      </c>
      <c r="K15" s="182" t="str">
        <f t="shared" si="2"/>
        <v/>
      </c>
      <c r="L15" s="182"/>
      <c r="M15" s="182" t="str">
        <f t="shared" si="3"/>
        <v/>
      </c>
      <c r="N15" s="175" t="str">
        <f t="shared" si="4"/>
        <v/>
      </c>
    </row>
    <row r="16" spans="1:14" ht="12.75" customHeight="1" x14ac:dyDescent="0.3">
      <c r="A16" s="30" t="s">
        <v>676</v>
      </c>
      <c r="B16" s="30"/>
      <c r="C16" s="36" t="s">
        <v>8</v>
      </c>
      <c r="D16" s="5" t="s">
        <v>677</v>
      </c>
      <c r="E16" s="32"/>
      <c r="F16" s="30" t="s">
        <v>107</v>
      </c>
      <c r="G16" s="33"/>
      <c r="H16" s="34"/>
      <c r="I16" s="35"/>
      <c r="J16" s="182" t="str">
        <f t="shared" si="1"/>
        <v/>
      </c>
      <c r="K16" s="182" t="str">
        <f t="shared" si="2"/>
        <v xml:space="preserve">EM </v>
      </c>
      <c r="L16" s="182"/>
      <c r="M16" s="182" t="str">
        <f t="shared" si="3"/>
        <v xml:space="preserve">EM </v>
      </c>
      <c r="N16" s="175">
        <f t="shared" si="4"/>
        <v>3</v>
      </c>
    </row>
    <row r="17" spans="1:14" ht="12.75" customHeight="1" x14ac:dyDescent="0.3">
      <c r="A17" s="30"/>
      <c r="B17" s="30"/>
      <c r="C17" s="23"/>
      <c r="D17" s="31"/>
      <c r="E17" s="32"/>
      <c r="F17" s="30"/>
      <c r="G17" s="55"/>
      <c r="H17" s="34"/>
      <c r="I17" s="35"/>
      <c r="J17" s="182" t="str">
        <f t="shared" si="1"/>
        <v/>
      </c>
      <c r="K17" s="182" t="str">
        <f t="shared" si="2"/>
        <v/>
      </c>
      <c r="L17" s="182"/>
      <c r="M17" s="182" t="str">
        <f t="shared" si="3"/>
        <v/>
      </c>
      <c r="N17" s="175" t="str">
        <f t="shared" si="4"/>
        <v/>
      </c>
    </row>
    <row r="18" spans="1:14" ht="12.75" customHeight="1" x14ac:dyDescent="0.3">
      <c r="A18" s="30">
        <v>15.2</v>
      </c>
      <c r="B18" s="30" t="s">
        <v>678</v>
      </c>
      <c r="C18" s="23" t="s">
        <v>679</v>
      </c>
      <c r="D18" s="31"/>
      <c r="E18" s="32"/>
      <c r="F18" s="30" t="s">
        <v>12</v>
      </c>
      <c r="G18" s="55"/>
      <c r="H18" s="34"/>
      <c r="I18" s="35"/>
      <c r="J18" s="182" t="str">
        <f t="shared" si="1"/>
        <v xml:space="preserve">EM </v>
      </c>
      <c r="K18" s="182" t="str">
        <f t="shared" si="2"/>
        <v xml:space="preserve">EM </v>
      </c>
      <c r="L18" s="182"/>
      <c r="M18" s="182" t="str">
        <f t="shared" si="3"/>
        <v xml:space="preserve">EM </v>
      </c>
      <c r="N18" s="175">
        <f t="shared" si="4"/>
        <v>4</v>
      </c>
    </row>
    <row r="19" spans="1:14" ht="12.75" customHeight="1" x14ac:dyDescent="0.3">
      <c r="A19" s="30"/>
      <c r="B19" s="30"/>
      <c r="C19" s="36"/>
      <c r="D19" s="31"/>
      <c r="E19" s="32"/>
      <c r="F19" s="30"/>
      <c r="G19" s="33"/>
      <c r="H19" s="34"/>
      <c r="I19" s="35"/>
      <c r="J19" s="182" t="str">
        <f t="shared" si="1"/>
        <v/>
      </c>
      <c r="K19" s="182" t="str">
        <f t="shared" si="2"/>
        <v/>
      </c>
      <c r="L19" s="182"/>
      <c r="M19" s="182" t="str">
        <f t="shared" si="3"/>
        <v/>
      </c>
      <c r="N19" s="175" t="str">
        <f t="shared" si="4"/>
        <v/>
      </c>
    </row>
    <row r="20" spans="1:14" ht="12.75" customHeight="1" x14ac:dyDescent="0.3">
      <c r="A20" s="30">
        <v>15.3</v>
      </c>
      <c r="B20" s="30" t="s">
        <v>680</v>
      </c>
      <c r="C20" s="23" t="s">
        <v>681</v>
      </c>
      <c r="D20" s="31"/>
      <c r="E20" s="32"/>
      <c r="F20" s="30"/>
      <c r="G20" s="33"/>
      <c r="H20" s="34"/>
      <c r="I20" s="35"/>
      <c r="J20" s="182" t="str">
        <f t="shared" si="1"/>
        <v xml:space="preserve">EM </v>
      </c>
      <c r="K20" s="182" t="str">
        <f t="shared" si="2"/>
        <v/>
      </c>
      <c r="L20" s="182"/>
      <c r="M20" s="182" t="str">
        <f t="shared" si="3"/>
        <v xml:space="preserve">EM </v>
      </c>
      <c r="N20" s="175">
        <f t="shared" si="4"/>
        <v>5</v>
      </c>
    </row>
    <row r="21" spans="1:14" ht="12.75" customHeight="1" x14ac:dyDescent="0.3">
      <c r="A21" s="30"/>
      <c r="B21" s="30"/>
      <c r="C21" s="36"/>
      <c r="D21" s="31"/>
      <c r="E21" s="31"/>
      <c r="F21" s="30"/>
      <c r="G21" s="33"/>
      <c r="H21" s="34"/>
      <c r="I21" s="35"/>
      <c r="J21" s="182" t="str">
        <f t="shared" si="1"/>
        <v/>
      </c>
      <c r="K21" s="182" t="str">
        <f t="shared" si="2"/>
        <v/>
      </c>
      <c r="L21" s="182"/>
      <c r="M21" s="182" t="str">
        <f t="shared" si="3"/>
        <v/>
      </c>
      <c r="N21" s="175" t="str">
        <f t="shared" si="4"/>
        <v/>
      </c>
    </row>
    <row r="22" spans="1:14" ht="12.75" customHeight="1" x14ac:dyDescent="0.3">
      <c r="A22" s="30" t="s">
        <v>682</v>
      </c>
      <c r="B22" s="30"/>
      <c r="C22" s="36" t="s">
        <v>320</v>
      </c>
      <c r="D22" s="31" t="s">
        <v>683</v>
      </c>
      <c r="E22" s="31"/>
      <c r="F22" s="30" t="s">
        <v>10</v>
      </c>
      <c r="G22" s="33"/>
      <c r="H22" s="34"/>
      <c r="I22" s="35"/>
      <c r="J22" s="182" t="str">
        <f t="shared" si="1"/>
        <v/>
      </c>
      <c r="K22" s="182" t="str">
        <f t="shared" si="2"/>
        <v xml:space="preserve">EM </v>
      </c>
      <c r="L22" s="182"/>
      <c r="M22" s="182" t="str">
        <f t="shared" si="3"/>
        <v xml:space="preserve">EM </v>
      </c>
      <c r="N22" s="175">
        <f t="shared" si="4"/>
        <v>6</v>
      </c>
    </row>
    <row r="23" spans="1:14" ht="12.75" customHeight="1" x14ac:dyDescent="0.3">
      <c r="A23" s="30"/>
      <c r="B23" s="30"/>
      <c r="C23" s="36"/>
      <c r="D23" s="31"/>
      <c r="E23" s="31"/>
      <c r="F23" s="30"/>
      <c r="G23" s="33"/>
      <c r="H23" s="34"/>
      <c r="I23" s="35"/>
      <c r="J23" s="182" t="str">
        <f t="shared" si="1"/>
        <v/>
      </c>
      <c r="K23" s="182" t="str">
        <f t="shared" si="2"/>
        <v/>
      </c>
      <c r="L23" s="182"/>
      <c r="M23" s="182" t="str">
        <f t="shared" si="3"/>
        <v/>
      </c>
      <c r="N23" s="175" t="str">
        <f t="shared" si="4"/>
        <v/>
      </c>
    </row>
    <row r="24" spans="1:14" ht="12.75" customHeight="1" x14ac:dyDescent="0.3">
      <c r="A24" s="30" t="s">
        <v>684</v>
      </c>
      <c r="B24" s="30"/>
      <c r="C24" s="36" t="s">
        <v>8</v>
      </c>
      <c r="D24" s="31" t="s">
        <v>685</v>
      </c>
      <c r="E24" s="31"/>
      <c r="F24" s="30" t="s">
        <v>10</v>
      </c>
      <c r="G24" s="33"/>
      <c r="H24" s="34"/>
      <c r="I24" s="35"/>
      <c r="J24" s="182" t="str">
        <f t="shared" si="1"/>
        <v/>
      </c>
      <c r="K24" s="182" t="str">
        <f t="shared" si="2"/>
        <v xml:space="preserve">EM </v>
      </c>
      <c r="L24" s="182"/>
      <c r="M24" s="182" t="str">
        <f t="shared" si="3"/>
        <v xml:space="preserve">EM </v>
      </c>
      <c r="N24" s="175">
        <f t="shared" si="4"/>
        <v>7</v>
      </c>
    </row>
    <row r="25" spans="1:14" ht="12.75" customHeight="1" x14ac:dyDescent="0.3">
      <c r="A25" s="30"/>
      <c r="B25" s="30"/>
      <c r="C25" s="143"/>
      <c r="D25" s="31"/>
      <c r="E25" s="31"/>
      <c r="F25" s="30"/>
      <c r="G25" s="33"/>
      <c r="H25" s="34"/>
      <c r="I25" s="35"/>
      <c r="J25" s="182" t="str">
        <f t="shared" si="1"/>
        <v/>
      </c>
      <c r="K25" s="182" t="str">
        <f t="shared" si="2"/>
        <v/>
      </c>
      <c r="L25" s="182"/>
      <c r="M25" s="182" t="str">
        <f t="shared" si="3"/>
        <v/>
      </c>
      <c r="N25" s="175" t="str">
        <f t="shared" si="4"/>
        <v/>
      </c>
    </row>
    <row r="26" spans="1:14" ht="12.75" customHeight="1" x14ac:dyDescent="0.3">
      <c r="A26" s="30" t="s">
        <v>686</v>
      </c>
      <c r="B26" s="30"/>
      <c r="C26" s="36" t="s">
        <v>687</v>
      </c>
      <c r="D26" s="31" t="s">
        <v>688</v>
      </c>
      <c r="E26" s="31"/>
      <c r="F26" s="30" t="s">
        <v>10</v>
      </c>
      <c r="G26" s="33"/>
      <c r="H26" s="34"/>
      <c r="I26" s="35"/>
      <c r="J26" s="182" t="str">
        <f t="shared" si="1"/>
        <v/>
      </c>
      <c r="K26" s="182" t="str">
        <f t="shared" si="2"/>
        <v xml:space="preserve">EM </v>
      </c>
      <c r="L26" s="182"/>
      <c r="M26" s="182" t="str">
        <f t="shared" si="3"/>
        <v xml:space="preserve">EM </v>
      </c>
      <c r="N26" s="175">
        <f t="shared" si="4"/>
        <v>8</v>
      </c>
    </row>
    <row r="27" spans="1:14" ht="12.75" customHeight="1" x14ac:dyDescent="0.3">
      <c r="A27" s="30"/>
      <c r="B27" s="30"/>
      <c r="C27" s="36"/>
      <c r="D27" s="31"/>
      <c r="E27" s="31"/>
      <c r="F27" s="30"/>
      <c r="G27" s="33"/>
      <c r="H27" s="34"/>
      <c r="I27" s="35"/>
      <c r="J27" s="182" t="str">
        <f t="shared" si="1"/>
        <v/>
      </c>
      <c r="K27" s="182" t="str">
        <f t="shared" si="2"/>
        <v/>
      </c>
      <c r="L27" s="182"/>
      <c r="M27" s="182" t="str">
        <f t="shared" si="3"/>
        <v/>
      </c>
      <c r="N27" s="175" t="str">
        <f t="shared" si="4"/>
        <v/>
      </c>
    </row>
    <row r="28" spans="1:14" ht="12.75" customHeight="1" x14ac:dyDescent="0.3">
      <c r="A28" s="30" t="s">
        <v>689</v>
      </c>
      <c r="B28" s="30"/>
      <c r="C28" s="36" t="s">
        <v>690</v>
      </c>
      <c r="D28" s="31" t="s">
        <v>691</v>
      </c>
      <c r="E28" s="31"/>
      <c r="F28" s="30" t="s">
        <v>10</v>
      </c>
      <c r="G28" s="33"/>
      <c r="H28" s="34"/>
      <c r="I28" s="35"/>
      <c r="J28" s="182" t="str">
        <f t="shared" si="1"/>
        <v/>
      </c>
      <c r="K28" s="182" t="str">
        <f t="shared" si="2"/>
        <v xml:space="preserve">EM </v>
      </c>
      <c r="L28" s="182"/>
      <c r="M28" s="182" t="str">
        <f t="shared" si="3"/>
        <v xml:space="preserve">EM </v>
      </c>
      <c r="N28" s="175">
        <f t="shared" si="4"/>
        <v>9</v>
      </c>
    </row>
    <row r="29" spans="1:14" ht="12.75" customHeight="1" x14ac:dyDescent="0.3">
      <c r="A29" s="30"/>
      <c r="B29" s="30"/>
      <c r="C29" s="36"/>
      <c r="D29" s="31"/>
      <c r="E29" s="31"/>
      <c r="F29" s="30"/>
      <c r="G29" s="33"/>
      <c r="H29" s="34"/>
      <c r="I29" s="35"/>
      <c r="J29" s="182" t="str">
        <f t="shared" si="1"/>
        <v/>
      </c>
      <c r="K29" s="182" t="str">
        <f t="shared" si="2"/>
        <v/>
      </c>
      <c r="L29" s="182"/>
      <c r="M29" s="182" t="str">
        <f t="shared" si="3"/>
        <v/>
      </c>
      <c r="N29" s="175" t="str">
        <f t="shared" si="4"/>
        <v/>
      </c>
    </row>
    <row r="30" spans="1:14" ht="12.75" customHeight="1" x14ac:dyDescent="0.3">
      <c r="A30" s="30"/>
      <c r="B30" s="30"/>
      <c r="C30" s="36"/>
      <c r="D30" s="31"/>
      <c r="E30" s="31"/>
      <c r="F30" s="30"/>
      <c r="G30" s="33"/>
      <c r="H30" s="34"/>
      <c r="I30" s="35"/>
      <c r="J30" s="182" t="str">
        <f t="shared" si="1"/>
        <v/>
      </c>
      <c r="K30" s="182" t="str">
        <f t="shared" si="2"/>
        <v/>
      </c>
      <c r="L30" s="182"/>
      <c r="M30" s="182" t="str">
        <f t="shared" si="3"/>
        <v/>
      </c>
      <c r="N30" s="175" t="str">
        <f t="shared" si="4"/>
        <v/>
      </c>
    </row>
    <row r="31" spans="1:14" ht="12.75" customHeight="1" x14ac:dyDescent="0.3">
      <c r="A31" s="30"/>
      <c r="B31" s="30"/>
      <c r="C31" s="36"/>
      <c r="D31" s="31"/>
      <c r="E31" s="31"/>
      <c r="F31" s="30"/>
      <c r="G31" s="33"/>
      <c r="H31" s="34"/>
      <c r="I31" s="35"/>
      <c r="J31" s="182" t="str">
        <f t="shared" si="1"/>
        <v/>
      </c>
      <c r="K31" s="182" t="str">
        <f t="shared" si="2"/>
        <v/>
      </c>
      <c r="L31" s="182"/>
      <c r="M31" s="182" t="str">
        <f t="shared" si="3"/>
        <v/>
      </c>
      <c r="N31" s="175" t="str">
        <f t="shared" si="4"/>
        <v/>
      </c>
    </row>
    <row r="32" spans="1:14" ht="12.75" customHeight="1" x14ac:dyDescent="0.3">
      <c r="A32" s="30"/>
      <c r="B32" s="30"/>
      <c r="C32" s="36"/>
      <c r="D32" s="31"/>
      <c r="E32" s="31"/>
      <c r="F32" s="30"/>
      <c r="G32" s="33"/>
      <c r="H32" s="34"/>
      <c r="I32" s="35"/>
      <c r="J32" s="182" t="str">
        <f t="shared" si="1"/>
        <v/>
      </c>
      <c r="K32" s="182" t="str">
        <f t="shared" si="2"/>
        <v/>
      </c>
      <c r="L32" s="182"/>
      <c r="M32" s="182" t="str">
        <f t="shared" si="3"/>
        <v/>
      </c>
      <c r="N32" s="175" t="str">
        <f t="shared" si="4"/>
        <v/>
      </c>
    </row>
    <row r="33" spans="1:14" ht="12.75" customHeight="1" x14ac:dyDescent="0.3">
      <c r="A33" s="30"/>
      <c r="B33" s="30"/>
      <c r="C33" s="36"/>
      <c r="D33" s="31"/>
      <c r="E33" s="31"/>
      <c r="F33" s="30"/>
      <c r="G33" s="33"/>
      <c r="H33" s="34"/>
      <c r="I33" s="35"/>
      <c r="J33" s="182" t="str">
        <f t="shared" si="1"/>
        <v/>
      </c>
      <c r="K33" s="182" t="str">
        <f t="shared" si="2"/>
        <v/>
      </c>
      <c r="L33" s="182"/>
      <c r="M33" s="182" t="str">
        <f t="shared" si="3"/>
        <v/>
      </c>
      <c r="N33" s="175" t="str">
        <f t="shared" si="4"/>
        <v/>
      </c>
    </row>
    <row r="34" spans="1:14" ht="12.75" customHeight="1" x14ac:dyDescent="0.3">
      <c r="A34" s="30"/>
      <c r="B34" s="30"/>
      <c r="C34" s="36"/>
      <c r="D34" s="31"/>
      <c r="E34" s="31"/>
      <c r="F34" s="30"/>
      <c r="G34" s="33"/>
      <c r="H34" s="34"/>
      <c r="I34" s="35"/>
      <c r="J34" s="182" t="str">
        <f t="shared" si="1"/>
        <v/>
      </c>
      <c r="K34" s="182" t="str">
        <f t="shared" si="2"/>
        <v/>
      </c>
      <c r="L34" s="182"/>
      <c r="M34" s="182" t="str">
        <f t="shared" si="3"/>
        <v/>
      </c>
      <c r="N34" s="175" t="str">
        <f t="shared" si="4"/>
        <v/>
      </c>
    </row>
    <row r="35" spans="1:14" ht="20.100000000000001" customHeight="1" x14ac:dyDescent="0.25">
      <c r="A35" s="208" t="s">
        <v>692</v>
      </c>
      <c r="B35" s="177"/>
      <c r="C35" s="178" t="s">
        <v>21</v>
      </c>
      <c r="D35" s="178"/>
      <c r="E35" s="179"/>
      <c r="F35" s="180"/>
      <c r="G35" s="180"/>
      <c r="H35" s="180"/>
      <c r="I35" s="181" t="str">
        <f>IF(MAX(I7:I34)&gt;0,SUM(I7:I34),"")</f>
        <v/>
      </c>
    </row>
  </sheetData>
  <mergeCells count="12">
    <mergeCell ref="A5:I5"/>
    <mergeCell ref="C6:E6"/>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 PC : SUBSTATION EARTHMAT/GRID
Page No:&amp;P</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pageSetUpPr fitToPage="1"/>
  </sheetPr>
  <dimension ref="A1:U694"/>
  <sheetViews>
    <sheetView view="pageBreakPreview" zoomScaleNormal="100" zoomScaleSheetLayoutView="100" zoomScalePageLayoutView="85" workbookViewId="0">
      <selection activeCell="C1" sqref="C1:E4"/>
    </sheetView>
  </sheetViews>
  <sheetFormatPr defaultRowHeight="15" x14ac:dyDescent="0.25"/>
  <cols>
    <col min="1" max="1" width="7.7109375" style="108" customWidth="1"/>
    <col min="2" max="2" width="15.140625" style="108" customWidth="1"/>
    <col min="3" max="4" width="3.7109375" style="108" customWidth="1"/>
    <col min="5" max="5" width="49.140625" style="108" customWidth="1"/>
    <col min="6" max="6" width="7.7109375" style="107" customWidth="1"/>
    <col min="7" max="7" width="10.85546875" style="107" customWidth="1"/>
    <col min="8" max="8" width="12.7109375" style="107" customWidth="1"/>
    <col min="9" max="9" width="17.7109375" style="107" customWidth="1"/>
    <col min="10" max="14" width="9.140625" hidden="1" customWidth="1"/>
    <col min="15" max="16" width="9.140625" customWidth="1"/>
    <col min="18" max="18" width="33.42578125" bestFit="1" customWidth="1"/>
    <col min="19" max="19" width="26.42578125" customWidth="1"/>
  </cols>
  <sheetData>
    <row r="1" spans="1:14" ht="15" customHeight="1" x14ac:dyDescent="0.25">
      <c r="A1" s="237"/>
      <c r="B1" s="238"/>
      <c r="C1" s="237" t="str">
        <f>'P&amp;G REV01'!C1</f>
        <v>Central East Cluster
Civil Works  Detailed Design Package
Bill of Quantities</v>
      </c>
      <c r="D1" s="238"/>
      <c r="E1" s="243"/>
      <c r="F1" s="246" t="s">
        <v>561</v>
      </c>
      <c r="G1" s="247"/>
      <c r="H1" s="248"/>
      <c r="I1" s="250"/>
    </row>
    <row r="2" spans="1:14" ht="15" customHeight="1" x14ac:dyDescent="0.25">
      <c r="A2" s="239"/>
      <c r="B2" s="240"/>
      <c r="C2" s="239"/>
      <c r="D2" s="240"/>
      <c r="E2" s="244"/>
      <c r="F2" s="246" t="s">
        <v>562</v>
      </c>
      <c r="G2" s="247"/>
      <c r="H2" s="248"/>
      <c r="I2" s="250"/>
    </row>
    <row r="3" spans="1:14" ht="15" customHeight="1" x14ac:dyDescent="0.25">
      <c r="A3" s="239"/>
      <c r="B3" s="240"/>
      <c r="C3" s="239"/>
      <c r="D3" s="240"/>
      <c r="E3" s="244"/>
      <c r="F3" s="246" t="s">
        <v>563</v>
      </c>
      <c r="G3" s="247"/>
      <c r="H3" s="248"/>
      <c r="I3" s="250"/>
    </row>
    <row r="4" spans="1:14" ht="15" customHeight="1" x14ac:dyDescent="0.25">
      <c r="A4" s="241"/>
      <c r="B4" s="242"/>
      <c r="C4" s="241"/>
      <c r="D4" s="242"/>
      <c r="E4" s="245"/>
      <c r="F4" s="246" t="s">
        <v>564</v>
      </c>
      <c r="G4" s="247"/>
      <c r="H4" s="248"/>
      <c r="I4" s="250"/>
    </row>
    <row r="5" spans="1:14" ht="15" customHeight="1" x14ac:dyDescent="0.25">
      <c r="A5" s="234" t="str">
        <f>'COVER SHEET'!B2</f>
        <v>Project  Name: SASOL CHEM 88/11 kV SUBSTATION BREAKER ROOM - NEW CABLE TRENCH AND RELATED WORKS:
Civil works - Bill of Quantities</v>
      </c>
      <c r="B5" s="235"/>
      <c r="C5" s="235"/>
      <c r="D5" s="235"/>
      <c r="E5" s="235"/>
      <c r="F5" s="235"/>
      <c r="G5" s="235"/>
      <c r="H5" s="235"/>
      <c r="I5" s="236"/>
    </row>
    <row r="6" spans="1:14" ht="25.5" customHeight="1" x14ac:dyDescent="0.25">
      <c r="A6" s="109" t="s">
        <v>565</v>
      </c>
      <c r="B6" s="109" t="s">
        <v>566</v>
      </c>
      <c r="C6" s="215"/>
      <c r="D6" s="216"/>
      <c r="E6" s="110" t="s">
        <v>0</v>
      </c>
      <c r="F6" s="109" t="s">
        <v>1</v>
      </c>
      <c r="G6" s="109" t="s">
        <v>2</v>
      </c>
      <c r="H6" s="109" t="s">
        <v>3</v>
      </c>
      <c r="I6" s="217" t="s">
        <v>4</v>
      </c>
    </row>
    <row r="7" spans="1:14" ht="12.75" customHeight="1" x14ac:dyDescent="0.25">
      <c r="A7" s="104" t="str">
        <f t="shared" ref="A7:A102" si="0">CONCATENATE(M7,N7)</f>
        <v/>
      </c>
      <c r="B7" s="133"/>
      <c r="C7" s="111"/>
      <c r="D7" s="112"/>
      <c r="E7" s="113"/>
      <c r="F7" s="133"/>
      <c r="G7" s="105"/>
      <c r="H7" s="134"/>
      <c r="I7" s="135" t="str">
        <f t="shared" ref="I7:I68" si="1">IF(AND(OR(G7=0,H7=0)),"",G7*H7)</f>
        <v/>
      </c>
    </row>
    <row r="8" spans="1:14" ht="12.75" customHeight="1" x14ac:dyDescent="0.25">
      <c r="A8" s="65" t="str">
        <f t="shared" si="0"/>
        <v/>
      </c>
      <c r="B8" s="136"/>
      <c r="C8" s="66"/>
      <c r="D8" s="78"/>
      <c r="E8" s="117"/>
      <c r="F8" s="136"/>
      <c r="G8" s="103"/>
      <c r="H8" s="137"/>
      <c r="I8" s="138" t="str">
        <f t="shared" si="1"/>
        <v/>
      </c>
    </row>
    <row r="9" spans="1:14" ht="12.75" customHeight="1" x14ac:dyDescent="0.25">
      <c r="A9" s="65" t="str">
        <f t="shared" si="0"/>
        <v/>
      </c>
      <c r="B9" s="79"/>
      <c r="C9" s="119" t="s">
        <v>667</v>
      </c>
      <c r="D9" s="78"/>
      <c r="E9" s="117"/>
      <c r="F9" s="136"/>
      <c r="G9" s="103"/>
      <c r="H9" s="137"/>
      <c r="I9" s="138" t="str">
        <f t="shared" si="1"/>
        <v/>
      </c>
    </row>
    <row r="10" spans="1:14" ht="12.75" customHeight="1" x14ac:dyDescent="0.25">
      <c r="A10" s="65" t="str">
        <f t="shared" si="0"/>
        <v/>
      </c>
      <c r="B10" s="136"/>
      <c r="C10" s="119" t="s">
        <v>1315</v>
      </c>
      <c r="D10" s="63"/>
      <c r="E10" s="64"/>
      <c r="F10" s="65"/>
      <c r="G10" s="55"/>
      <c r="H10" s="76"/>
      <c r="I10" s="138" t="str">
        <f t="shared" si="1"/>
        <v/>
      </c>
    </row>
    <row r="11" spans="1:14" ht="12.75" customHeight="1" x14ac:dyDescent="0.25">
      <c r="A11" s="65" t="str">
        <f t="shared" si="0"/>
        <v/>
      </c>
      <c r="B11" s="65"/>
      <c r="C11" s="62"/>
      <c r="D11" s="63"/>
      <c r="E11" s="64"/>
      <c r="F11" s="65"/>
      <c r="G11" s="55"/>
      <c r="H11" s="76"/>
      <c r="I11" s="138" t="str">
        <f t="shared" si="1"/>
        <v/>
      </c>
    </row>
    <row r="12" spans="1:14" ht="12.75" customHeight="1" x14ac:dyDescent="0.3">
      <c r="A12" s="65" t="str">
        <f t="shared" si="0"/>
        <v/>
      </c>
      <c r="B12" s="65"/>
      <c r="C12" s="62"/>
      <c r="D12" s="63"/>
      <c r="E12" s="64"/>
      <c r="F12" s="65"/>
      <c r="G12" s="55"/>
      <c r="H12" s="76"/>
      <c r="I12" s="138" t="str">
        <f t="shared" si="1"/>
        <v/>
      </c>
      <c r="J12" s="7" t="str">
        <f t="shared" ref="J12:J17" si="2">IF(ISBLANK(B12),"","RFB ")</f>
        <v/>
      </c>
      <c r="K12" s="7" t="str">
        <f t="shared" ref="K12:K17" si="3">IF(ISBLANK(F12),"","RFB ")</f>
        <v/>
      </c>
      <c r="L12" s="7"/>
      <c r="M12" s="7" t="str">
        <f t="shared" ref="M12:M17" si="4">IF(J12="RFB ","RFB ",IF(K12="RFB ","RFB ",""))</f>
        <v/>
      </c>
      <c r="N12" s="5" t="str">
        <f>IF(AND(M12="RFB ",ISNUMBER(MAX(#REF!))),MAX(#REF!)+1,"")</f>
        <v/>
      </c>
    </row>
    <row r="13" spans="1:14" ht="12.75" customHeight="1" x14ac:dyDescent="0.3">
      <c r="A13" s="65" t="str">
        <f t="shared" si="0"/>
        <v/>
      </c>
      <c r="B13" s="65"/>
      <c r="C13" s="120" t="s">
        <v>668</v>
      </c>
      <c r="D13" s="63"/>
      <c r="E13" s="64"/>
      <c r="F13" s="65"/>
      <c r="G13" s="55"/>
      <c r="H13" s="76"/>
      <c r="I13" s="138" t="str">
        <f t="shared" si="1"/>
        <v/>
      </c>
      <c r="J13" s="7" t="str">
        <f t="shared" si="2"/>
        <v/>
      </c>
      <c r="K13" s="7" t="str">
        <f t="shared" si="3"/>
        <v/>
      </c>
      <c r="L13" s="7"/>
      <c r="M13" s="7" t="str">
        <f t="shared" si="4"/>
        <v/>
      </c>
      <c r="N13" s="5" t="str">
        <f>IF(AND(M13="RFB ",ISNUMBER(MAX(#REF!))),MAX(#REF!)+1,"")</f>
        <v/>
      </c>
    </row>
    <row r="14" spans="1:14" ht="12.75" customHeight="1" x14ac:dyDescent="0.3">
      <c r="A14" s="65" t="str">
        <f t="shared" si="0"/>
        <v/>
      </c>
      <c r="B14" s="65"/>
      <c r="C14" s="66"/>
      <c r="D14" s="63"/>
      <c r="E14" s="64"/>
      <c r="F14" s="65"/>
      <c r="G14" s="55"/>
      <c r="H14" s="76"/>
      <c r="I14" s="138" t="str">
        <f t="shared" si="1"/>
        <v/>
      </c>
      <c r="J14" s="7" t="str">
        <f t="shared" si="2"/>
        <v/>
      </c>
      <c r="K14" s="7" t="str">
        <f t="shared" si="3"/>
        <v/>
      </c>
      <c r="L14" s="7"/>
      <c r="M14" s="7" t="str">
        <f t="shared" si="4"/>
        <v/>
      </c>
      <c r="N14" s="5" t="str">
        <f>IF(AND(M14="RFB ",ISNUMBER(MAX(#REF!))),MAX(#REF!)+1,"")</f>
        <v/>
      </c>
    </row>
    <row r="15" spans="1:14" ht="12.75" customHeight="1" x14ac:dyDescent="0.3">
      <c r="A15" s="65"/>
      <c r="B15" s="65" t="s">
        <v>1307</v>
      </c>
      <c r="C15" s="66" t="s">
        <v>1308</v>
      </c>
      <c r="D15" s="63"/>
      <c r="E15" s="64"/>
      <c r="F15" s="65" t="s">
        <v>24</v>
      </c>
      <c r="G15" s="55"/>
      <c r="H15" s="76"/>
      <c r="I15" s="138"/>
      <c r="J15" s="7" t="str">
        <f t="shared" si="2"/>
        <v xml:space="preserve">RFB </v>
      </c>
      <c r="K15" s="7" t="str">
        <f t="shared" si="3"/>
        <v xml:space="preserve">RFB </v>
      </c>
      <c r="L15" s="7"/>
      <c r="M15" s="7" t="str">
        <f t="shared" si="4"/>
        <v xml:space="preserve">RFB </v>
      </c>
      <c r="N15" s="5">
        <f>IF(AND(M15="RFB ",ISNUMBER(MAX(N1:N14))),MAX(N1:N14)+1,"")</f>
        <v>1</v>
      </c>
    </row>
    <row r="16" spans="1:14" ht="12.75" customHeight="1" x14ac:dyDescent="0.3">
      <c r="A16" s="65"/>
      <c r="B16" s="65"/>
      <c r="C16" s="66" t="s">
        <v>1309</v>
      </c>
      <c r="D16" s="63"/>
      <c r="E16" s="64"/>
      <c r="F16" s="65"/>
      <c r="G16" s="55"/>
      <c r="H16" s="76"/>
      <c r="I16" s="138"/>
      <c r="J16" s="7" t="str">
        <f t="shared" si="2"/>
        <v/>
      </c>
      <c r="K16" s="7" t="str">
        <f t="shared" si="3"/>
        <v/>
      </c>
      <c r="L16" s="7"/>
      <c r="M16" s="7" t="str">
        <f t="shared" si="4"/>
        <v/>
      </c>
      <c r="N16" s="5" t="str">
        <f t="shared" ref="N16:N79" si="5">IF(AND(M16="RFB ",ISNUMBER(MAX(N2:N15))),MAX(N2:N15)+1,"")</f>
        <v/>
      </c>
    </row>
    <row r="17" spans="1:21" ht="12.75" customHeight="1" x14ac:dyDescent="0.3">
      <c r="A17" s="65"/>
      <c r="B17" s="65"/>
      <c r="C17" s="66"/>
      <c r="D17" s="63"/>
      <c r="E17" s="64"/>
      <c r="F17" s="65"/>
      <c r="G17" s="55"/>
      <c r="H17" s="76"/>
      <c r="I17" s="138"/>
      <c r="J17" s="7" t="str">
        <f t="shared" si="2"/>
        <v/>
      </c>
      <c r="K17" s="7" t="str">
        <f t="shared" si="3"/>
        <v/>
      </c>
      <c r="L17" s="7"/>
      <c r="M17" s="7" t="str">
        <f t="shared" si="4"/>
        <v/>
      </c>
      <c r="N17" s="5" t="str">
        <f t="shared" si="5"/>
        <v/>
      </c>
    </row>
    <row r="18" spans="1:21" ht="12.75" customHeight="1" x14ac:dyDescent="0.3">
      <c r="A18" s="65" t="str">
        <f t="shared" si="0"/>
        <v>RFB 2</v>
      </c>
      <c r="B18" s="65" t="s">
        <v>1310</v>
      </c>
      <c r="C18" s="66" t="s">
        <v>1260</v>
      </c>
      <c r="D18" s="63"/>
      <c r="E18" s="64"/>
      <c r="F18" s="65"/>
      <c r="G18" s="55"/>
      <c r="H18" s="76"/>
      <c r="I18" s="138" t="str">
        <f t="shared" si="1"/>
        <v/>
      </c>
      <c r="J18" s="7" t="str">
        <f t="shared" ref="J18" si="6">IF(ISBLANK(B18),"","RFB ")</f>
        <v xml:space="preserve">RFB </v>
      </c>
      <c r="K18" s="7" t="str">
        <f t="shared" ref="K18" si="7">IF(ISBLANK(F18),"","RFB ")</f>
        <v/>
      </c>
      <c r="L18" s="7"/>
      <c r="M18" s="7" t="str">
        <f t="shared" ref="M18" si="8">IF(J18="RFB ","RFB ",IF(K18="RFB ","RFB ",""))</f>
        <v xml:space="preserve">RFB </v>
      </c>
      <c r="N18" s="5">
        <f t="shared" si="5"/>
        <v>2</v>
      </c>
      <c r="R18" s="218"/>
    </row>
    <row r="19" spans="1:21" ht="12.75" customHeight="1" x14ac:dyDescent="0.3">
      <c r="A19" s="65" t="str">
        <f t="shared" si="0"/>
        <v/>
      </c>
      <c r="B19" s="65"/>
      <c r="C19" s="66" t="s">
        <v>1261</v>
      </c>
      <c r="D19" s="63"/>
      <c r="E19" s="64"/>
      <c r="F19" s="65"/>
      <c r="G19" s="55"/>
      <c r="H19" s="76"/>
      <c r="I19" s="138" t="str">
        <f t="shared" si="1"/>
        <v/>
      </c>
      <c r="J19" s="7" t="str">
        <f t="shared" ref="J19:J77" si="9">IF(ISBLANK(B19),"","RFB ")</f>
        <v/>
      </c>
      <c r="K19" s="7" t="str">
        <f t="shared" ref="K19:K77" si="10">IF(ISBLANK(F19),"","RFB ")</f>
        <v/>
      </c>
      <c r="L19" s="7"/>
      <c r="M19" s="7" t="str">
        <f t="shared" ref="M19:M77" si="11">IF(J19="RFB ","RFB ",IF(K19="RFB ","RFB ",""))</f>
        <v/>
      </c>
      <c r="N19" s="5" t="str">
        <f t="shared" si="5"/>
        <v/>
      </c>
    </row>
    <row r="20" spans="1:21" ht="12.75" customHeight="1" x14ac:dyDescent="0.3">
      <c r="A20" s="65" t="str">
        <f t="shared" si="0"/>
        <v/>
      </c>
      <c r="B20" s="65"/>
      <c r="C20" s="62"/>
      <c r="D20" s="63"/>
      <c r="E20" s="64"/>
      <c r="F20" s="65"/>
      <c r="G20" s="55"/>
      <c r="H20" s="76"/>
      <c r="I20" s="138" t="str">
        <f t="shared" si="1"/>
        <v/>
      </c>
      <c r="J20" s="7" t="str">
        <f t="shared" si="9"/>
        <v/>
      </c>
      <c r="K20" s="7" t="str">
        <f t="shared" si="10"/>
        <v/>
      </c>
      <c r="L20" s="7"/>
      <c r="M20" s="7" t="str">
        <f t="shared" si="11"/>
        <v/>
      </c>
      <c r="N20" s="5" t="str">
        <f t="shared" si="5"/>
        <v/>
      </c>
      <c r="R20" s="75"/>
    </row>
    <row r="21" spans="1:21" ht="12.75" customHeight="1" x14ac:dyDescent="0.3">
      <c r="A21" s="65" t="str">
        <f t="shared" si="0"/>
        <v>RFB 3</v>
      </c>
      <c r="B21" s="65"/>
      <c r="C21" s="62" t="s">
        <v>320</v>
      </c>
      <c r="D21" s="63" t="s">
        <v>1262</v>
      </c>
      <c r="E21" s="64"/>
      <c r="F21" s="65" t="s">
        <v>24</v>
      </c>
      <c r="G21" s="55"/>
      <c r="H21" s="76"/>
      <c r="I21" s="138" t="str">
        <f t="shared" si="1"/>
        <v/>
      </c>
      <c r="J21" s="7" t="str">
        <f t="shared" si="9"/>
        <v/>
      </c>
      <c r="K21" s="7" t="str">
        <f t="shared" si="10"/>
        <v xml:space="preserve">RFB </v>
      </c>
      <c r="L21" s="7"/>
      <c r="M21" s="7" t="str">
        <f t="shared" si="11"/>
        <v xml:space="preserve">RFB </v>
      </c>
      <c r="N21" s="5">
        <f t="shared" si="5"/>
        <v>3</v>
      </c>
    </row>
    <row r="22" spans="1:21" ht="12.75" customHeight="1" x14ac:dyDescent="0.3">
      <c r="A22" s="65" t="str">
        <f t="shared" si="0"/>
        <v/>
      </c>
      <c r="B22" s="65"/>
      <c r="C22" s="62"/>
      <c r="D22" s="63"/>
      <c r="E22" s="64"/>
      <c r="F22" s="65"/>
      <c r="G22" s="55"/>
      <c r="H22" s="76"/>
      <c r="I22" s="138" t="str">
        <f t="shared" si="1"/>
        <v/>
      </c>
      <c r="J22" s="7" t="str">
        <f t="shared" si="9"/>
        <v/>
      </c>
      <c r="K22" s="7" t="str">
        <f t="shared" si="10"/>
        <v/>
      </c>
      <c r="L22" s="7"/>
      <c r="M22" s="7" t="str">
        <f t="shared" si="11"/>
        <v/>
      </c>
      <c r="N22" s="5" t="str">
        <f t="shared" si="5"/>
        <v/>
      </c>
    </row>
    <row r="23" spans="1:21" ht="12.75" customHeight="1" x14ac:dyDescent="0.3">
      <c r="A23" s="65" t="str">
        <f t="shared" si="0"/>
        <v>RFB 4</v>
      </c>
      <c r="B23" s="65"/>
      <c r="C23" s="62" t="s">
        <v>8</v>
      </c>
      <c r="D23" s="63" t="s">
        <v>1263</v>
      </c>
      <c r="E23" s="64"/>
      <c r="F23" s="65" t="s">
        <v>24</v>
      </c>
      <c r="G23" s="55"/>
      <c r="H23" s="76"/>
      <c r="I23" s="138" t="str">
        <f t="shared" si="1"/>
        <v/>
      </c>
      <c r="J23" s="7" t="str">
        <f t="shared" si="9"/>
        <v/>
      </c>
      <c r="K23" s="7" t="str">
        <f t="shared" si="10"/>
        <v xml:space="preserve">RFB </v>
      </c>
      <c r="L23" s="7"/>
      <c r="M23" s="7" t="str">
        <f t="shared" si="11"/>
        <v xml:space="preserve">RFB </v>
      </c>
      <c r="N23" s="5">
        <f t="shared" si="5"/>
        <v>4</v>
      </c>
      <c r="R23" s="219"/>
    </row>
    <row r="24" spans="1:21" ht="12.75" customHeight="1" x14ac:dyDescent="0.3">
      <c r="A24" s="65" t="str">
        <f t="shared" si="0"/>
        <v/>
      </c>
      <c r="B24" s="65"/>
      <c r="C24" s="62"/>
      <c r="D24" s="63"/>
      <c r="E24" s="64"/>
      <c r="F24" s="65"/>
      <c r="G24" s="55"/>
      <c r="H24" s="76"/>
      <c r="I24" s="138" t="str">
        <f t="shared" si="1"/>
        <v/>
      </c>
      <c r="J24" s="7" t="str">
        <f t="shared" si="9"/>
        <v/>
      </c>
      <c r="K24" s="7" t="str">
        <f t="shared" si="10"/>
        <v/>
      </c>
      <c r="L24" s="7"/>
      <c r="M24" s="7" t="str">
        <f t="shared" si="11"/>
        <v/>
      </c>
      <c r="N24" s="5" t="str">
        <f t="shared" si="5"/>
        <v/>
      </c>
      <c r="U24" s="220"/>
    </row>
    <row r="25" spans="1:21" ht="12.75" customHeight="1" x14ac:dyDescent="0.3">
      <c r="A25" s="65" t="str">
        <f t="shared" si="0"/>
        <v/>
      </c>
      <c r="B25" s="65"/>
      <c r="C25" s="62" t="s">
        <v>321</v>
      </c>
      <c r="D25" s="63" t="s">
        <v>1265</v>
      </c>
      <c r="E25" s="64"/>
      <c r="F25" s="65"/>
      <c r="G25" s="55"/>
      <c r="H25" s="76"/>
      <c r="I25" s="138" t="str">
        <f t="shared" si="1"/>
        <v/>
      </c>
      <c r="J25" s="7" t="str">
        <f t="shared" si="9"/>
        <v/>
      </c>
      <c r="K25" s="7" t="str">
        <f t="shared" si="10"/>
        <v/>
      </c>
      <c r="L25" s="7"/>
      <c r="M25" s="7" t="str">
        <f t="shared" si="11"/>
        <v/>
      </c>
      <c r="N25" s="5" t="str">
        <f t="shared" si="5"/>
        <v/>
      </c>
    </row>
    <row r="26" spans="1:21" ht="12.75" customHeight="1" x14ac:dyDescent="0.3">
      <c r="A26" s="65" t="str">
        <f t="shared" si="0"/>
        <v/>
      </c>
      <c r="B26" s="65"/>
      <c r="C26" s="62"/>
      <c r="D26" s="63" t="s">
        <v>1264</v>
      </c>
      <c r="E26" s="64"/>
      <c r="F26" s="65"/>
      <c r="G26" s="55"/>
      <c r="H26" s="76"/>
      <c r="I26" s="138" t="str">
        <f t="shared" si="1"/>
        <v/>
      </c>
      <c r="J26" s="7" t="str">
        <f t="shared" si="9"/>
        <v/>
      </c>
      <c r="K26" s="7" t="str">
        <f t="shared" si="10"/>
        <v/>
      </c>
      <c r="L26" s="7"/>
      <c r="M26" s="7" t="str">
        <f t="shared" si="11"/>
        <v/>
      </c>
      <c r="N26" s="5" t="str">
        <f t="shared" si="5"/>
        <v/>
      </c>
    </row>
    <row r="27" spans="1:21" ht="12.75" customHeight="1" x14ac:dyDescent="0.3">
      <c r="A27" s="65" t="str">
        <f t="shared" si="0"/>
        <v/>
      </c>
      <c r="B27" s="65"/>
      <c r="C27" s="62"/>
      <c r="D27" s="63"/>
      <c r="E27" s="64"/>
      <c r="F27" s="65"/>
      <c r="G27" s="55"/>
      <c r="H27" s="76"/>
      <c r="I27" s="138" t="str">
        <f t="shared" si="1"/>
        <v/>
      </c>
      <c r="J27" s="7" t="str">
        <f t="shared" si="9"/>
        <v/>
      </c>
      <c r="K27" s="7" t="str">
        <f t="shared" si="10"/>
        <v/>
      </c>
      <c r="L27" s="7"/>
      <c r="M27" s="7" t="str">
        <f t="shared" si="11"/>
        <v/>
      </c>
      <c r="N27" s="5" t="str">
        <f t="shared" si="5"/>
        <v/>
      </c>
    </row>
    <row r="28" spans="1:21" ht="12.75" customHeight="1" x14ac:dyDescent="0.3">
      <c r="A28" s="65" t="str">
        <f t="shared" si="0"/>
        <v>RFB 5</v>
      </c>
      <c r="B28" s="65"/>
      <c r="C28" s="62"/>
      <c r="D28" s="63" t="s">
        <v>32</v>
      </c>
      <c r="E28" s="64" t="s">
        <v>1266</v>
      </c>
      <c r="F28" s="65" t="s">
        <v>965</v>
      </c>
      <c r="G28" s="55"/>
      <c r="H28" s="76"/>
      <c r="I28" s="138" t="str">
        <f t="shared" si="1"/>
        <v/>
      </c>
      <c r="J28" s="7" t="str">
        <f t="shared" si="9"/>
        <v/>
      </c>
      <c r="K28" s="7" t="str">
        <f t="shared" si="10"/>
        <v xml:space="preserve">RFB </v>
      </c>
      <c r="L28" s="7"/>
      <c r="M28" s="7" t="str">
        <f t="shared" si="11"/>
        <v xml:space="preserve">RFB </v>
      </c>
      <c r="N28" s="5">
        <f t="shared" si="5"/>
        <v>5</v>
      </c>
    </row>
    <row r="29" spans="1:21" ht="12.75" customHeight="1" x14ac:dyDescent="0.3">
      <c r="A29" s="65" t="str">
        <f t="shared" si="0"/>
        <v/>
      </c>
      <c r="B29" s="65"/>
      <c r="C29" s="62"/>
      <c r="D29" s="63"/>
      <c r="E29" s="64" t="s">
        <v>1267</v>
      </c>
      <c r="F29" s="65"/>
      <c r="G29" s="55"/>
      <c r="H29" s="76"/>
      <c r="I29" s="138" t="str">
        <f t="shared" si="1"/>
        <v/>
      </c>
      <c r="J29" s="7" t="str">
        <f t="shared" si="9"/>
        <v/>
      </c>
      <c r="K29" s="7" t="str">
        <f t="shared" si="10"/>
        <v/>
      </c>
      <c r="L29" s="7"/>
      <c r="M29" s="7" t="str">
        <f t="shared" si="11"/>
        <v/>
      </c>
      <c r="N29" s="5" t="str">
        <f t="shared" si="5"/>
        <v/>
      </c>
    </row>
    <row r="30" spans="1:21" ht="12.75" customHeight="1" x14ac:dyDescent="0.3">
      <c r="A30" s="65" t="str">
        <f t="shared" si="0"/>
        <v/>
      </c>
      <c r="B30" s="65"/>
      <c r="C30" s="62"/>
      <c r="D30" s="63"/>
      <c r="E30" s="64"/>
      <c r="F30" s="65"/>
      <c r="G30" s="55"/>
      <c r="H30" s="76"/>
      <c r="I30" s="138" t="str">
        <f t="shared" si="1"/>
        <v/>
      </c>
      <c r="J30" s="7" t="str">
        <f t="shared" si="9"/>
        <v/>
      </c>
      <c r="K30" s="7" t="str">
        <f t="shared" si="10"/>
        <v/>
      </c>
      <c r="L30" s="7"/>
      <c r="M30" s="7" t="str">
        <f t="shared" si="11"/>
        <v/>
      </c>
      <c r="N30" s="5" t="str">
        <f t="shared" si="5"/>
        <v/>
      </c>
    </row>
    <row r="31" spans="1:21" ht="12.75" customHeight="1" x14ac:dyDescent="0.3">
      <c r="A31" s="65" t="str">
        <f t="shared" si="0"/>
        <v>RFB 6</v>
      </c>
      <c r="B31" s="65" t="s">
        <v>1311</v>
      </c>
      <c r="C31" s="66" t="s">
        <v>669</v>
      </c>
      <c r="D31" s="63"/>
      <c r="E31" s="64"/>
      <c r="F31" s="65"/>
      <c r="G31" s="55"/>
      <c r="H31" s="76"/>
      <c r="I31" s="138" t="str">
        <f t="shared" si="1"/>
        <v/>
      </c>
      <c r="J31" s="7" t="str">
        <f t="shared" si="9"/>
        <v xml:space="preserve">RFB </v>
      </c>
      <c r="K31" s="7" t="str">
        <f t="shared" si="10"/>
        <v/>
      </c>
      <c r="L31" s="7"/>
      <c r="M31" s="7" t="str">
        <f t="shared" si="11"/>
        <v xml:space="preserve">RFB </v>
      </c>
      <c r="N31" s="5">
        <f t="shared" si="5"/>
        <v>6</v>
      </c>
    </row>
    <row r="32" spans="1:21" ht="12.75" customHeight="1" x14ac:dyDescent="0.3">
      <c r="A32" s="65" t="str">
        <f t="shared" si="0"/>
        <v/>
      </c>
      <c r="B32" s="65"/>
      <c r="C32" s="62"/>
      <c r="D32" s="63"/>
      <c r="E32" s="64"/>
      <c r="F32" s="65"/>
      <c r="G32" s="55"/>
      <c r="H32" s="76"/>
      <c r="I32" s="138" t="str">
        <f t="shared" si="1"/>
        <v/>
      </c>
      <c r="J32" s="7" t="str">
        <f t="shared" si="9"/>
        <v/>
      </c>
      <c r="K32" s="7" t="str">
        <f t="shared" si="10"/>
        <v/>
      </c>
      <c r="L32" s="7"/>
      <c r="M32" s="7" t="str">
        <f t="shared" si="11"/>
        <v/>
      </c>
      <c r="N32" s="5" t="str">
        <f t="shared" si="5"/>
        <v/>
      </c>
    </row>
    <row r="33" spans="1:14" ht="12.75" customHeight="1" x14ac:dyDescent="0.3">
      <c r="A33" s="65" t="str">
        <f t="shared" si="0"/>
        <v>RFB 7</v>
      </c>
      <c r="B33" s="65" t="s">
        <v>1311</v>
      </c>
      <c r="C33" s="62" t="s">
        <v>320</v>
      </c>
      <c r="D33" s="63" t="s">
        <v>1268</v>
      </c>
      <c r="E33" s="64"/>
      <c r="F33" s="65" t="s">
        <v>670</v>
      </c>
      <c r="G33" s="55"/>
      <c r="H33" s="76"/>
      <c r="I33" s="138" t="str">
        <f t="shared" si="1"/>
        <v/>
      </c>
      <c r="J33" s="7" t="str">
        <f t="shared" si="9"/>
        <v xml:space="preserve">RFB </v>
      </c>
      <c r="K33" s="7" t="str">
        <f t="shared" si="10"/>
        <v xml:space="preserve">RFB </v>
      </c>
      <c r="L33" s="7"/>
      <c r="M33" s="7" t="str">
        <f t="shared" si="11"/>
        <v xml:space="preserve">RFB </v>
      </c>
      <c r="N33" s="5">
        <f t="shared" si="5"/>
        <v>7</v>
      </c>
    </row>
    <row r="34" spans="1:14" ht="12.75" customHeight="1" x14ac:dyDescent="0.3">
      <c r="A34" s="65" t="str">
        <f t="shared" si="0"/>
        <v/>
      </c>
      <c r="B34" s="65"/>
      <c r="C34" s="66"/>
      <c r="D34" s="63"/>
      <c r="E34" s="64"/>
      <c r="F34" s="65"/>
      <c r="G34" s="55"/>
      <c r="H34" s="76"/>
      <c r="I34" s="138" t="str">
        <f t="shared" si="1"/>
        <v/>
      </c>
      <c r="J34" s="7" t="str">
        <f t="shared" si="9"/>
        <v/>
      </c>
      <c r="K34" s="7" t="str">
        <f t="shared" si="10"/>
        <v/>
      </c>
      <c r="L34" s="7"/>
      <c r="M34" s="7" t="str">
        <f t="shared" si="11"/>
        <v/>
      </c>
      <c r="N34" s="5" t="str">
        <f t="shared" si="5"/>
        <v/>
      </c>
    </row>
    <row r="35" spans="1:14" ht="12.75" customHeight="1" x14ac:dyDescent="0.3">
      <c r="A35" s="65" t="str">
        <f t="shared" si="0"/>
        <v>RFB 8</v>
      </c>
      <c r="B35" s="65" t="s">
        <v>1311</v>
      </c>
      <c r="C35" s="62" t="s">
        <v>8</v>
      </c>
      <c r="D35" s="63" t="s">
        <v>1269</v>
      </c>
      <c r="E35" s="64"/>
      <c r="F35" s="65" t="s">
        <v>24</v>
      </c>
      <c r="G35" s="55"/>
      <c r="H35" s="76"/>
      <c r="I35" s="138" t="str">
        <f t="shared" si="1"/>
        <v/>
      </c>
      <c r="J35" s="7" t="str">
        <f t="shared" si="9"/>
        <v xml:space="preserve">RFB </v>
      </c>
      <c r="K35" s="7" t="str">
        <f t="shared" si="10"/>
        <v xml:space="preserve">RFB </v>
      </c>
      <c r="L35" s="7"/>
      <c r="M35" s="7" t="str">
        <f t="shared" si="11"/>
        <v xml:space="preserve">RFB </v>
      </c>
      <c r="N35" s="5">
        <f t="shared" si="5"/>
        <v>8</v>
      </c>
    </row>
    <row r="36" spans="1:14" ht="12.75" customHeight="1" x14ac:dyDescent="0.3">
      <c r="A36" s="65" t="str">
        <f t="shared" si="0"/>
        <v/>
      </c>
      <c r="B36" s="65"/>
      <c r="C36" s="66"/>
      <c r="D36" s="63"/>
      <c r="E36" s="64"/>
      <c r="F36" s="65"/>
      <c r="G36" s="55"/>
      <c r="H36" s="76"/>
      <c r="I36" s="138" t="str">
        <f t="shared" si="1"/>
        <v/>
      </c>
      <c r="J36" s="7" t="str">
        <f t="shared" si="9"/>
        <v/>
      </c>
      <c r="K36" s="7" t="str">
        <f t="shared" si="10"/>
        <v/>
      </c>
      <c r="L36" s="7"/>
      <c r="M36" s="7" t="str">
        <f t="shared" si="11"/>
        <v/>
      </c>
      <c r="N36" s="5" t="str">
        <f t="shared" si="5"/>
        <v/>
      </c>
    </row>
    <row r="37" spans="1:14" ht="12.75" customHeight="1" x14ac:dyDescent="0.3">
      <c r="A37" s="65" t="str">
        <f t="shared" si="0"/>
        <v>RFB 9</v>
      </c>
      <c r="B37" s="65" t="s">
        <v>1311</v>
      </c>
      <c r="C37" s="62" t="s">
        <v>321</v>
      </c>
      <c r="D37" s="63" t="s">
        <v>958</v>
      </c>
      <c r="E37" s="64"/>
      <c r="F37" s="65" t="s">
        <v>24</v>
      </c>
      <c r="G37" s="55"/>
      <c r="H37" s="76"/>
      <c r="I37" s="138" t="str">
        <f t="shared" si="1"/>
        <v/>
      </c>
      <c r="J37" s="7" t="str">
        <f t="shared" si="9"/>
        <v xml:space="preserve">RFB </v>
      </c>
      <c r="K37" s="7" t="str">
        <f t="shared" si="10"/>
        <v xml:space="preserve">RFB </v>
      </c>
      <c r="L37" s="7"/>
      <c r="M37" s="7" t="str">
        <f t="shared" si="11"/>
        <v xml:space="preserve">RFB </v>
      </c>
      <c r="N37" s="5">
        <f t="shared" si="5"/>
        <v>9</v>
      </c>
    </row>
    <row r="38" spans="1:14" ht="12.75" customHeight="1" x14ac:dyDescent="0.3">
      <c r="A38" s="65" t="str">
        <f t="shared" si="0"/>
        <v/>
      </c>
      <c r="B38" s="65"/>
      <c r="C38" s="62"/>
      <c r="D38" s="63" t="s">
        <v>1306</v>
      </c>
      <c r="E38" s="64"/>
      <c r="F38" s="65"/>
      <c r="G38" s="55"/>
      <c r="H38" s="76"/>
      <c r="I38" s="138" t="str">
        <f t="shared" si="1"/>
        <v/>
      </c>
      <c r="J38" s="7" t="str">
        <f t="shared" si="9"/>
        <v/>
      </c>
      <c r="K38" s="7" t="str">
        <f t="shared" si="10"/>
        <v/>
      </c>
      <c r="L38" s="7"/>
      <c r="M38" s="7" t="str">
        <f t="shared" si="11"/>
        <v/>
      </c>
      <c r="N38" s="5" t="str">
        <f t="shared" si="5"/>
        <v/>
      </c>
    </row>
    <row r="39" spans="1:14" ht="12.75" customHeight="1" x14ac:dyDescent="0.3">
      <c r="A39" s="65" t="str">
        <f t="shared" si="0"/>
        <v/>
      </c>
      <c r="B39" s="65"/>
      <c r="C39" s="66"/>
      <c r="D39" s="193" t="s">
        <v>1272</v>
      </c>
      <c r="E39" s="64"/>
      <c r="F39" s="65"/>
      <c r="G39" s="55"/>
      <c r="H39" s="76"/>
      <c r="I39" s="138" t="str">
        <f t="shared" si="1"/>
        <v/>
      </c>
      <c r="J39" s="7" t="str">
        <f t="shared" si="9"/>
        <v/>
      </c>
      <c r="K39" s="7" t="str">
        <f t="shared" si="10"/>
        <v/>
      </c>
      <c r="L39" s="7"/>
      <c r="M39" s="7" t="str">
        <f t="shared" si="11"/>
        <v/>
      </c>
      <c r="N39" s="5" t="str">
        <f t="shared" si="5"/>
        <v/>
      </c>
    </row>
    <row r="40" spans="1:14" ht="12.75" customHeight="1" x14ac:dyDescent="0.3">
      <c r="A40" s="65" t="str">
        <f t="shared" si="0"/>
        <v/>
      </c>
      <c r="B40" s="65"/>
      <c r="C40" s="62"/>
      <c r="D40" s="63"/>
      <c r="E40" s="64"/>
      <c r="F40" s="65"/>
      <c r="G40" s="55"/>
      <c r="H40" s="76"/>
      <c r="I40" s="138" t="str">
        <f t="shared" si="1"/>
        <v/>
      </c>
      <c r="J40" s="7" t="str">
        <f t="shared" si="9"/>
        <v/>
      </c>
      <c r="K40" s="7" t="str">
        <f t="shared" si="10"/>
        <v/>
      </c>
      <c r="L40" s="7"/>
      <c r="M40" s="7" t="str">
        <f t="shared" si="11"/>
        <v/>
      </c>
      <c r="N40" s="5" t="str">
        <f t="shared" si="5"/>
        <v/>
      </c>
    </row>
    <row r="41" spans="1:14" ht="12.75" customHeight="1" x14ac:dyDescent="0.3">
      <c r="A41" s="65" t="str">
        <f t="shared" si="0"/>
        <v>RFB 10</v>
      </c>
      <c r="B41" s="65" t="s">
        <v>1311</v>
      </c>
      <c r="C41" s="62" t="s">
        <v>322</v>
      </c>
      <c r="D41" s="63" t="s">
        <v>1271</v>
      </c>
      <c r="E41" s="64"/>
      <c r="F41" s="65" t="s">
        <v>10</v>
      </c>
      <c r="G41" s="55"/>
      <c r="H41" s="76"/>
      <c r="I41" s="138" t="str">
        <f t="shared" si="1"/>
        <v/>
      </c>
      <c r="J41" s="7" t="str">
        <f t="shared" si="9"/>
        <v xml:space="preserve">RFB </v>
      </c>
      <c r="K41" s="7" t="str">
        <f t="shared" si="10"/>
        <v xml:space="preserve">RFB </v>
      </c>
      <c r="L41" s="7"/>
      <c r="M41" s="7" t="str">
        <f t="shared" si="11"/>
        <v xml:space="preserve">RFB </v>
      </c>
      <c r="N41" s="5">
        <f t="shared" si="5"/>
        <v>10</v>
      </c>
    </row>
    <row r="42" spans="1:14" ht="12.75" customHeight="1" x14ac:dyDescent="0.3">
      <c r="A42" s="65" t="str">
        <f t="shared" si="0"/>
        <v/>
      </c>
      <c r="B42" s="65"/>
      <c r="C42" s="62"/>
      <c r="D42" s="63" t="s">
        <v>1270</v>
      </c>
      <c r="E42" s="64"/>
      <c r="F42" s="65"/>
      <c r="G42" s="55"/>
      <c r="H42" s="76"/>
      <c r="I42" s="138" t="str">
        <f t="shared" si="1"/>
        <v/>
      </c>
      <c r="J42" s="7" t="str">
        <f t="shared" si="9"/>
        <v/>
      </c>
      <c r="K42" s="7" t="str">
        <f t="shared" si="10"/>
        <v/>
      </c>
      <c r="L42" s="7"/>
      <c r="M42" s="7" t="str">
        <f t="shared" si="11"/>
        <v/>
      </c>
      <c r="N42" s="5" t="str">
        <f t="shared" si="5"/>
        <v/>
      </c>
    </row>
    <row r="43" spans="1:14" ht="12.75" customHeight="1" x14ac:dyDescent="0.3">
      <c r="A43" s="65" t="str">
        <f t="shared" si="0"/>
        <v/>
      </c>
      <c r="B43" s="65"/>
      <c r="C43" s="62"/>
      <c r="D43" s="63"/>
      <c r="E43" s="64"/>
      <c r="F43" s="65"/>
      <c r="G43" s="55"/>
      <c r="H43" s="76"/>
      <c r="I43" s="138" t="str">
        <f t="shared" si="1"/>
        <v/>
      </c>
      <c r="J43" s="7" t="str">
        <f t="shared" si="9"/>
        <v/>
      </c>
      <c r="K43" s="7" t="str">
        <f t="shared" si="10"/>
        <v/>
      </c>
      <c r="L43" s="7"/>
      <c r="M43" s="7" t="str">
        <f t="shared" si="11"/>
        <v/>
      </c>
      <c r="N43" s="5" t="str">
        <f t="shared" si="5"/>
        <v/>
      </c>
    </row>
    <row r="44" spans="1:14" ht="12.75" customHeight="1" x14ac:dyDescent="0.3">
      <c r="A44" s="65" t="str">
        <f t="shared" si="0"/>
        <v>RFB 11</v>
      </c>
      <c r="B44" s="65" t="s">
        <v>1311</v>
      </c>
      <c r="C44" s="62" t="s">
        <v>323</v>
      </c>
      <c r="D44" s="63" t="s">
        <v>959</v>
      </c>
      <c r="E44" s="64"/>
      <c r="F44" s="65"/>
      <c r="G44" s="55"/>
      <c r="H44" s="76"/>
      <c r="I44" s="138" t="str">
        <f t="shared" si="1"/>
        <v/>
      </c>
      <c r="J44" s="7" t="str">
        <f t="shared" si="9"/>
        <v xml:space="preserve">RFB </v>
      </c>
      <c r="K44" s="7" t="str">
        <f t="shared" si="10"/>
        <v/>
      </c>
      <c r="L44" s="7"/>
      <c r="M44" s="7" t="str">
        <f t="shared" si="11"/>
        <v xml:space="preserve">RFB </v>
      </c>
      <c r="N44" s="5">
        <f t="shared" si="5"/>
        <v>11</v>
      </c>
    </row>
    <row r="45" spans="1:14" ht="12.75" customHeight="1" x14ac:dyDescent="0.3">
      <c r="A45" s="65" t="str">
        <f t="shared" si="0"/>
        <v/>
      </c>
      <c r="B45" s="65"/>
      <c r="C45" s="66"/>
      <c r="D45" s="63" t="s">
        <v>960</v>
      </c>
      <c r="E45" s="64"/>
      <c r="F45" s="65"/>
      <c r="G45" s="55"/>
      <c r="H45" s="76"/>
      <c r="I45" s="138" t="str">
        <f t="shared" si="1"/>
        <v/>
      </c>
      <c r="J45" s="7" t="str">
        <f t="shared" si="9"/>
        <v/>
      </c>
      <c r="K45" s="7" t="str">
        <f t="shared" si="10"/>
        <v/>
      </c>
      <c r="L45" s="7"/>
      <c r="M45" s="7" t="str">
        <f t="shared" si="11"/>
        <v/>
      </c>
      <c r="N45" s="5" t="str">
        <f t="shared" si="5"/>
        <v/>
      </c>
    </row>
    <row r="46" spans="1:14" ht="12.75" customHeight="1" x14ac:dyDescent="0.3">
      <c r="A46" s="65" t="str">
        <f t="shared" si="0"/>
        <v/>
      </c>
      <c r="B46" s="65"/>
      <c r="C46" s="62"/>
      <c r="D46" s="63"/>
      <c r="E46" s="64"/>
      <c r="F46" s="65"/>
      <c r="G46" s="55"/>
      <c r="H46" s="76"/>
      <c r="I46" s="138" t="str">
        <f t="shared" si="1"/>
        <v/>
      </c>
      <c r="J46" s="7" t="str">
        <f t="shared" si="9"/>
        <v/>
      </c>
      <c r="K46" s="7" t="str">
        <f t="shared" si="10"/>
        <v/>
      </c>
      <c r="L46" s="7"/>
      <c r="M46" s="7" t="str">
        <f t="shared" si="11"/>
        <v/>
      </c>
      <c r="N46" s="5" t="str">
        <f t="shared" si="5"/>
        <v/>
      </c>
    </row>
    <row r="47" spans="1:14" ht="12.75" customHeight="1" x14ac:dyDescent="0.3">
      <c r="A47" s="65" t="str">
        <f t="shared" si="0"/>
        <v>RFB 12</v>
      </c>
      <c r="B47" s="65"/>
      <c r="C47" s="63"/>
      <c r="D47" s="63" t="s">
        <v>32</v>
      </c>
      <c r="E47" s="64" t="s">
        <v>961</v>
      </c>
      <c r="F47" s="65" t="s">
        <v>24</v>
      </c>
      <c r="G47" s="55"/>
      <c r="H47" s="76"/>
      <c r="I47" s="138" t="str">
        <f t="shared" si="1"/>
        <v/>
      </c>
      <c r="J47" s="7" t="str">
        <f t="shared" si="9"/>
        <v/>
      </c>
      <c r="K47" s="7" t="str">
        <f t="shared" si="10"/>
        <v xml:space="preserve">RFB </v>
      </c>
      <c r="L47" s="7"/>
      <c r="M47" s="7" t="str">
        <f t="shared" si="11"/>
        <v xml:space="preserve">RFB </v>
      </c>
      <c r="N47" s="5">
        <f t="shared" si="5"/>
        <v>12</v>
      </c>
    </row>
    <row r="48" spans="1:14" ht="12.75" customHeight="1" x14ac:dyDescent="0.3">
      <c r="A48" s="65" t="str">
        <f t="shared" si="0"/>
        <v/>
      </c>
      <c r="B48" s="65"/>
      <c r="C48" s="63"/>
      <c r="D48" s="63"/>
      <c r="E48" s="64"/>
      <c r="F48" s="65"/>
      <c r="G48" s="55"/>
      <c r="H48" s="76"/>
      <c r="I48" s="138" t="str">
        <f t="shared" si="1"/>
        <v/>
      </c>
      <c r="J48" s="7" t="str">
        <f t="shared" si="9"/>
        <v/>
      </c>
      <c r="K48" s="7" t="str">
        <f t="shared" si="10"/>
        <v/>
      </c>
      <c r="L48" s="7"/>
      <c r="M48" s="7" t="str">
        <f t="shared" si="11"/>
        <v/>
      </c>
      <c r="N48" s="5" t="str">
        <f t="shared" si="5"/>
        <v/>
      </c>
    </row>
    <row r="49" spans="1:14" ht="12.75" customHeight="1" x14ac:dyDescent="0.3">
      <c r="A49" s="65" t="str">
        <f t="shared" si="0"/>
        <v>RFB 13</v>
      </c>
      <c r="B49" s="65"/>
      <c r="C49" s="63"/>
      <c r="D49" s="63" t="s">
        <v>33</v>
      </c>
      <c r="E49" s="64" t="s">
        <v>962</v>
      </c>
      <c r="F49" s="65" t="s">
        <v>24</v>
      </c>
      <c r="G49" s="55"/>
      <c r="H49" s="76"/>
      <c r="I49" s="138" t="str">
        <f t="shared" si="1"/>
        <v/>
      </c>
      <c r="J49" s="7" t="str">
        <f t="shared" si="9"/>
        <v/>
      </c>
      <c r="K49" s="7" t="str">
        <f t="shared" si="10"/>
        <v xml:space="preserve">RFB </v>
      </c>
      <c r="L49" s="7"/>
      <c r="M49" s="7" t="str">
        <f t="shared" si="11"/>
        <v xml:space="preserve">RFB </v>
      </c>
      <c r="N49" s="5">
        <f t="shared" si="5"/>
        <v>13</v>
      </c>
    </row>
    <row r="50" spans="1:14" ht="12.75" customHeight="1" x14ac:dyDescent="0.3">
      <c r="A50" s="65" t="str">
        <f t="shared" si="0"/>
        <v/>
      </c>
      <c r="B50" s="65"/>
      <c r="C50" s="66"/>
      <c r="D50" s="63"/>
      <c r="E50" s="64"/>
      <c r="F50" s="65"/>
      <c r="G50" s="55"/>
      <c r="H50" s="76"/>
      <c r="I50" s="138" t="str">
        <f t="shared" si="1"/>
        <v/>
      </c>
      <c r="J50" s="7" t="str">
        <f t="shared" si="9"/>
        <v/>
      </c>
      <c r="K50" s="7" t="str">
        <f t="shared" si="10"/>
        <v/>
      </c>
      <c r="L50" s="7"/>
      <c r="M50" s="7" t="str">
        <f t="shared" si="11"/>
        <v/>
      </c>
      <c r="N50" s="5" t="str">
        <f t="shared" si="5"/>
        <v/>
      </c>
    </row>
    <row r="51" spans="1:14" ht="12.75" customHeight="1" x14ac:dyDescent="0.3">
      <c r="A51" s="65" t="str">
        <f t="shared" si="0"/>
        <v>RFB 14</v>
      </c>
      <c r="B51" s="65" t="s">
        <v>1311</v>
      </c>
      <c r="C51" s="63" t="s">
        <v>324</v>
      </c>
      <c r="D51" s="63" t="s">
        <v>1273</v>
      </c>
      <c r="E51" s="64"/>
      <c r="F51" s="65"/>
      <c r="G51" s="55"/>
      <c r="H51" s="76"/>
      <c r="I51" s="138" t="str">
        <f t="shared" si="1"/>
        <v/>
      </c>
      <c r="J51" s="7" t="str">
        <f t="shared" si="9"/>
        <v xml:space="preserve">RFB </v>
      </c>
      <c r="K51" s="7" t="str">
        <f t="shared" si="10"/>
        <v/>
      </c>
      <c r="L51" s="7"/>
      <c r="M51" s="7" t="str">
        <f t="shared" si="11"/>
        <v xml:space="preserve">RFB </v>
      </c>
      <c r="N51" s="5">
        <f t="shared" si="5"/>
        <v>14</v>
      </c>
    </row>
    <row r="52" spans="1:14" ht="12.75" customHeight="1" x14ac:dyDescent="0.3">
      <c r="A52" s="65" t="str">
        <f t="shared" si="0"/>
        <v/>
      </c>
      <c r="B52" s="65"/>
      <c r="C52" s="63"/>
      <c r="D52" s="63"/>
      <c r="E52" s="64"/>
      <c r="F52" s="65"/>
      <c r="G52" s="55"/>
      <c r="H52" s="76"/>
      <c r="I52" s="138" t="str">
        <f t="shared" si="1"/>
        <v/>
      </c>
      <c r="J52" s="7" t="str">
        <f t="shared" si="9"/>
        <v/>
      </c>
      <c r="K52" s="7" t="str">
        <f t="shared" si="10"/>
        <v/>
      </c>
      <c r="L52" s="7"/>
      <c r="M52" s="7" t="str">
        <f t="shared" si="11"/>
        <v/>
      </c>
      <c r="N52" s="5" t="str">
        <f t="shared" si="5"/>
        <v/>
      </c>
    </row>
    <row r="53" spans="1:14" ht="12.75" customHeight="1" x14ac:dyDescent="0.3">
      <c r="A53" s="65" t="str">
        <f t="shared" si="0"/>
        <v>RFB 15</v>
      </c>
      <c r="B53" s="65"/>
      <c r="C53" s="63"/>
      <c r="D53" s="63" t="s">
        <v>32</v>
      </c>
      <c r="E53" s="64" t="s">
        <v>1297</v>
      </c>
      <c r="F53" s="65" t="s">
        <v>10</v>
      </c>
      <c r="G53" s="55"/>
      <c r="H53" s="76"/>
      <c r="I53" s="138" t="str">
        <f t="shared" si="1"/>
        <v/>
      </c>
      <c r="J53" s="7" t="str">
        <f t="shared" si="9"/>
        <v/>
      </c>
      <c r="K53" s="7" t="str">
        <f t="shared" si="10"/>
        <v xml:space="preserve">RFB </v>
      </c>
      <c r="L53" s="7"/>
      <c r="M53" s="7" t="str">
        <f t="shared" si="11"/>
        <v xml:space="preserve">RFB </v>
      </c>
      <c r="N53" s="5">
        <f t="shared" si="5"/>
        <v>15</v>
      </c>
    </row>
    <row r="54" spans="1:14" ht="12.75" customHeight="1" x14ac:dyDescent="0.3">
      <c r="A54" s="65" t="str">
        <f t="shared" si="0"/>
        <v/>
      </c>
      <c r="B54" s="65"/>
      <c r="C54" s="66"/>
      <c r="D54" s="63"/>
      <c r="E54" s="64"/>
      <c r="F54" s="65"/>
      <c r="G54" s="55"/>
      <c r="H54" s="76"/>
      <c r="I54" s="138" t="str">
        <f t="shared" si="1"/>
        <v/>
      </c>
      <c r="J54" s="7" t="str">
        <f t="shared" si="9"/>
        <v/>
      </c>
      <c r="K54" s="7" t="str">
        <f t="shared" si="10"/>
        <v/>
      </c>
      <c r="L54" s="7"/>
      <c r="M54" s="7" t="str">
        <f t="shared" si="11"/>
        <v/>
      </c>
      <c r="N54" s="5" t="str">
        <f t="shared" si="5"/>
        <v/>
      </c>
    </row>
    <row r="55" spans="1:14" ht="12.75" customHeight="1" x14ac:dyDescent="0.3">
      <c r="A55" s="65" t="str">
        <f t="shared" si="0"/>
        <v>RFB 16</v>
      </c>
      <c r="B55" s="65"/>
      <c r="C55" s="66"/>
      <c r="D55" s="63" t="s">
        <v>33</v>
      </c>
      <c r="E55" s="64" t="s">
        <v>1297</v>
      </c>
      <c r="F55" s="65" t="s">
        <v>10</v>
      </c>
      <c r="G55" s="55"/>
      <c r="H55" s="76"/>
      <c r="I55" s="138" t="str">
        <f t="shared" si="1"/>
        <v/>
      </c>
      <c r="J55" s="7" t="str">
        <f t="shared" si="9"/>
        <v/>
      </c>
      <c r="K55" s="7" t="str">
        <f t="shared" si="10"/>
        <v xml:space="preserve">RFB </v>
      </c>
      <c r="L55" s="7"/>
      <c r="M55" s="7" t="str">
        <f t="shared" si="11"/>
        <v xml:space="preserve">RFB </v>
      </c>
      <c r="N55" s="5">
        <f t="shared" si="5"/>
        <v>16</v>
      </c>
    </row>
    <row r="56" spans="1:14" ht="12.75" customHeight="1" x14ac:dyDescent="0.3">
      <c r="A56" s="65" t="str">
        <f t="shared" si="0"/>
        <v/>
      </c>
      <c r="B56" s="65"/>
      <c r="C56" s="66"/>
      <c r="D56" s="63"/>
      <c r="E56" s="64"/>
      <c r="F56" s="65"/>
      <c r="G56" s="55"/>
      <c r="H56" s="76"/>
      <c r="I56" s="138" t="str">
        <f t="shared" si="1"/>
        <v/>
      </c>
      <c r="J56" s="7" t="str">
        <f t="shared" si="9"/>
        <v/>
      </c>
      <c r="K56" s="7" t="str">
        <f t="shared" si="10"/>
        <v/>
      </c>
      <c r="L56" s="7"/>
      <c r="M56" s="7" t="str">
        <f t="shared" si="11"/>
        <v/>
      </c>
      <c r="N56" s="5" t="str">
        <f t="shared" si="5"/>
        <v/>
      </c>
    </row>
    <row r="57" spans="1:14" ht="12.75" customHeight="1" x14ac:dyDescent="0.3">
      <c r="A57" s="65" t="str">
        <f t="shared" si="0"/>
        <v>RFB 17</v>
      </c>
      <c r="B57" s="65"/>
      <c r="C57" s="66"/>
      <c r="D57" s="63" t="s">
        <v>36</v>
      </c>
      <c r="E57" s="64" t="s">
        <v>1297</v>
      </c>
      <c r="F57" s="65" t="s">
        <v>10</v>
      </c>
      <c r="G57" s="55"/>
      <c r="H57" s="76"/>
      <c r="I57" s="138" t="str">
        <f t="shared" si="1"/>
        <v/>
      </c>
      <c r="J57" s="7" t="str">
        <f t="shared" si="9"/>
        <v/>
      </c>
      <c r="K57" s="7" t="str">
        <f t="shared" si="10"/>
        <v xml:space="preserve">RFB </v>
      </c>
      <c r="L57" s="7"/>
      <c r="M57" s="7" t="str">
        <f t="shared" si="11"/>
        <v xml:space="preserve">RFB </v>
      </c>
      <c r="N57" s="5">
        <f t="shared" si="5"/>
        <v>17</v>
      </c>
    </row>
    <row r="58" spans="1:14" ht="12.75" customHeight="1" x14ac:dyDescent="0.3">
      <c r="A58" s="65" t="str">
        <f t="shared" si="0"/>
        <v/>
      </c>
      <c r="B58" s="65"/>
      <c r="C58" s="66"/>
      <c r="D58" s="63"/>
      <c r="E58" s="64"/>
      <c r="F58" s="65"/>
      <c r="G58" s="55"/>
      <c r="H58" s="76"/>
      <c r="I58" s="138" t="str">
        <f t="shared" si="1"/>
        <v/>
      </c>
      <c r="J58" s="7" t="str">
        <f t="shared" si="9"/>
        <v/>
      </c>
      <c r="K58" s="7" t="str">
        <f t="shared" si="10"/>
        <v/>
      </c>
      <c r="L58" s="7"/>
      <c r="M58" s="7" t="str">
        <f t="shared" si="11"/>
        <v/>
      </c>
      <c r="N58" s="5" t="str">
        <f t="shared" si="5"/>
        <v/>
      </c>
    </row>
    <row r="59" spans="1:14" ht="12.75" customHeight="1" x14ac:dyDescent="0.3">
      <c r="A59" s="65" t="str">
        <f t="shared" si="0"/>
        <v>RFB 18</v>
      </c>
      <c r="B59" s="65"/>
      <c r="C59" s="66"/>
      <c r="D59" s="63" t="s">
        <v>38</v>
      </c>
      <c r="E59" s="64" t="s">
        <v>1297</v>
      </c>
      <c r="F59" s="65" t="s">
        <v>10</v>
      </c>
      <c r="G59" s="55"/>
      <c r="H59" s="76"/>
      <c r="I59" s="138" t="str">
        <f t="shared" si="1"/>
        <v/>
      </c>
      <c r="J59" s="7" t="str">
        <f t="shared" si="9"/>
        <v/>
      </c>
      <c r="K59" s="7" t="str">
        <f t="shared" si="10"/>
        <v xml:space="preserve">RFB </v>
      </c>
      <c r="L59" s="7"/>
      <c r="M59" s="7" t="str">
        <f t="shared" si="11"/>
        <v xml:space="preserve">RFB </v>
      </c>
      <c r="N59" s="5">
        <f t="shared" si="5"/>
        <v>18</v>
      </c>
    </row>
    <row r="60" spans="1:14" ht="12.75" customHeight="1" x14ac:dyDescent="0.3">
      <c r="A60" s="65" t="str">
        <f t="shared" si="0"/>
        <v/>
      </c>
      <c r="B60" s="65"/>
      <c r="C60" s="66"/>
      <c r="D60" s="63"/>
      <c r="E60" s="64"/>
      <c r="F60" s="65"/>
      <c r="G60" s="55"/>
      <c r="H60" s="76"/>
      <c r="I60" s="138" t="str">
        <f t="shared" si="1"/>
        <v/>
      </c>
      <c r="J60" s="7" t="str">
        <f t="shared" si="9"/>
        <v/>
      </c>
      <c r="K60" s="7" t="str">
        <f t="shared" si="10"/>
        <v/>
      </c>
      <c r="L60" s="7"/>
      <c r="M60" s="7" t="str">
        <f t="shared" si="11"/>
        <v/>
      </c>
      <c r="N60" s="5" t="str">
        <f t="shared" si="5"/>
        <v/>
      </c>
    </row>
    <row r="61" spans="1:14" ht="12.75" customHeight="1" x14ac:dyDescent="0.3">
      <c r="A61" s="65" t="str">
        <f t="shared" si="0"/>
        <v>RFB 19</v>
      </c>
      <c r="B61" s="65"/>
      <c r="C61" s="66"/>
      <c r="D61" s="63" t="s">
        <v>96</v>
      </c>
      <c r="E61" s="64" t="s">
        <v>1297</v>
      </c>
      <c r="F61" s="65" t="s">
        <v>10</v>
      </c>
      <c r="G61" s="55"/>
      <c r="H61" s="76"/>
      <c r="I61" s="138" t="str">
        <f t="shared" si="1"/>
        <v/>
      </c>
      <c r="J61" s="7" t="str">
        <f t="shared" si="9"/>
        <v/>
      </c>
      <c r="K61" s="7" t="str">
        <f t="shared" si="10"/>
        <v xml:space="preserve">RFB </v>
      </c>
      <c r="L61" s="7"/>
      <c r="M61" s="7" t="str">
        <f t="shared" si="11"/>
        <v xml:space="preserve">RFB </v>
      </c>
      <c r="N61" s="5">
        <f t="shared" si="5"/>
        <v>19</v>
      </c>
    </row>
    <row r="62" spans="1:14" ht="12.75" customHeight="1" x14ac:dyDescent="0.3">
      <c r="A62" s="65" t="str">
        <f t="shared" si="0"/>
        <v/>
      </c>
      <c r="B62" s="65"/>
      <c r="C62" s="66"/>
      <c r="D62" s="63"/>
      <c r="E62" s="64"/>
      <c r="F62" s="65"/>
      <c r="G62" s="55"/>
      <c r="H62" s="76"/>
      <c r="I62" s="138" t="str">
        <f t="shared" si="1"/>
        <v/>
      </c>
      <c r="J62" s="7" t="str">
        <f t="shared" si="9"/>
        <v/>
      </c>
      <c r="K62" s="7" t="str">
        <f t="shared" si="10"/>
        <v/>
      </c>
      <c r="L62" s="7"/>
      <c r="M62" s="7" t="str">
        <f t="shared" si="11"/>
        <v/>
      </c>
      <c r="N62" s="5" t="str">
        <f t="shared" si="5"/>
        <v/>
      </c>
    </row>
    <row r="63" spans="1:14" ht="12.75" customHeight="1" x14ac:dyDescent="0.3">
      <c r="A63" s="65" t="str">
        <f t="shared" si="0"/>
        <v>RFB 20</v>
      </c>
      <c r="B63" s="65"/>
      <c r="C63" s="66"/>
      <c r="D63" s="63" t="s">
        <v>97</v>
      </c>
      <c r="E63" s="64" t="s">
        <v>1297</v>
      </c>
      <c r="F63" s="65" t="s">
        <v>10</v>
      </c>
      <c r="G63" s="55"/>
      <c r="H63" s="76"/>
      <c r="I63" s="138" t="str">
        <f t="shared" si="1"/>
        <v/>
      </c>
      <c r="J63" s="7" t="str">
        <f t="shared" si="9"/>
        <v/>
      </c>
      <c r="K63" s="7" t="str">
        <f t="shared" si="10"/>
        <v xml:space="preserve">RFB </v>
      </c>
      <c r="L63" s="7"/>
      <c r="M63" s="7" t="str">
        <f t="shared" si="11"/>
        <v xml:space="preserve">RFB </v>
      </c>
      <c r="N63" s="5">
        <f t="shared" si="5"/>
        <v>20</v>
      </c>
    </row>
    <row r="64" spans="1:14" ht="12.75" customHeight="1" x14ac:dyDescent="0.3">
      <c r="A64" s="65" t="str">
        <f t="shared" si="0"/>
        <v/>
      </c>
      <c r="B64" s="65"/>
      <c r="C64" s="66"/>
      <c r="D64" s="63"/>
      <c r="E64" s="64"/>
      <c r="F64" s="65"/>
      <c r="G64" s="55"/>
      <c r="H64" s="76"/>
      <c r="I64" s="138" t="str">
        <f t="shared" si="1"/>
        <v/>
      </c>
      <c r="J64" s="7" t="str">
        <f t="shared" si="9"/>
        <v/>
      </c>
      <c r="K64" s="7" t="str">
        <f t="shared" si="10"/>
        <v/>
      </c>
      <c r="L64" s="7"/>
      <c r="M64" s="7" t="str">
        <f t="shared" si="11"/>
        <v/>
      </c>
      <c r="N64" s="5" t="str">
        <f t="shared" si="5"/>
        <v/>
      </c>
    </row>
    <row r="65" spans="1:14" ht="12.75" customHeight="1" x14ac:dyDescent="0.3">
      <c r="A65" s="65" t="str">
        <f t="shared" si="0"/>
        <v>RFB 21</v>
      </c>
      <c r="B65" s="65"/>
      <c r="C65" s="66"/>
      <c r="D65" s="63" t="s">
        <v>98</v>
      </c>
      <c r="E65" s="64" t="s">
        <v>1297</v>
      </c>
      <c r="F65" s="65" t="s">
        <v>10</v>
      </c>
      <c r="G65" s="55"/>
      <c r="H65" s="76"/>
      <c r="I65" s="138" t="str">
        <f t="shared" si="1"/>
        <v/>
      </c>
      <c r="J65" s="7" t="str">
        <f t="shared" si="9"/>
        <v/>
      </c>
      <c r="K65" s="7" t="str">
        <f t="shared" si="10"/>
        <v xml:space="preserve">RFB </v>
      </c>
      <c r="L65" s="7"/>
      <c r="M65" s="7" t="str">
        <f t="shared" si="11"/>
        <v xml:space="preserve">RFB </v>
      </c>
      <c r="N65" s="5">
        <f t="shared" si="5"/>
        <v>21</v>
      </c>
    </row>
    <row r="66" spans="1:14" ht="12.75" customHeight="1" x14ac:dyDescent="0.3">
      <c r="A66" s="65" t="str">
        <f t="shared" si="0"/>
        <v/>
      </c>
      <c r="B66" s="65"/>
      <c r="C66" s="66"/>
      <c r="D66" s="63"/>
      <c r="E66" s="64"/>
      <c r="F66" s="65"/>
      <c r="G66" s="55"/>
      <c r="H66" s="76"/>
      <c r="I66" s="138" t="str">
        <f t="shared" si="1"/>
        <v/>
      </c>
      <c r="J66" s="7" t="str">
        <f t="shared" si="9"/>
        <v/>
      </c>
      <c r="K66" s="7" t="str">
        <f t="shared" si="10"/>
        <v/>
      </c>
      <c r="L66" s="7"/>
      <c r="M66" s="7" t="str">
        <f t="shared" si="11"/>
        <v/>
      </c>
      <c r="N66" s="5" t="str">
        <f t="shared" si="5"/>
        <v/>
      </c>
    </row>
    <row r="67" spans="1:14" ht="12.75" customHeight="1" x14ac:dyDescent="0.3">
      <c r="A67" s="65" t="str">
        <f t="shared" si="0"/>
        <v/>
      </c>
      <c r="B67" s="65"/>
      <c r="C67" s="221" t="s">
        <v>1274</v>
      </c>
      <c r="D67" s="193"/>
      <c r="E67" s="64"/>
      <c r="F67" s="65"/>
      <c r="G67" s="55"/>
      <c r="H67" s="76"/>
      <c r="I67" s="138" t="str">
        <f t="shared" si="1"/>
        <v/>
      </c>
      <c r="J67" s="7" t="str">
        <f t="shared" si="9"/>
        <v/>
      </c>
      <c r="K67" s="7" t="str">
        <f t="shared" si="10"/>
        <v/>
      </c>
      <c r="L67" s="7"/>
      <c r="M67" s="7" t="str">
        <f t="shared" si="11"/>
        <v/>
      </c>
      <c r="N67" s="5" t="str">
        <f t="shared" si="5"/>
        <v/>
      </c>
    </row>
    <row r="68" spans="1:14" ht="12.75" customHeight="1" x14ac:dyDescent="0.3">
      <c r="A68" s="65" t="str">
        <f t="shared" si="0"/>
        <v/>
      </c>
      <c r="B68" s="65"/>
      <c r="C68" s="66"/>
      <c r="D68" s="63"/>
      <c r="E68" s="64"/>
      <c r="F68" s="65"/>
      <c r="G68" s="55"/>
      <c r="H68" s="76"/>
      <c r="I68" s="138" t="str">
        <f t="shared" si="1"/>
        <v/>
      </c>
      <c r="J68" s="7" t="str">
        <f t="shared" si="9"/>
        <v/>
      </c>
      <c r="K68" s="7" t="str">
        <f t="shared" si="10"/>
        <v/>
      </c>
      <c r="L68" s="7"/>
      <c r="M68" s="7" t="str">
        <f t="shared" si="11"/>
        <v/>
      </c>
      <c r="N68" s="5" t="str">
        <f t="shared" si="5"/>
        <v/>
      </c>
    </row>
    <row r="69" spans="1:14" ht="12.75" customHeight="1" x14ac:dyDescent="0.3">
      <c r="A69" s="65" t="str">
        <f t="shared" si="0"/>
        <v>RFB 22</v>
      </c>
      <c r="B69" s="65" t="s">
        <v>1312</v>
      </c>
      <c r="C69" s="66" t="s">
        <v>966</v>
      </c>
      <c r="D69" s="63"/>
      <c r="E69" s="64"/>
      <c r="F69" s="65"/>
      <c r="G69" s="55"/>
      <c r="H69" s="76"/>
      <c r="I69" s="138" t="str">
        <f t="shared" ref="I69:I132" si="12">IF(AND(OR(G69=0,H69=0)),"",G69*H69)</f>
        <v/>
      </c>
      <c r="J69" s="7" t="str">
        <f t="shared" si="9"/>
        <v xml:space="preserve">RFB </v>
      </c>
      <c r="K69" s="7" t="str">
        <f t="shared" si="10"/>
        <v/>
      </c>
      <c r="L69" s="7"/>
      <c r="M69" s="7" t="str">
        <f t="shared" si="11"/>
        <v xml:space="preserve">RFB </v>
      </c>
      <c r="N69" s="5">
        <f t="shared" si="5"/>
        <v>22</v>
      </c>
    </row>
    <row r="70" spans="1:14" ht="12.75" customHeight="1" x14ac:dyDescent="0.3">
      <c r="A70" s="65" t="str">
        <f t="shared" si="0"/>
        <v/>
      </c>
      <c r="B70" s="65"/>
      <c r="C70" s="66"/>
      <c r="D70" s="63"/>
      <c r="E70" s="64"/>
      <c r="F70" s="65"/>
      <c r="G70" s="55"/>
      <c r="H70" s="76"/>
      <c r="I70" s="138" t="str">
        <f t="shared" si="12"/>
        <v/>
      </c>
      <c r="J70" s="7" t="str">
        <f t="shared" si="9"/>
        <v/>
      </c>
      <c r="K70" s="7" t="str">
        <f t="shared" si="10"/>
        <v/>
      </c>
      <c r="L70" s="7"/>
      <c r="M70" s="7" t="str">
        <f t="shared" si="11"/>
        <v/>
      </c>
      <c r="N70" s="5" t="str">
        <f t="shared" si="5"/>
        <v/>
      </c>
    </row>
    <row r="71" spans="1:14" ht="12.75" customHeight="1" x14ac:dyDescent="0.3">
      <c r="A71" s="65" t="str">
        <f t="shared" si="0"/>
        <v>RFB 23</v>
      </c>
      <c r="B71" s="65" t="s">
        <v>1312</v>
      </c>
      <c r="C71" s="62" t="s">
        <v>320</v>
      </c>
      <c r="D71" s="63" t="s">
        <v>1275</v>
      </c>
      <c r="E71" s="64"/>
      <c r="F71" s="65" t="s">
        <v>10</v>
      </c>
      <c r="G71" s="55"/>
      <c r="H71" s="76"/>
      <c r="I71" s="138" t="str">
        <f t="shared" si="12"/>
        <v/>
      </c>
      <c r="J71" s="7" t="str">
        <f t="shared" si="9"/>
        <v xml:space="preserve">RFB </v>
      </c>
      <c r="K71" s="7" t="str">
        <f t="shared" si="10"/>
        <v xml:space="preserve">RFB </v>
      </c>
      <c r="L71" s="7"/>
      <c r="M71" s="7" t="str">
        <f t="shared" si="11"/>
        <v xml:space="preserve">RFB </v>
      </c>
      <c r="N71" s="5">
        <f t="shared" si="5"/>
        <v>23</v>
      </c>
    </row>
    <row r="72" spans="1:14" ht="12.75" customHeight="1" x14ac:dyDescent="0.3">
      <c r="A72" s="65" t="str">
        <f t="shared" si="0"/>
        <v/>
      </c>
      <c r="B72" s="65"/>
      <c r="C72" s="62"/>
      <c r="D72" s="63"/>
      <c r="E72" s="64"/>
      <c r="F72" s="65"/>
      <c r="G72" s="55"/>
      <c r="H72" s="76"/>
      <c r="I72" s="138" t="str">
        <f t="shared" si="12"/>
        <v/>
      </c>
      <c r="J72" s="7" t="str">
        <f t="shared" si="9"/>
        <v/>
      </c>
      <c r="K72" s="7" t="str">
        <f t="shared" si="10"/>
        <v/>
      </c>
      <c r="L72" s="7"/>
      <c r="M72" s="7" t="str">
        <f t="shared" si="11"/>
        <v/>
      </c>
      <c r="N72" s="5" t="str">
        <f t="shared" si="5"/>
        <v/>
      </c>
    </row>
    <row r="73" spans="1:14" ht="12.75" customHeight="1" x14ac:dyDescent="0.3">
      <c r="A73" s="65" t="str">
        <f t="shared" si="0"/>
        <v>RFB 24</v>
      </c>
      <c r="B73" s="65" t="s">
        <v>1312</v>
      </c>
      <c r="C73" s="62" t="s">
        <v>8</v>
      </c>
      <c r="D73" s="63" t="s">
        <v>1276</v>
      </c>
      <c r="E73" s="64"/>
      <c r="F73" s="65"/>
      <c r="G73" s="55"/>
      <c r="H73" s="76"/>
      <c r="I73" s="138" t="str">
        <f t="shared" si="12"/>
        <v/>
      </c>
      <c r="J73" s="7" t="str">
        <f t="shared" si="9"/>
        <v xml:space="preserve">RFB </v>
      </c>
      <c r="K73" s="7" t="str">
        <f t="shared" si="10"/>
        <v/>
      </c>
      <c r="L73" s="7"/>
      <c r="M73" s="7" t="str">
        <f t="shared" si="11"/>
        <v xml:space="preserve">RFB </v>
      </c>
      <c r="N73" s="5">
        <f t="shared" si="5"/>
        <v>24</v>
      </c>
    </row>
    <row r="74" spans="1:14" ht="12.75" customHeight="1" x14ac:dyDescent="0.3">
      <c r="A74" s="65" t="str">
        <f t="shared" si="0"/>
        <v/>
      </c>
      <c r="B74" s="65"/>
      <c r="C74" s="62"/>
      <c r="D74" s="63"/>
      <c r="E74" s="64"/>
      <c r="F74" s="65"/>
      <c r="G74" s="55"/>
      <c r="H74" s="76"/>
      <c r="I74" s="138" t="str">
        <f t="shared" si="12"/>
        <v/>
      </c>
      <c r="J74" s="7" t="str">
        <f t="shared" si="9"/>
        <v/>
      </c>
      <c r="K74" s="7" t="str">
        <f t="shared" si="10"/>
        <v/>
      </c>
      <c r="L74" s="7"/>
      <c r="M74" s="7" t="str">
        <f t="shared" si="11"/>
        <v/>
      </c>
      <c r="N74" s="5" t="str">
        <f t="shared" si="5"/>
        <v/>
      </c>
    </row>
    <row r="75" spans="1:14" ht="12.75" customHeight="1" x14ac:dyDescent="0.3">
      <c r="A75" s="65" t="str">
        <f t="shared" si="0"/>
        <v>RFB 25</v>
      </c>
      <c r="B75" s="65" t="s">
        <v>1312</v>
      </c>
      <c r="C75" s="62"/>
      <c r="D75" s="63" t="s">
        <v>32</v>
      </c>
      <c r="E75" s="64" t="s">
        <v>1277</v>
      </c>
      <c r="F75" s="65"/>
      <c r="G75" s="55"/>
      <c r="H75" s="76"/>
      <c r="I75" s="138" t="str">
        <f t="shared" si="12"/>
        <v/>
      </c>
      <c r="J75" s="7" t="str">
        <f t="shared" si="9"/>
        <v xml:space="preserve">RFB </v>
      </c>
      <c r="K75" s="7" t="str">
        <f t="shared" si="10"/>
        <v/>
      </c>
      <c r="L75" s="7"/>
      <c r="M75" s="7" t="str">
        <f t="shared" si="11"/>
        <v xml:space="preserve">RFB </v>
      </c>
      <c r="N75" s="5">
        <f t="shared" si="5"/>
        <v>25</v>
      </c>
    </row>
    <row r="76" spans="1:14" ht="12.75" customHeight="1" x14ac:dyDescent="0.3">
      <c r="A76" s="65" t="str">
        <f t="shared" si="0"/>
        <v/>
      </c>
      <c r="B76" s="65"/>
      <c r="C76" s="62"/>
      <c r="D76" s="63"/>
      <c r="E76" s="64"/>
      <c r="F76" s="65"/>
      <c r="G76" s="55"/>
      <c r="H76" s="76"/>
      <c r="I76" s="138" t="str">
        <f t="shared" si="12"/>
        <v/>
      </c>
      <c r="J76" s="7" t="str">
        <f t="shared" si="9"/>
        <v/>
      </c>
      <c r="K76" s="7" t="str">
        <f t="shared" si="10"/>
        <v/>
      </c>
      <c r="L76" s="7"/>
      <c r="M76" s="7" t="str">
        <f t="shared" si="11"/>
        <v/>
      </c>
      <c r="N76" s="5" t="str">
        <f t="shared" si="5"/>
        <v/>
      </c>
    </row>
    <row r="77" spans="1:14" ht="12.75" customHeight="1" x14ac:dyDescent="0.3">
      <c r="A77" s="65" t="str">
        <f t="shared" si="0"/>
        <v>RFB 26</v>
      </c>
      <c r="B77" s="65"/>
      <c r="C77" s="62"/>
      <c r="D77" s="63"/>
      <c r="E77" s="64" t="s">
        <v>967</v>
      </c>
      <c r="F77" s="65" t="s">
        <v>10</v>
      </c>
      <c r="G77" s="55"/>
      <c r="H77" s="76"/>
      <c r="I77" s="138" t="str">
        <f t="shared" si="12"/>
        <v/>
      </c>
      <c r="J77" s="7" t="str">
        <f t="shared" si="9"/>
        <v/>
      </c>
      <c r="K77" s="7" t="str">
        <f t="shared" si="10"/>
        <v xml:space="preserve">RFB </v>
      </c>
      <c r="L77" s="7"/>
      <c r="M77" s="7" t="str">
        <f t="shared" si="11"/>
        <v xml:space="preserve">RFB </v>
      </c>
      <c r="N77" s="5">
        <f t="shared" si="5"/>
        <v>26</v>
      </c>
    </row>
    <row r="78" spans="1:14" ht="12.75" customHeight="1" x14ac:dyDescent="0.3">
      <c r="A78" s="65" t="str">
        <f t="shared" si="0"/>
        <v/>
      </c>
      <c r="B78" s="65"/>
      <c r="C78" s="62"/>
      <c r="D78" s="63"/>
      <c r="E78" s="64"/>
      <c r="F78" s="65"/>
      <c r="G78" s="55"/>
      <c r="H78" s="76"/>
      <c r="I78" s="138" t="str">
        <f t="shared" si="12"/>
        <v/>
      </c>
      <c r="J78" s="7" t="str">
        <f t="shared" ref="J78:J141" si="13">IF(ISBLANK(B78),"","RFB ")</f>
        <v/>
      </c>
      <c r="K78" s="7" t="str">
        <f t="shared" ref="K78:K141" si="14">IF(ISBLANK(F78),"","RFB ")</f>
        <v/>
      </c>
      <c r="L78" s="7"/>
      <c r="M78" s="7" t="str">
        <f t="shared" ref="M78:M141" si="15">IF(J78="RFB ","RFB ",IF(K78="RFB ","RFB ",""))</f>
        <v/>
      </c>
      <c r="N78" s="5" t="str">
        <f t="shared" si="5"/>
        <v/>
      </c>
    </row>
    <row r="79" spans="1:14" ht="12.75" customHeight="1" x14ac:dyDescent="0.3">
      <c r="A79" s="65" t="str">
        <f t="shared" si="0"/>
        <v>RFB 27</v>
      </c>
      <c r="B79" s="65"/>
      <c r="C79" s="62"/>
      <c r="D79" s="63"/>
      <c r="E79" s="64" t="s">
        <v>968</v>
      </c>
      <c r="F79" s="65" t="s">
        <v>10</v>
      </c>
      <c r="G79" s="55"/>
      <c r="H79" s="76"/>
      <c r="I79" s="138" t="str">
        <f t="shared" si="12"/>
        <v/>
      </c>
      <c r="J79" s="7" t="str">
        <f t="shared" si="13"/>
        <v/>
      </c>
      <c r="K79" s="7" t="str">
        <f t="shared" si="14"/>
        <v xml:space="preserve">RFB </v>
      </c>
      <c r="L79" s="7"/>
      <c r="M79" s="7" t="str">
        <f t="shared" si="15"/>
        <v xml:space="preserve">RFB </v>
      </c>
      <c r="N79" s="5">
        <f t="shared" si="5"/>
        <v>27</v>
      </c>
    </row>
    <row r="80" spans="1:14" ht="12.75" customHeight="1" x14ac:dyDescent="0.3">
      <c r="A80" s="65" t="str">
        <f t="shared" si="0"/>
        <v/>
      </c>
      <c r="B80" s="65"/>
      <c r="C80" s="62"/>
      <c r="D80" s="63"/>
      <c r="E80" s="64"/>
      <c r="F80" s="65"/>
      <c r="G80" s="55"/>
      <c r="H80" s="76"/>
      <c r="I80" s="138" t="str">
        <f t="shared" si="12"/>
        <v/>
      </c>
      <c r="J80" s="7" t="str">
        <f t="shared" si="13"/>
        <v/>
      </c>
      <c r="K80" s="7" t="str">
        <f t="shared" si="14"/>
        <v/>
      </c>
      <c r="L80" s="7"/>
      <c r="M80" s="7" t="str">
        <f t="shared" si="15"/>
        <v/>
      </c>
      <c r="N80" s="5" t="str">
        <f t="shared" ref="N80:N143" si="16">IF(AND(M80="RFB ",ISNUMBER(MAX(N66:N79))),MAX(N66:N79)+1,"")</f>
        <v/>
      </c>
    </row>
    <row r="81" spans="1:14" ht="12.75" customHeight="1" x14ac:dyDescent="0.3">
      <c r="A81" s="65" t="str">
        <f t="shared" si="0"/>
        <v>RFB 28</v>
      </c>
      <c r="B81" s="65"/>
      <c r="C81" s="62"/>
      <c r="D81" s="63"/>
      <c r="E81" s="64" t="s">
        <v>969</v>
      </c>
      <c r="F81" s="65" t="s">
        <v>10</v>
      </c>
      <c r="G81" s="55"/>
      <c r="H81" s="76"/>
      <c r="I81" s="138" t="str">
        <f t="shared" si="12"/>
        <v/>
      </c>
      <c r="J81" s="7" t="str">
        <f t="shared" si="13"/>
        <v/>
      </c>
      <c r="K81" s="7" t="str">
        <f t="shared" si="14"/>
        <v xml:space="preserve">RFB </v>
      </c>
      <c r="L81" s="7"/>
      <c r="M81" s="7" t="str">
        <f t="shared" si="15"/>
        <v xml:space="preserve">RFB </v>
      </c>
      <c r="N81" s="5">
        <f t="shared" si="16"/>
        <v>28</v>
      </c>
    </row>
    <row r="82" spans="1:14" ht="12.75" customHeight="1" x14ac:dyDescent="0.3">
      <c r="A82" s="65" t="str">
        <f t="shared" si="0"/>
        <v/>
      </c>
      <c r="B82" s="65"/>
      <c r="C82" s="62"/>
      <c r="D82" s="63"/>
      <c r="E82" s="64"/>
      <c r="F82" s="65"/>
      <c r="G82" s="55"/>
      <c r="H82" s="76"/>
      <c r="I82" s="138" t="str">
        <f t="shared" si="12"/>
        <v/>
      </c>
      <c r="J82" s="7" t="str">
        <f t="shared" si="13"/>
        <v/>
      </c>
      <c r="K82" s="7" t="str">
        <f t="shared" si="14"/>
        <v/>
      </c>
      <c r="L82" s="7"/>
      <c r="M82" s="7" t="str">
        <f t="shared" si="15"/>
        <v/>
      </c>
      <c r="N82" s="5" t="str">
        <f t="shared" si="16"/>
        <v/>
      </c>
    </row>
    <row r="83" spans="1:14" ht="12.75" customHeight="1" x14ac:dyDescent="0.3">
      <c r="A83" s="65" t="str">
        <f t="shared" si="0"/>
        <v>RFB 29</v>
      </c>
      <c r="B83" s="65"/>
      <c r="C83" s="62"/>
      <c r="D83" s="63"/>
      <c r="E83" s="64" t="s">
        <v>970</v>
      </c>
      <c r="F83" s="65" t="s">
        <v>10</v>
      </c>
      <c r="G83" s="55"/>
      <c r="H83" s="76"/>
      <c r="I83" s="138" t="str">
        <f t="shared" si="12"/>
        <v/>
      </c>
      <c r="J83" s="7" t="str">
        <f t="shared" si="13"/>
        <v/>
      </c>
      <c r="K83" s="7" t="str">
        <f t="shared" si="14"/>
        <v xml:space="preserve">RFB </v>
      </c>
      <c r="L83" s="7"/>
      <c r="M83" s="7" t="str">
        <f t="shared" si="15"/>
        <v xml:space="preserve">RFB </v>
      </c>
      <c r="N83" s="5">
        <f t="shared" si="16"/>
        <v>29</v>
      </c>
    </row>
    <row r="84" spans="1:14" ht="12.75" customHeight="1" x14ac:dyDescent="0.3">
      <c r="A84" s="65" t="str">
        <f t="shared" si="0"/>
        <v/>
      </c>
      <c r="B84" s="65"/>
      <c r="C84" s="62"/>
      <c r="D84" s="63"/>
      <c r="E84" s="64"/>
      <c r="F84" s="65"/>
      <c r="G84" s="55"/>
      <c r="H84" s="76"/>
      <c r="I84" s="138" t="str">
        <f t="shared" si="12"/>
        <v/>
      </c>
      <c r="J84" s="7" t="str">
        <f t="shared" si="13"/>
        <v/>
      </c>
      <c r="K84" s="7" t="str">
        <f t="shared" si="14"/>
        <v/>
      </c>
      <c r="L84" s="7"/>
      <c r="M84" s="7" t="str">
        <f t="shared" si="15"/>
        <v/>
      </c>
      <c r="N84" s="5" t="str">
        <f t="shared" si="16"/>
        <v/>
      </c>
    </row>
    <row r="85" spans="1:14" ht="12.75" customHeight="1" x14ac:dyDescent="0.3">
      <c r="A85" s="65" t="str">
        <f t="shared" si="0"/>
        <v>RFB 30</v>
      </c>
      <c r="B85" s="65"/>
      <c r="C85" s="193"/>
      <c r="D85" s="63"/>
      <c r="E85" s="64" t="s">
        <v>971</v>
      </c>
      <c r="F85" s="65" t="s">
        <v>10</v>
      </c>
      <c r="G85" s="55"/>
      <c r="H85" s="76"/>
      <c r="I85" s="138" t="str">
        <f t="shared" si="12"/>
        <v/>
      </c>
      <c r="J85" s="7" t="str">
        <f t="shared" si="13"/>
        <v/>
      </c>
      <c r="K85" s="7" t="str">
        <f t="shared" si="14"/>
        <v xml:space="preserve">RFB </v>
      </c>
      <c r="L85" s="7"/>
      <c r="M85" s="7" t="str">
        <f t="shared" si="15"/>
        <v xml:space="preserve">RFB </v>
      </c>
      <c r="N85" s="5">
        <f t="shared" si="16"/>
        <v>30</v>
      </c>
    </row>
    <row r="86" spans="1:14" ht="12.75" customHeight="1" x14ac:dyDescent="0.3">
      <c r="A86" s="65" t="str">
        <f t="shared" si="0"/>
        <v/>
      </c>
      <c r="B86" s="65"/>
      <c r="C86" s="62"/>
      <c r="D86" s="63"/>
      <c r="E86" s="64"/>
      <c r="F86" s="65"/>
      <c r="G86" s="55"/>
      <c r="H86" s="76"/>
      <c r="I86" s="138" t="str">
        <f t="shared" si="12"/>
        <v/>
      </c>
      <c r="J86" s="7" t="str">
        <f t="shared" si="13"/>
        <v/>
      </c>
      <c r="K86" s="7" t="str">
        <f t="shared" si="14"/>
        <v/>
      </c>
      <c r="L86" s="7"/>
      <c r="M86" s="7" t="str">
        <f t="shared" si="15"/>
        <v/>
      </c>
      <c r="N86" s="5" t="str">
        <f t="shared" si="16"/>
        <v/>
      </c>
    </row>
    <row r="87" spans="1:14" ht="12.75" customHeight="1" x14ac:dyDescent="0.3">
      <c r="A87" s="65" t="str">
        <f t="shared" si="0"/>
        <v>RFB 31</v>
      </c>
      <c r="B87" s="65"/>
      <c r="C87" s="62"/>
      <c r="D87" s="63"/>
      <c r="E87" s="64" t="s">
        <v>972</v>
      </c>
      <c r="F87" s="65" t="s">
        <v>10</v>
      </c>
      <c r="G87" s="55"/>
      <c r="H87" s="76"/>
      <c r="I87" s="138" t="str">
        <f t="shared" si="12"/>
        <v/>
      </c>
      <c r="J87" s="7" t="str">
        <f t="shared" si="13"/>
        <v/>
      </c>
      <c r="K87" s="7" t="str">
        <f t="shared" si="14"/>
        <v xml:space="preserve">RFB </v>
      </c>
      <c r="L87" s="7"/>
      <c r="M87" s="7" t="str">
        <f t="shared" si="15"/>
        <v xml:space="preserve">RFB </v>
      </c>
      <c r="N87" s="5">
        <f t="shared" si="16"/>
        <v>31</v>
      </c>
    </row>
    <row r="88" spans="1:14" ht="12.75" customHeight="1" x14ac:dyDescent="0.3">
      <c r="A88" s="65" t="str">
        <f t="shared" si="0"/>
        <v/>
      </c>
      <c r="B88" s="65"/>
      <c r="C88" s="62"/>
      <c r="D88" s="63"/>
      <c r="E88" s="64"/>
      <c r="F88" s="65"/>
      <c r="G88" s="55"/>
      <c r="H88" s="76"/>
      <c r="I88" s="138" t="str">
        <f t="shared" si="12"/>
        <v/>
      </c>
      <c r="J88" s="7" t="str">
        <f t="shared" si="13"/>
        <v/>
      </c>
      <c r="K88" s="7" t="str">
        <f t="shared" si="14"/>
        <v/>
      </c>
      <c r="L88" s="7"/>
      <c r="M88" s="7" t="str">
        <f t="shared" si="15"/>
        <v/>
      </c>
      <c r="N88" s="5" t="str">
        <f t="shared" si="16"/>
        <v/>
      </c>
    </row>
    <row r="89" spans="1:14" ht="12.75" customHeight="1" x14ac:dyDescent="0.3">
      <c r="A89" s="65" t="str">
        <f t="shared" si="0"/>
        <v>RFB 32</v>
      </c>
      <c r="B89" s="65" t="s">
        <v>1312</v>
      </c>
      <c r="C89" s="62"/>
      <c r="D89" s="63" t="s">
        <v>33</v>
      </c>
      <c r="E89" s="64" t="s">
        <v>1278</v>
      </c>
      <c r="F89" s="65"/>
      <c r="G89" s="55"/>
      <c r="H89" s="76"/>
      <c r="I89" s="138" t="str">
        <f t="shared" si="12"/>
        <v/>
      </c>
      <c r="J89" s="7" t="str">
        <f t="shared" si="13"/>
        <v xml:space="preserve">RFB </v>
      </c>
      <c r="K89" s="7" t="str">
        <f t="shared" si="14"/>
        <v/>
      </c>
      <c r="L89" s="7"/>
      <c r="M89" s="7" t="str">
        <f t="shared" si="15"/>
        <v xml:space="preserve">RFB </v>
      </c>
      <c r="N89" s="5">
        <f t="shared" si="16"/>
        <v>32</v>
      </c>
    </row>
    <row r="90" spans="1:14" ht="12.75" customHeight="1" x14ac:dyDescent="0.3">
      <c r="A90" s="65" t="str">
        <f t="shared" si="0"/>
        <v/>
      </c>
      <c r="B90" s="65"/>
      <c r="C90" s="62"/>
      <c r="D90" s="63"/>
      <c r="E90" s="64"/>
      <c r="F90" s="65"/>
      <c r="G90" s="55"/>
      <c r="H90" s="76"/>
      <c r="I90" s="138" t="str">
        <f t="shared" si="12"/>
        <v/>
      </c>
      <c r="J90" s="7" t="str">
        <f t="shared" si="13"/>
        <v/>
      </c>
      <c r="K90" s="7" t="str">
        <f t="shared" si="14"/>
        <v/>
      </c>
      <c r="L90" s="7"/>
      <c r="M90" s="7" t="str">
        <f t="shared" si="15"/>
        <v/>
      </c>
      <c r="N90" s="5" t="str">
        <f t="shared" si="16"/>
        <v/>
      </c>
    </row>
    <row r="91" spans="1:14" ht="12.75" customHeight="1" x14ac:dyDescent="0.3">
      <c r="A91" s="65" t="str">
        <f t="shared" si="0"/>
        <v>RFB 33</v>
      </c>
      <c r="B91" s="65"/>
      <c r="C91" s="62"/>
      <c r="D91" s="63"/>
      <c r="E91" s="64" t="s">
        <v>967</v>
      </c>
      <c r="F91" s="65" t="s">
        <v>10</v>
      </c>
      <c r="G91" s="55"/>
      <c r="H91" s="76"/>
      <c r="I91" s="138" t="str">
        <f t="shared" si="12"/>
        <v/>
      </c>
      <c r="J91" s="7" t="str">
        <f t="shared" si="13"/>
        <v/>
      </c>
      <c r="K91" s="7" t="str">
        <f t="shared" si="14"/>
        <v xml:space="preserve">RFB </v>
      </c>
      <c r="L91" s="7"/>
      <c r="M91" s="7" t="str">
        <f t="shared" si="15"/>
        <v xml:space="preserve">RFB </v>
      </c>
      <c r="N91" s="5">
        <f t="shared" si="16"/>
        <v>33</v>
      </c>
    </row>
    <row r="92" spans="1:14" ht="12.75" customHeight="1" x14ac:dyDescent="0.3">
      <c r="A92" s="65" t="str">
        <f t="shared" si="0"/>
        <v/>
      </c>
      <c r="B92" s="65"/>
      <c r="C92" s="62"/>
      <c r="D92" s="63"/>
      <c r="E92" s="64"/>
      <c r="F92" s="65"/>
      <c r="G92" s="55"/>
      <c r="H92" s="76"/>
      <c r="I92" s="138" t="str">
        <f t="shared" si="12"/>
        <v/>
      </c>
      <c r="J92" s="7" t="str">
        <f t="shared" si="13"/>
        <v/>
      </c>
      <c r="K92" s="7" t="str">
        <f t="shared" si="14"/>
        <v/>
      </c>
      <c r="L92" s="7"/>
      <c r="M92" s="7" t="str">
        <f t="shared" si="15"/>
        <v/>
      </c>
      <c r="N92" s="5" t="str">
        <f t="shared" si="16"/>
        <v/>
      </c>
    </row>
    <row r="93" spans="1:14" ht="12.75" customHeight="1" x14ac:dyDescent="0.3">
      <c r="A93" s="65" t="str">
        <f t="shared" si="0"/>
        <v>RFB 34</v>
      </c>
      <c r="B93" s="65"/>
      <c r="C93" s="62"/>
      <c r="D93" s="63"/>
      <c r="E93" s="64" t="s">
        <v>968</v>
      </c>
      <c r="F93" s="65" t="s">
        <v>10</v>
      </c>
      <c r="G93" s="55"/>
      <c r="H93" s="76"/>
      <c r="I93" s="138" t="str">
        <f t="shared" si="12"/>
        <v/>
      </c>
      <c r="J93" s="7" t="str">
        <f t="shared" si="13"/>
        <v/>
      </c>
      <c r="K93" s="7" t="str">
        <f t="shared" si="14"/>
        <v xml:space="preserve">RFB </v>
      </c>
      <c r="L93" s="7"/>
      <c r="M93" s="7" t="str">
        <f t="shared" si="15"/>
        <v xml:space="preserve">RFB </v>
      </c>
      <c r="N93" s="5">
        <f t="shared" si="16"/>
        <v>34</v>
      </c>
    </row>
    <row r="94" spans="1:14" ht="12.75" customHeight="1" x14ac:dyDescent="0.3">
      <c r="A94" s="65" t="str">
        <f t="shared" si="0"/>
        <v/>
      </c>
      <c r="B94" s="65"/>
      <c r="C94" s="62"/>
      <c r="D94" s="63"/>
      <c r="E94" s="64"/>
      <c r="F94" s="65"/>
      <c r="G94" s="55"/>
      <c r="H94" s="76"/>
      <c r="I94" s="138" t="str">
        <f t="shared" si="12"/>
        <v/>
      </c>
      <c r="J94" s="7" t="str">
        <f t="shared" si="13"/>
        <v/>
      </c>
      <c r="K94" s="7" t="str">
        <f t="shared" si="14"/>
        <v/>
      </c>
      <c r="L94" s="7"/>
      <c r="M94" s="7" t="str">
        <f t="shared" si="15"/>
        <v/>
      </c>
      <c r="N94" s="5" t="str">
        <f t="shared" si="16"/>
        <v/>
      </c>
    </row>
    <row r="95" spans="1:14" ht="12.75" customHeight="1" x14ac:dyDescent="0.3">
      <c r="A95" s="65" t="str">
        <f t="shared" si="0"/>
        <v>RFB 35</v>
      </c>
      <c r="B95" s="65"/>
      <c r="C95" s="62"/>
      <c r="D95" s="63"/>
      <c r="E95" s="64" t="s">
        <v>969</v>
      </c>
      <c r="F95" s="65" t="s">
        <v>10</v>
      </c>
      <c r="G95" s="55"/>
      <c r="H95" s="76"/>
      <c r="I95" s="138" t="str">
        <f t="shared" si="12"/>
        <v/>
      </c>
      <c r="J95" s="7" t="str">
        <f t="shared" si="13"/>
        <v/>
      </c>
      <c r="K95" s="7" t="str">
        <f t="shared" si="14"/>
        <v xml:space="preserve">RFB </v>
      </c>
      <c r="L95" s="7"/>
      <c r="M95" s="7" t="str">
        <f t="shared" si="15"/>
        <v xml:space="preserve">RFB </v>
      </c>
      <c r="N95" s="5">
        <f t="shared" si="16"/>
        <v>35</v>
      </c>
    </row>
    <row r="96" spans="1:14" ht="12.75" customHeight="1" x14ac:dyDescent="0.3">
      <c r="A96" s="65" t="str">
        <f t="shared" si="0"/>
        <v/>
      </c>
      <c r="B96" s="65"/>
      <c r="C96" s="62"/>
      <c r="D96" s="63"/>
      <c r="E96" s="64"/>
      <c r="F96" s="65"/>
      <c r="G96" s="55"/>
      <c r="H96" s="76"/>
      <c r="I96" s="138" t="str">
        <f t="shared" si="12"/>
        <v/>
      </c>
      <c r="J96" s="7" t="str">
        <f t="shared" si="13"/>
        <v/>
      </c>
      <c r="K96" s="7" t="str">
        <f t="shared" si="14"/>
        <v/>
      </c>
      <c r="L96" s="7"/>
      <c r="M96" s="7" t="str">
        <f t="shared" si="15"/>
        <v/>
      </c>
      <c r="N96" s="5" t="str">
        <f t="shared" si="16"/>
        <v/>
      </c>
    </row>
    <row r="97" spans="1:14" ht="12.75" customHeight="1" x14ac:dyDescent="0.3">
      <c r="A97" s="65" t="str">
        <f t="shared" si="0"/>
        <v>RFB 36</v>
      </c>
      <c r="B97" s="65"/>
      <c r="C97" s="62"/>
      <c r="D97" s="63"/>
      <c r="E97" s="64" t="s">
        <v>970</v>
      </c>
      <c r="F97" s="65" t="s">
        <v>10</v>
      </c>
      <c r="G97" s="55"/>
      <c r="H97" s="76"/>
      <c r="I97" s="138" t="str">
        <f t="shared" si="12"/>
        <v/>
      </c>
      <c r="J97" s="7" t="str">
        <f t="shared" si="13"/>
        <v/>
      </c>
      <c r="K97" s="7" t="str">
        <f t="shared" si="14"/>
        <v xml:space="preserve">RFB </v>
      </c>
      <c r="L97" s="7"/>
      <c r="M97" s="7" t="str">
        <f t="shared" si="15"/>
        <v xml:space="preserve">RFB </v>
      </c>
      <c r="N97" s="5">
        <f t="shared" si="16"/>
        <v>36</v>
      </c>
    </row>
    <row r="98" spans="1:14" ht="12.75" customHeight="1" x14ac:dyDescent="0.3">
      <c r="A98" s="65" t="str">
        <f t="shared" si="0"/>
        <v/>
      </c>
      <c r="B98" s="65"/>
      <c r="C98" s="62"/>
      <c r="D98" s="63"/>
      <c r="E98" s="64"/>
      <c r="F98" s="65"/>
      <c r="G98" s="55"/>
      <c r="H98" s="76"/>
      <c r="I98" s="138" t="str">
        <f t="shared" si="12"/>
        <v/>
      </c>
      <c r="J98" s="7" t="str">
        <f t="shared" si="13"/>
        <v/>
      </c>
      <c r="K98" s="7" t="str">
        <f t="shared" si="14"/>
        <v/>
      </c>
      <c r="L98" s="7"/>
      <c r="M98" s="7" t="str">
        <f t="shared" si="15"/>
        <v/>
      </c>
      <c r="N98" s="5" t="str">
        <f t="shared" si="16"/>
        <v/>
      </c>
    </row>
    <row r="99" spans="1:14" ht="12.75" customHeight="1" x14ac:dyDescent="0.3">
      <c r="A99" s="65" t="str">
        <f t="shared" si="0"/>
        <v>RFB 37</v>
      </c>
      <c r="B99" s="65"/>
      <c r="C99" s="193"/>
      <c r="D99" s="63"/>
      <c r="E99" s="64" t="s">
        <v>971</v>
      </c>
      <c r="F99" s="65" t="s">
        <v>10</v>
      </c>
      <c r="G99" s="55"/>
      <c r="H99" s="76"/>
      <c r="I99" s="138" t="str">
        <f t="shared" si="12"/>
        <v/>
      </c>
      <c r="J99" s="7" t="str">
        <f t="shared" si="13"/>
        <v/>
      </c>
      <c r="K99" s="7" t="str">
        <f t="shared" si="14"/>
        <v xml:space="preserve">RFB </v>
      </c>
      <c r="L99" s="7"/>
      <c r="M99" s="7" t="str">
        <f t="shared" si="15"/>
        <v xml:space="preserve">RFB </v>
      </c>
      <c r="N99" s="5">
        <f t="shared" si="16"/>
        <v>37</v>
      </c>
    </row>
    <row r="100" spans="1:14" ht="12.75" customHeight="1" x14ac:dyDescent="0.3">
      <c r="A100" s="65" t="str">
        <f t="shared" si="0"/>
        <v/>
      </c>
      <c r="B100" s="65"/>
      <c r="C100" s="62"/>
      <c r="D100" s="63"/>
      <c r="E100" s="64"/>
      <c r="F100" s="65"/>
      <c r="G100" s="55"/>
      <c r="H100" s="76"/>
      <c r="I100" s="138" t="str">
        <f t="shared" si="12"/>
        <v/>
      </c>
      <c r="J100" s="7" t="str">
        <f t="shared" si="13"/>
        <v/>
      </c>
      <c r="K100" s="7" t="str">
        <f t="shared" si="14"/>
        <v/>
      </c>
      <c r="L100" s="7"/>
      <c r="M100" s="7" t="str">
        <f t="shared" si="15"/>
        <v/>
      </c>
      <c r="N100" s="5" t="str">
        <f t="shared" si="16"/>
        <v/>
      </c>
    </row>
    <row r="101" spans="1:14" ht="12.75" customHeight="1" x14ac:dyDescent="0.3">
      <c r="A101" s="65" t="str">
        <f t="shared" si="0"/>
        <v>RFB 38</v>
      </c>
      <c r="B101" s="65"/>
      <c r="C101" s="62"/>
      <c r="D101" s="63"/>
      <c r="E101" s="64" t="s">
        <v>972</v>
      </c>
      <c r="F101" s="65" t="s">
        <v>10</v>
      </c>
      <c r="G101" s="55"/>
      <c r="H101" s="76"/>
      <c r="I101" s="138" t="str">
        <f t="shared" si="12"/>
        <v/>
      </c>
      <c r="J101" s="7" t="str">
        <f t="shared" si="13"/>
        <v/>
      </c>
      <c r="K101" s="7" t="str">
        <f t="shared" si="14"/>
        <v xml:space="preserve">RFB </v>
      </c>
      <c r="L101" s="7"/>
      <c r="M101" s="7" t="str">
        <f t="shared" si="15"/>
        <v xml:space="preserve">RFB </v>
      </c>
      <c r="N101" s="5">
        <f t="shared" si="16"/>
        <v>38</v>
      </c>
    </row>
    <row r="102" spans="1:14" ht="12.75" customHeight="1" x14ac:dyDescent="0.3">
      <c r="A102" s="65" t="str">
        <f t="shared" si="0"/>
        <v/>
      </c>
      <c r="B102" s="65"/>
      <c r="C102" s="62"/>
      <c r="D102" s="63"/>
      <c r="E102" s="64"/>
      <c r="F102" s="65"/>
      <c r="G102" s="55"/>
      <c r="H102" s="76"/>
      <c r="I102" s="138" t="str">
        <f t="shared" si="12"/>
        <v/>
      </c>
      <c r="J102" s="7" t="str">
        <f t="shared" si="13"/>
        <v/>
      </c>
      <c r="K102" s="7" t="str">
        <f t="shared" si="14"/>
        <v/>
      </c>
      <c r="L102" s="7"/>
      <c r="M102" s="7" t="str">
        <f t="shared" si="15"/>
        <v/>
      </c>
      <c r="N102" s="5" t="str">
        <f t="shared" si="16"/>
        <v/>
      </c>
    </row>
    <row r="103" spans="1:14" ht="12.75" customHeight="1" x14ac:dyDescent="0.3">
      <c r="A103" s="65" t="str">
        <f t="shared" ref="A103:A166" si="17">CONCATENATE(M103,N103)</f>
        <v>RFB 39</v>
      </c>
      <c r="B103" s="65" t="s">
        <v>1312</v>
      </c>
      <c r="C103" s="62"/>
      <c r="D103" s="63" t="s">
        <v>36</v>
      </c>
      <c r="E103" s="64" t="s">
        <v>1279</v>
      </c>
      <c r="F103" s="65"/>
      <c r="G103" s="55"/>
      <c r="H103" s="76"/>
      <c r="I103" s="138" t="str">
        <f t="shared" si="12"/>
        <v/>
      </c>
      <c r="J103" s="7" t="str">
        <f t="shared" si="13"/>
        <v xml:space="preserve">RFB </v>
      </c>
      <c r="K103" s="7" t="str">
        <f t="shared" si="14"/>
        <v/>
      </c>
      <c r="L103" s="7"/>
      <c r="M103" s="7" t="str">
        <f t="shared" si="15"/>
        <v xml:space="preserve">RFB </v>
      </c>
      <c r="N103" s="5">
        <f t="shared" si="16"/>
        <v>39</v>
      </c>
    </row>
    <row r="104" spans="1:14" ht="12.75" customHeight="1" x14ac:dyDescent="0.3">
      <c r="A104" s="65" t="str">
        <f t="shared" si="17"/>
        <v/>
      </c>
      <c r="B104" s="65"/>
      <c r="C104" s="62"/>
      <c r="D104" s="63"/>
      <c r="E104" s="64"/>
      <c r="F104" s="65"/>
      <c r="G104" s="55"/>
      <c r="H104" s="76"/>
      <c r="I104" s="138" t="str">
        <f t="shared" si="12"/>
        <v/>
      </c>
      <c r="J104" s="7" t="str">
        <f t="shared" si="13"/>
        <v/>
      </c>
      <c r="K104" s="7" t="str">
        <f t="shared" si="14"/>
        <v/>
      </c>
      <c r="L104" s="7"/>
      <c r="M104" s="7" t="str">
        <f t="shared" si="15"/>
        <v/>
      </c>
      <c r="N104" s="5" t="str">
        <f t="shared" si="16"/>
        <v/>
      </c>
    </row>
    <row r="105" spans="1:14" ht="12.75" customHeight="1" x14ac:dyDescent="0.3">
      <c r="A105" s="65" t="str">
        <f t="shared" si="17"/>
        <v>RFB 40</v>
      </c>
      <c r="B105" s="65"/>
      <c r="C105" s="62"/>
      <c r="D105" s="63"/>
      <c r="E105" s="64" t="s">
        <v>967</v>
      </c>
      <c r="F105" s="65" t="s">
        <v>10</v>
      </c>
      <c r="G105" s="55"/>
      <c r="H105" s="76"/>
      <c r="I105" s="138" t="str">
        <f t="shared" si="12"/>
        <v/>
      </c>
      <c r="J105" s="7" t="str">
        <f t="shared" si="13"/>
        <v/>
      </c>
      <c r="K105" s="7" t="str">
        <f t="shared" si="14"/>
        <v xml:space="preserve">RFB </v>
      </c>
      <c r="L105" s="7"/>
      <c r="M105" s="7" t="str">
        <f t="shared" si="15"/>
        <v xml:space="preserve">RFB </v>
      </c>
      <c r="N105" s="5">
        <f t="shared" si="16"/>
        <v>40</v>
      </c>
    </row>
    <row r="106" spans="1:14" ht="12.75" customHeight="1" x14ac:dyDescent="0.3">
      <c r="A106" s="65" t="str">
        <f t="shared" si="17"/>
        <v/>
      </c>
      <c r="B106" s="65"/>
      <c r="C106" s="62"/>
      <c r="D106" s="63"/>
      <c r="E106" s="64"/>
      <c r="F106" s="65"/>
      <c r="G106" s="55"/>
      <c r="H106" s="76"/>
      <c r="I106" s="138" t="str">
        <f t="shared" si="12"/>
        <v/>
      </c>
      <c r="J106" s="7" t="str">
        <f t="shared" si="13"/>
        <v/>
      </c>
      <c r="K106" s="7" t="str">
        <f t="shared" si="14"/>
        <v/>
      </c>
      <c r="L106" s="7"/>
      <c r="M106" s="7" t="str">
        <f t="shared" si="15"/>
        <v/>
      </c>
      <c r="N106" s="5" t="str">
        <f t="shared" si="16"/>
        <v/>
      </c>
    </row>
    <row r="107" spans="1:14" ht="12.75" customHeight="1" x14ac:dyDescent="0.3">
      <c r="A107" s="65" t="str">
        <f t="shared" si="17"/>
        <v>RFB 41</v>
      </c>
      <c r="B107" s="65"/>
      <c r="C107" s="62"/>
      <c r="D107" s="63"/>
      <c r="E107" s="64" t="s">
        <v>968</v>
      </c>
      <c r="F107" s="65" t="s">
        <v>10</v>
      </c>
      <c r="G107" s="55"/>
      <c r="H107" s="76"/>
      <c r="I107" s="138" t="str">
        <f t="shared" si="12"/>
        <v/>
      </c>
      <c r="J107" s="7" t="str">
        <f t="shared" si="13"/>
        <v/>
      </c>
      <c r="K107" s="7" t="str">
        <f t="shared" si="14"/>
        <v xml:space="preserve">RFB </v>
      </c>
      <c r="L107" s="7"/>
      <c r="M107" s="7" t="str">
        <f t="shared" si="15"/>
        <v xml:space="preserve">RFB </v>
      </c>
      <c r="N107" s="5">
        <f t="shared" si="16"/>
        <v>41</v>
      </c>
    </row>
    <row r="108" spans="1:14" ht="12.75" customHeight="1" x14ac:dyDescent="0.3">
      <c r="A108" s="65" t="str">
        <f t="shared" si="17"/>
        <v/>
      </c>
      <c r="B108" s="65"/>
      <c r="C108" s="62"/>
      <c r="D108" s="63"/>
      <c r="E108" s="64"/>
      <c r="F108" s="65"/>
      <c r="G108" s="55"/>
      <c r="H108" s="76"/>
      <c r="I108" s="138" t="str">
        <f t="shared" si="12"/>
        <v/>
      </c>
      <c r="J108" s="7" t="str">
        <f t="shared" si="13"/>
        <v/>
      </c>
      <c r="K108" s="7" t="str">
        <f t="shared" si="14"/>
        <v/>
      </c>
      <c r="L108" s="7"/>
      <c r="M108" s="7" t="str">
        <f t="shared" si="15"/>
        <v/>
      </c>
      <c r="N108" s="5" t="str">
        <f t="shared" si="16"/>
        <v/>
      </c>
    </row>
    <row r="109" spans="1:14" ht="12.75" customHeight="1" x14ac:dyDescent="0.3">
      <c r="A109" s="65" t="str">
        <f t="shared" si="17"/>
        <v>RFB 42</v>
      </c>
      <c r="B109" s="65"/>
      <c r="C109" s="62"/>
      <c r="D109" s="63"/>
      <c r="E109" s="64" t="s">
        <v>969</v>
      </c>
      <c r="F109" s="65" t="s">
        <v>10</v>
      </c>
      <c r="G109" s="55"/>
      <c r="H109" s="76"/>
      <c r="I109" s="138" t="str">
        <f t="shared" si="12"/>
        <v/>
      </c>
      <c r="J109" s="7" t="str">
        <f t="shared" si="13"/>
        <v/>
      </c>
      <c r="K109" s="7" t="str">
        <f t="shared" si="14"/>
        <v xml:space="preserve">RFB </v>
      </c>
      <c r="L109" s="7"/>
      <c r="M109" s="7" t="str">
        <f t="shared" si="15"/>
        <v xml:space="preserve">RFB </v>
      </c>
      <c r="N109" s="5">
        <f t="shared" si="16"/>
        <v>42</v>
      </c>
    </row>
    <row r="110" spans="1:14" ht="12.75" customHeight="1" x14ac:dyDescent="0.3">
      <c r="A110" s="65" t="str">
        <f t="shared" si="17"/>
        <v/>
      </c>
      <c r="B110" s="65"/>
      <c r="C110" s="62"/>
      <c r="D110" s="63"/>
      <c r="E110" s="64"/>
      <c r="F110" s="65"/>
      <c r="G110" s="55"/>
      <c r="H110" s="76"/>
      <c r="I110" s="138" t="str">
        <f t="shared" si="12"/>
        <v/>
      </c>
      <c r="J110" s="7" t="str">
        <f t="shared" si="13"/>
        <v/>
      </c>
      <c r="K110" s="7" t="str">
        <f t="shared" si="14"/>
        <v/>
      </c>
      <c r="L110" s="7"/>
      <c r="M110" s="7" t="str">
        <f t="shared" si="15"/>
        <v/>
      </c>
      <c r="N110" s="5" t="str">
        <f t="shared" si="16"/>
        <v/>
      </c>
    </row>
    <row r="111" spans="1:14" ht="12.75" customHeight="1" x14ac:dyDescent="0.3">
      <c r="A111" s="65" t="str">
        <f t="shared" si="17"/>
        <v>RFB 43</v>
      </c>
      <c r="B111" s="65"/>
      <c r="C111" s="62"/>
      <c r="D111" s="63"/>
      <c r="E111" s="64" t="s">
        <v>970</v>
      </c>
      <c r="F111" s="65" t="s">
        <v>10</v>
      </c>
      <c r="G111" s="55"/>
      <c r="H111" s="76"/>
      <c r="I111" s="138" t="str">
        <f t="shared" si="12"/>
        <v/>
      </c>
      <c r="J111" s="7" t="str">
        <f t="shared" si="13"/>
        <v/>
      </c>
      <c r="K111" s="7" t="str">
        <f t="shared" si="14"/>
        <v xml:space="preserve">RFB </v>
      </c>
      <c r="L111" s="7"/>
      <c r="M111" s="7" t="str">
        <f t="shared" si="15"/>
        <v xml:space="preserve">RFB </v>
      </c>
      <c r="N111" s="5">
        <f t="shared" si="16"/>
        <v>43</v>
      </c>
    </row>
    <row r="112" spans="1:14" ht="12.75" customHeight="1" x14ac:dyDescent="0.3">
      <c r="A112" s="65" t="str">
        <f t="shared" si="17"/>
        <v/>
      </c>
      <c r="B112" s="65"/>
      <c r="C112" s="62"/>
      <c r="D112" s="63"/>
      <c r="E112" s="64"/>
      <c r="F112" s="65"/>
      <c r="G112" s="55"/>
      <c r="H112" s="76"/>
      <c r="I112" s="138" t="str">
        <f t="shared" si="12"/>
        <v/>
      </c>
      <c r="J112" s="7" t="str">
        <f t="shared" si="13"/>
        <v/>
      </c>
      <c r="K112" s="7" t="str">
        <f t="shared" si="14"/>
        <v/>
      </c>
      <c r="L112" s="7"/>
      <c r="M112" s="7" t="str">
        <f t="shared" si="15"/>
        <v/>
      </c>
      <c r="N112" s="5" t="str">
        <f t="shared" si="16"/>
        <v/>
      </c>
    </row>
    <row r="113" spans="1:14" ht="12.75" customHeight="1" x14ac:dyDescent="0.3">
      <c r="A113" s="65" t="str">
        <f t="shared" si="17"/>
        <v>RFB 44</v>
      </c>
      <c r="B113" s="65"/>
      <c r="C113" s="193"/>
      <c r="D113" s="63"/>
      <c r="E113" s="64" t="s">
        <v>971</v>
      </c>
      <c r="F113" s="65" t="s">
        <v>10</v>
      </c>
      <c r="G113" s="55"/>
      <c r="H113" s="76"/>
      <c r="I113" s="138" t="str">
        <f t="shared" si="12"/>
        <v/>
      </c>
      <c r="J113" s="7" t="str">
        <f t="shared" si="13"/>
        <v/>
      </c>
      <c r="K113" s="7" t="str">
        <f t="shared" si="14"/>
        <v xml:space="preserve">RFB </v>
      </c>
      <c r="L113" s="7"/>
      <c r="M113" s="7" t="str">
        <f t="shared" si="15"/>
        <v xml:space="preserve">RFB </v>
      </c>
      <c r="N113" s="5">
        <f t="shared" si="16"/>
        <v>44</v>
      </c>
    </row>
    <row r="114" spans="1:14" ht="12.75" customHeight="1" x14ac:dyDescent="0.3">
      <c r="A114" s="65" t="str">
        <f t="shared" si="17"/>
        <v/>
      </c>
      <c r="B114" s="65"/>
      <c r="C114" s="62"/>
      <c r="D114" s="63"/>
      <c r="E114" s="64"/>
      <c r="F114" s="65"/>
      <c r="G114" s="55"/>
      <c r="H114" s="76"/>
      <c r="I114" s="138" t="str">
        <f t="shared" si="12"/>
        <v/>
      </c>
      <c r="J114" s="7" t="str">
        <f t="shared" si="13"/>
        <v/>
      </c>
      <c r="K114" s="7" t="str">
        <f t="shared" si="14"/>
        <v/>
      </c>
      <c r="L114" s="7"/>
      <c r="M114" s="7" t="str">
        <f t="shared" si="15"/>
        <v/>
      </c>
      <c r="N114" s="5" t="str">
        <f t="shared" si="16"/>
        <v/>
      </c>
    </row>
    <row r="115" spans="1:14" ht="12.75" customHeight="1" x14ac:dyDescent="0.3">
      <c r="A115" s="65" t="str">
        <f t="shared" si="17"/>
        <v>RFB 45</v>
      </c>
      <c r="B115" s="65"/>
      <c r="C115" s="62"/>
      <c r="D115" s="63"/>
      <c r="E115" s="64" t="s">
        <v>972</v>
      </c>
      <c r="F115" s="65" t="s">
        <v>10</v>
      </c>
      <c r="G115" s="55"/>
      <c r="H115" s="76"/>
      <c r="I115" s="138" t="str">
        <f t="shared" si="12"/>
        <v/>
      </c>
      <c r="J115" s="7" t="str">
        <f t="shared" si="13"/>
        <v/>
      </c>
      <c r="K115" s="7" t="str">
        <f t="shared" si="14"/>
        <v xml:space="preserve">RFB </v>
      </c>
      <c r="L115" s="7"/>
      <c r="M115" s="7" t="str">
        <f t="shared" si="15"/>
        <v xml:space="preserve">RFB </v>
      </c>
      <c r="N115" s="5">
        <f t="shared" si="16"/>
        <v>45</v>
      </c>
    </row>
    <row r="116" spans="1:14" ht="12.75" customHeight="1" x14ac:dyDescent="0.3">
      <c r="A116" s="65" t="str">
        <f t="shared" si="17"/>
        <v/>
      </c>
      <c r="B116" s="65"/>
      <c r="C116" s="62"/>
      <c r="D116" s="63"/>
      <c r="E116" s="64"/>
      <c r="F116" s="65"/>
      <c r="G116" s="55"/>
      <c r="H116" s="76"/>
      <c r="I116" s="138" t="str">
        <f t="shared" si="12"/>
        <v/>
      </c>
      <c r="J116" s="7" t="str">
        <f t="shared" si="13"/>
        <v/>
      </c>
      <c r="K116" s="7" t="str">
        <f t="shared" si="14"/>
        <v/>
      </c>
      <c r="L116" s="7"/>
      <c r="M116" s="7" t="str">
        <f t="shared" si="15"/>
        <v/>
      </c>
      <c r="N116" s="5" t="str">
        <f t="shared" si="16"/>
        <v/>
      </c>
    </row>
    <row r="117" spans="1:14" ht="12.75" customHeight="1" x14ac:dyDescent="0.3">
      <c r="A117" s="65" t="str">
        <f t="shared" si="17"/>
        <v>RFB 46</v>
      </c>
      <c r="B117" s="65" t="s">
        <v>1312</v>
      </c>
      <c r="C117" s="62"/>
      <c r="D117" s="63" t="s">
        <v>38</v>
      </c>
      <c r="E117" s="64" t="s">
        <v>1280</v>
      </c>
      <c r="F117" s="65"/>
      <c r="G117" s="55"/>
      <c r="H117" s="76"/>
      <c r="I117" s="138" t="str">
        <f t="shared" si="12"/>
        <v/>
      </c>
      <c r="J117" s="7" t="str">
        <f t="shared" si="13"/>
        <v xml:space="preserve">RFB </v>
      </c>
      <c r="K117" s="7" t="str">
        <f t="shared" si="14"/>
        <v/>
      </c>
      <c r="L117" s="7"/>
      <c r="M117" s="7" t="str">
        <f t="shared" si="15"/>
        <v xml:space="preserve">RFB </v>
      </c>
      <c r="N117" s="5">
        <f t="shared" si="16"/>
        <v>46</v>
      </c>
    </row>
    <row r="118" spans="1:14" ht="12.75" customHeight="1" x14ac:dyDescent="0.3">
      <c r="A118" s="65" t="str">
        <f t="shared" si="17"/>
        <v/>
      </c>
      <c r="B118" s="65"/>
      <c r="C118" s="62"/>
      <c r="D118" s="63"/>
      <c r="E118" s="64"/>
      <c r="F118" s="65"/>
      <c r="G118" s="55"/>
      <c r="H118" s="76"/>
      <c r="I118" s="138" t="str">
        <f t="shared" si="12"/>
        <v/>
      </c>
      <c r="J118" s="7" t="str">
        <f t="shared" si="13"/>
        <v/>
      </c>
      <c r="K118" s="7" t="str">
        <f t="shared" si="14"/>
        <v/>
      </c>
      <c r="L118" s="7"/>
      <c r="M118" s="7" t="str">
        <f t="shared" si="15"/>
        <v/>
      </c>
      <c r="N118" s="5" t="str">
        <f t="shared" si="16"/>
        <v/>
      </c>
    </row>
    <row r="119" spans="1:14" ht="12.75" customHeight="1" x14ac:dyDescent="0.3">
      <c r="A119" s="65" t="str">
        <f t="shared" si="17"/>
        <v>RFB 47</v>
      </c>
      <c r="B119" s="65"/>
      <c r="C119" s="62"/>
      <c r="D119" s="63"/>
      <c r="E119" s="64" t="s">
        <v>967</v>
      </c>
      <c r="F119" s="65" t="s">
        <v>10</v>
      </c>
      <c r="G119" s="55"/>
      <c r="H119" s="76"/>
      <c r="I119" s="138" t="str">
        <f t="shared" si="12"/>
        <v/>
      </c>
      <c r="J119" s="7" t="str">
        <f t="shared" si="13"/>
        <v/>
      </c>
      <c r="K119" s="7" t="str">
        <f t="shared" si="14"/>
        <v xml:space="preserve">RFB </v>
      </c>
      <c r="L119" s="7"/>
      <c r="M119" s="7" t="str">
        <f t="shared" si="15"/>
        <v xml:space="preserve">RFB </v>
      </c>
      <c r="N119" s="5">
        <f t="shared" si="16"/>
        <v>47</v>
      </c>
    </row>
    <row r="120" spans="1:14" ht="12.75" customHeight="1" x14ac:dyDescent="0.3">
      <c r="A120" s="65" t="str">
        <f t="shared" si="17"/>
        <v/>
      </c>
      <c r="B120" s="65"/>
      <c r="C120" s="62"/>
      <c r="D120" s="63"/>
      <c r="E120" s="64"/>
      <c r="F120" s="65"/>
      <c r="G120" s="55"/>
      <c r="H120" s="76"/>
      <c r="I120" s="138" t="str">
        <f t="shared" si="12"/>
        <v/>
      </c>
      <c r="J120" s="7" t="str">
        <f t="shared" si="13"/>
        <v/>
      </c>
      <c r="K120" s="7" t="str">
        <f t="shared" si="14"/>
        <v/>
      </c>
      <c r="L120" s="7"/>
      <c r="M120" s="7" t="str">
        <f t="shared" si="15"/>
        <v/>
      </c>
      <c r="N120" s="5" t="str">
        <f t="shared" si="16"/>
        <v/>
      </c>
    </row>
    <row r="121" spans="1:14" ht="12.75" customHeight="1" x14ac:dyDescent="0.3">
      <c r="A121" s="65" t="str">
        <f t="shared" si="17"/>
        <v>RFB 48</v>
      </c>
      <c r="B121" s="65"/>
      <c r="C121" s="62"/>
      <c r="D121" s="63"/>
      <c r="E121" s="64" t="s">
        <v>968</v>
      </c>
      <c r="F121" s="65" t="s">
        <v>10</v>
      </c>
      <c r="G121" s="55"/>
      <c r="H121" s="76"/>
      <c r="I121" s="138" t="str">
        <f t="shared" si="12"/>
        <v/>
      </c>
      <c r="J121" s="7" t="str">
        <f t="shared" si="13"/>
        <v/>
      </c>
      <c r="K121" s="7" t="str">
        <f t="shared" si="14"/>
        <v xml:space="preserve">RFB </v>
      </c>
      <c r="L121" s="7"/>
      <c r="M121" s="7" t="str">
        <f t="shared" si="15"/>
        <v xml:space="preserve">RFB </v>
      </c>
      <c r="N121" s="5">
        <f t="shared" si="16"/>
        <v>48</v>
      </c>
    </row>
    <row r="122" spans="1:14" ht="12.75" customHeight="1" x14ac:dyDescent="0.3">
      <c r="A122" s="65" t="str">
        <f t="shared" si="17"/>
        <v/>
      </c>
      <c r="B122" s="65"/>
      <c r="C122" s="62"/>
      <c r="D122" s="63"/>
      <c r="E122" s="64"/>
      <c r="F122" s="65"/>
      <c r="G122" s="55"/>
      <c r="H122" s="76"/>
      <c r="I122" s="138" t="str">
        <f t="shared" si="12"/>
        <v/>
      </c>
      <c r="J122" s="7" t="str">
        <f t="shared" si="13"/>
        <v/>
      </c>
      <c r="K122" s="7" t="str">
        <f t="shared" si="14"/>
        <v/>
      </c>
      <c r="L122" s="7"/>
      <c r="M122" s="7" t="str">
        <f t="shared" si="15"/>
        <v/>
      </c>
      <c r="N122" s="5" t="str">
        <f t="shared" si="16"/>
        <v/>
      </c>
    </row>
    <row r="123" spans="1:14" ht="12.75" customHeight="1" x14ac:dyDescent="0.3">
      <c r="A123" s="65" t="str">
        <f t="shared" si="17"/>
        <v>RFB 49</v>
      </c>
      <c r="B123" s="65"/>
      <c r="C123" s="62"/>
      <c r="D123" s="63"/>
      <c r="E123" s="64" t="s">
        <v>969</v>
      </c>
      <c r="F123" s="65" t="s">
        <v>10</v>
      </c>
      <c r="G123" s="55"/>
      <c r="H123" s="76"/>
      <c r="I123" s="138" t="str">
        <f t="shared" si="12"/>
        <v/>
      </c>
      <c r="J123" s="7" t="str">
        <f t="shared" si="13"/>
        <v/>
      </c>
      <c r="K123" s="7" t="str">
        <f t="shared" si="14"/>
        <v xml:space="preserve">RFB </v>
      </c>
      <c r="L123" s="7"/>
      <c r="M123" s="7" t="str">
        <f t="shared" si="15"/>
        <v xml:space="preserve">RFB </v>
      </c>
      <c r="N123" s="5">
        <f t="shared" si="16"/>
        <v>49</v>
      </c>
    </row>
    <row r="124" spans="1:14" ht="12.75" customHeight="1" x14ac:dyDescent="0.3">
      <c r="A124" s="65" t="str">
        <f t="shared" si="17"/>
        <v/>
      </c>
      <c r="B124" s="65"/>
      <c r="C124" s="62"/>
      <c r="D124" s="63"/>
      <c r="E124" s="64"/>
      <c r="F124" s="65"/>
      <c r="G124" s="55"/>
      <c r="H124" s="76"/>
      <c r="I124" s="138" t="str">
        <f t="shared" si="12"/>
        <v/>
      </c>
      <c r="J124" s="7" t="str">
        <f t="shared" si="13"/>
        <v/>
      </c>
      <c r="K124" s="7" t="str">
        <f t="shared" si="14"/>
        <v/>
      </c>
      <c r="L124" s="7"/>
      <c r="M124" s="7" t="str">
        <f t="shared" si="15"/>
        <v/>
      </c>
      <c r="N124" s="5" t="str">
        <f t="shared" si="16"/>
        <v/>
      </c>
    </row>
    <row r="125" spans="1:14" ht="12.75" customHeight="1" x14ac:dyDescent="0.3">
      <c r="A125" s="65" t="str">
        <f t="shared" si="17"/>
        <v>RFB 50</v>
      </c>
      <c r="B125" s="65"/>
      <c r="C125" s="62"/>
      <c r="D125" s="63"/>
      <c r="E125" s="64" t="s">
        <v>970</v>
      </c>
      <c r="F125" s="65" t="s">
        <v>10</v>
      </c>
      <c r="G125" s="55"/>
      <c r="H125" s="76"/>
      <c r="I125" s="138" t="str">
        <f t="shared" si="12"/>
        <v/>
      </c>
      <c r="J125" s="7" t="str">
        <f t="shared" si="13"/>
        <v/>
      </c>
      <c r="K125" s="7" t="str">
        <f t="shared" si="14"/>
        <v xml:space="preserve">RFB </v>
      </c>
      <c r="L125" s="7"/>
      <c r="M125" s="7" t="str">
        <f t="shared" si="15"/>
        <v xml:space="preserve">RFB </v>
      </c>
      <c r="N125" s="5">
        <f t="shared" si="16"/>
        <v>50</v>
      </c>
    </row>
    <row r="126" spans="1:14" ht="12.75" customHeight="1" x14ac:dyDescent="0.3">
      <c r="A126" s="65" t="str">
        <f t="shared" si="17"/>
        <v/>
      </c>
      <c r="B126" s="65"/>
      <c r="C126" s="62"/>
      <c r="D126" s="63"/>
      <c r="E126" s="64"/>
      <c r="F126" s="65"/>
      <c r="G126" s="55"/>
      <c r="H126" s="76"/>
      <c r="I126" s="138" t="str">
        <f t="shared" si="12"/>
        <v/>
      </c>
      <c r="J126" s="7" t="str">
        <f t="shared" si="13"/>
        <v/>
      </c>
      <c r="K126" s="7" t="str">
        <f t="shared" si="14"/>
        <v/>
      </c>
      <c r="L126" s="7"/>
      <c r="M126" s="7" t="str">
        <f t="shared" si="15"/>
        <v/>
      </c>
      <c r="N126" s="5" t="str">
        <f t="shared" si="16"/>
        <v/>
      </c>
    </row>
    <row r="127" spans="1:14" ht="12.75" customHeight="1" x14ac:dyDescent="0.3">
      <c r="A127" s="65" t="str">
        <f t="shared" si="17"/>
        <v>RFB 51</v>
      </c>
      <c r="B127" s="65"/>
      <c r="C127" s="193"/>
      <c r="D127" s="63"/>
      <c r="E127" s="64" t="s">
        <v>971</v>
      </c>
      <c r="F127" s="65" t="s">
        <v>10</v>
      </c>
      <c r="G127" s="55"/>
      <c r="H127" s="76"/>
      <c r="I127" s="138" t="str">
        <f t="shared" si="12"/>
        <v/>
      </c>
      <c r="J127" s="7" t="str">
        <f t="shared" si="13"/>
        <v/>
      </c>
      <c r="K127" s="7" t="str">
        <f t="shared" si="14"/>
        <v xml:space="preserve">RFB </v>
      </c>
      <c r="L127" s="7"/>
      <c r="M127" s="7" t="str">
        <f t="shared" si="15"/>
        <v xml:space="preserve">RFB </v>
      </c>
      <c r="N127" s="5">
        <f t="shared" si="16"/>
        <v>51</v>
      </c>
    </row>
    <row r="128" spans="1:14" ht="12.75" customHeight="1" x14ac:dyDescent="0.3">
      <c r="A128" s="65" t="str">
        <f t="shared" si="17"/>
        <v/>
      </c>
      <c r="B128" s="65"/>
      <c r="C128" s="62"/>
      <c r="D128" s="63"/>
      <c r="E128" s="64"/>
      <c r="F128" s="65"/>
      <c r="G128" s="55"/>
      <c r="H128" s="76"/>
      <c r="I128" s="138" t="str">
        <f t="shared" si="12"/>
        <v/>
      </c>
      <c r="J128" s="7" t="str">
        <f t="shared" si="13"/>
        <v/>
      </c>
      <c r="K128" s="7" t="str">
        <f t="shared" si="14"/>
        <v/>
      </c>
      <c r="L128" s="7"/>
      <c r="M128" s="7" t="str">
        <f t="shared" si="15"/>
        <v/>
      </c>
      <c r="N128" s="5" t="str">
        <f t="shared" si="16"/>
        <v/>
      </c>
    </row>
    <row r="129" spans="1:14" ht="12.75" customHeight="1" x14ac:dyDescent="0.3">
      <c r="A129" s="65" t="str">
        <f t="shared" si="17"/>
        <v>RFB 52</v>
      </c>
      <c r="B129" s="65"/>
      <c r="C129" s="62"/>
      <c r="D129" s="63"/>
      <c r="E129" s="64" t="s">
        <v>972</v>
      </c>
      <c r="F129" s="65" t="s">
        <v>10</v>
      </c>
      <c r="G129" s="55"/>
      <c r="H129" s="76"/>
      <c r="I129" s="138" t="str">
        <f t="shared" si="12"/>
        <v/>
      </c>
      <c r="J129" s="7" t="str">
        <f t="shared" si="13"/>
        <v/>
      </c>
      <c r="K129" s="7" t="str">
        <f t="shared" si="14"/>
        <v xml:space="preserve">RFB </v>
      </c>
      <c r="L129" s="7"/>
      <c r="M129" s="7" t="str">
        <f t="shared" si="15"/>
        <v xml:space="preserve">RFB </v>
      </c>
      <c r="N129" s="5">
        <f t="shared" si="16"/>
        <v>52</v>
      </c>
    </row>
    <row r="130" spans="1:14" ht="12.75" customHeight="1" x14ac:dyDescent="0.3">
      <c r="A130" s="65" t="str">
        <f t="shared" si="17"/>
        <v/>
      </c>
      <c r="B130" s="65"/>
      <c r="C130" s="66"/>
      <c r="D130" s="63"/>
      <c r="E130" s="64"/>
      <c r="F130" s="65"/>
      <c r="G130" s="55"/>
      <c r="H130" s="76"/>
      <c r="I130" s="138" t="str">
        <f t="shared" si="12"/>
        <v/>
      </c>
      <c r="J130" s="7" t="str">
        <f t="shared" si="13"/>
        <v/>
      </c>
      <c r="K130" s="7" t="str">
        <f t="shared" si="14"/>
        <v/>
      </c>
      <c r="L130" s="7"/>
      <c r="M130" s="7" t="str">
        <f t="shared" si="15"/>
        <v/>
      </c>
      <c r="N130" s="5" t="str">
        <f t="shared" si="16"/>
        <v/>
      </c>
    </row>
    <row r="131" spans="1:14" ht="12.75" customHeight="1" x14ac:dyDescent="0.3">
      <c r="A131" s="65" t="str">
        <f t="shared" si="17"/>
        <v>RFB 53</v>
      </c>
      <c r="B131" s="65" t="s">
        <v>1312</v>
      </c>
      <c r="C131" s="62"/>
      <c r="D131" s="63" t="s">
        <v>96</v>
      </c>
      <c r="E131" s="64" t="s">
        <v>1281</v>
      </c>
      <c r="F131" s="65"/>
      <c r="G131" s="55"/>
      <c r="H131" s="76"/>
      <c r="I131" s="138" t="str">
        <f t="shared" si="12"/>
        <v/>
      </c>
      <c r="J131" s="7" t="str">
        <f t="shared" si="13"/>
        <v xml:space="preserve">RFB </v>
      </c>
      <c r="K131" s="7" t="str">
        <f t="shared" si="14"/>
        <v/>
      </c>
      <c r="L131" s="7"/>
      <c r="M131" s="7" t="str">
        <f t="shared" si="15"/>
        <v xml:space="preserve">RFB </v>
      </c>
      <c r="N131" s="5">
        <f t="shared" si="16"/>
        <v>53</v>
      </c>
    </row>
    <row r="132" spans="1:14" ht="12.75" customHeight="1" x14ac:dyDescent="0.3">
      <c r="A132" s="65" t="str">
        <f t="shared" si="17"/>
        <v/>
      </c>
      <c r="B132" s="65"/>
      <c r="C132" s="62"/>
      <c r="D132" s="63"/>
      <c r="E132" s="64"/>
      <c r="F132" s="65"/>
      <c r="G132" s="55"/>
      <c r="H132" s="76"/>
      <c r="I132" s="138" t="str">
        <f t="shared" si="12"/>
        <v/>
      </c>
      <c r="J132" s="7" t="str">
        <f t="shared" si="13"/>
        <v/>
      </c>
      <c r="K132" s="7" t="str">
        <f t="shared" si="14"/>
        <v/>
      </c>
      <c r="L132" s="7"/>
      <c r="M132" s="7" t="str">
        <f t="shared" si="15"/>
        <v/>
      </c>
      <c r="N132" s="5" t="str">
        <f t="shared" si="16"/>
        <v/>
      </c>
    </row>
    <row r="133" spans="1:14" ht="12.75" customHeight="1" x14ac:dyDescent="0.3">
      <c r="A133" s="65" t="str">
        <f t="shared" si="17"/>
        <v>RFB 54</v>
      </c>
      <c r="B133" s="65"/>
      <c r="C133" s="62"/>
      <c r="D133" s="63"/>
      <c r="E133" s="64" t="s">
        <v>967</v>
      </c>
      <c r="F133" s="65" t="s">
        <v>10</v>
      </c>
      <c r="G133" s="55"/>
      <c r="H133" s="76"/>
      <c r="I133" s="138" t="str">
        <f t="shared" ref="I133:I196" si="18">IF(AND(OR(G133=0,H133=0)),"",G133*H133)</f>
        <v/>
      </c>
      <c r="J133" s="7" t="str">
        <f t="shared" si="13"/>
        <v/>
      </c>
      <c r="K133" s="7" t="str">
        <f t="shared" si="14"/>
        <v xml:space="preserve">RFB </v>
      </c>
      <c r="L133" s="7"/>
      <c r="M133" s="7" t="str">
        <f t="shared" si="15"/>
        <v xml:space="preserve">RFB </v>
      </c>
      <c r="N133" s="5">
        <f t="shared" si="16"/>
        <v>54</v>
      </c>
    </row>
    <row r="134" spans="1:14" ht="12.75" customHeight="1" x14ac:dyDescent="0.3">
      <c r="A134" s="65" t="str">
        <f t="shared" si="17"/>
        <v/>
      </c>
      <c r="B134" s="65"/>
      <c r="C134" s="62"/>
      <c r="D134" s="63"/>
      <c r="E134" s="64"/>
      <c r="F134" s="65"/>
      <c r="G134" s="55"/>
      <c r="H134" s="76"/>
      <c r="I134" s="138" t="str">
        <f t="shared" si="18"/>
        <v/>
      </c>
      <c r="J134" s="7" t="str">
        <f t="shared" si="13"/>
        <v/>
      </c>
      <c r="K134" s="7" t="str">
        <f t="shared" si="14"/>
        <v/>
      </c>
      <c r="L134" s="7"/>
      <c r="M134" s="7" t="str">
        <f t="shared" si="15"/>
        <v/>
      </c>
      <c r="N134" s="5" t="str">
        <f t="shared" si="16"/>
        <v/>
      </c>
    </row>
    <row r="135" spans="1:14" ht="12.75" customHeight="1" x14ac:dyDescent="0.3">
      <c r="A135" s="65" t="str">
        <f t="shared" si="17"/>
        <v>RFB 55</v>
      </c>
      <c r="B135" s="65"/>
      <c r="C135" s="62"/>
      <c r="D135" s="63"/>
      <c r="E135" s="64" t="s">
        <v>968</v>
      </c>
      <c r="F135" s="65" t="s">
        <v>10</v>
      </c>
      <c r="G135" s="55"/>
      <c r="H135" s="76"/>
      <c r="I135" s="138" t="str">
        <f t="shared" si="18"/>
        <v/>
      </c>
      <c r="J135" s="7" t="str">
        <f t="shared" si="13"/>
        <v/>
      </c>
      <c r="K135" s="7" t="str">
        <f t="shared" si="14"/>
        <v xml:space="preserve">RFB </v>
      </c>
      <c r="L135" s="7"/>
      <c r="M135" s="7" t="str">
        <f t="shared" si="15"/>
        <v xml:space="preserve">RFB </v>
      </c>
      <c r="N135" s="5">
        <f t="shared" si="16"/>
        <v>55</v>
      </c>
    </row>
    <row r="136" spans="1:14" ht="12.75" customHeight="1" x14ac:dyDescent="0.3">
      <c r="A136" s="65" t="str">
        <f t="shared" si="17"/>
        <v/>
      </c>
      <c r="B136" s="65"/>
      <c r="C136" s="62"/>
      <c r="D136" s="63"/>
      <c r="E136" s="64"/>
      <c r="F136" s="65"/>
      <c r="G136" s="55"/>
      <c r="H136" s="76"/>
      <c r="I136" s="138" t="str">
        <f t="shared" si="18"/>
        <v/>
      </c>
      <c r="J136" s="7" t="str">
        <f t="shared" si="13"/>
        <v/>
      </c>
      <c r="K136" s="7" t="str">
        <f t="shared" si="14"/>
        <v/>
      </c>
      <c r="L136" s="7"/>
      <c r="M136" s="7" t="str">
        <f t="shared" si="15"/>
        <v/>
      </c>
      <c r="N136" s="5" t="str">
        <f t="shared" si="16"/>
        <v/>
      </c>
    </row>
    <row r="137" spans="1:14" ht="12.75" customHeight="1" x14ac:dyDescent="0.3">
      <c r="A137" s="65" t="str">
        <f t="shared" si="17"/>
        <v>RFB 56</v>
      </c>
      <c r="B137" s="65"/>
      <c r="C137" s="62"/>
      <c r="D137" s="63"/>
      <c r="E137" s="64" t="s">
        <v>969</v>
      </c>
      <c r="F137" s="65" t="s">
        <v>10</v>
      </c>
      <c r="G137" s="55"/>
      <c r="H137" s="76"/>
      <c r="I137" s="138" t="str">
        <f t="shared" si="18"/>
        <v/>
      </c>
      <c r="J137" s="7" t="str">
        <f t="shared" si="13"/>
        <v/>
      </c>
      <c r="K137" s="7" t="str">
        <f t="shared" si="14"/>
        <v xml:space="preserve">RFB </v>
      </c>
      <c r="L137" s="7"/>
      <c r="M137" s="7" t="str">
        <f t="shared" si="15"/>
        <v xml:space="preserve">RFB </v>
      </c>
      <c r="N137" s="5">
        <f t="shared" si="16"/>
        <v>56</v>
      </c>
    </row>
    <row r="138" spans="1:14" ht="12.75" customHeight="1" x14ac:dyDescent="0.3">
      <c r="A138" s="65" t="str">
        <f t="shared" si="17"/>
        <v/>
      </c>
      <c r="B138" s="65"/>
      <c r="C138" s="62"/>
      <c r="D138" s="63"/>
      <c r="E138" s="64"/>
      <c r="F138" s="65"/>
      <c r="G138" s="55"/>
      <c r="H138" s="76"/>
      <c r="I138" s="138" t="str">
        <f t="shared" si="18"/>
        <v/>
      </c>
      <c r="J138" s="7" t="str">
        <f t="shared" si="13"/>
        <v/>
      </c>
      <c r="K138" s="7" t="str">
        <f t="shared" si="14"/>
        <v/>
      </c>
      <c r="L138" s="7"/>
      <c r="M138" s="7" t="str">
        <f t="shared" si="15"/>
        <v/>
      </c>
      <c r="N138" s="5" t="str">
        <f t="shared" si="16"/>
        <v/>
      </c>
    </row>
    <row r="139" spans="1:14" ht="12.75" customHeight="1" x14ac:dyDescent="0.3">
      <c r="A139" s="65" t="str">
        <f t="shared" si="17"/>
        <v>RFB 57</v>
      </c>
      <c r="B139" s="65"/>
      <c r="C139" s="62"/>
      <c r="D139" s="63"/>
      <c r="E139" s="64" t="s">
        <v>970</v>
      </c>
      <c r="F139" s="65" t="s">
        <v>10</v>
      </c>
      <c r="G139" s="55"/>
      <c r="H139" s="76"/>
      <c r="I139" s="138" t="str">
        <f t="shared" si="18"/>
        <v/>
      </c>
      <c r="J139" s="7" t="str">
        <f t="shared" si="13"/>
        <v/>
      </c>
      <c r="K139" s="7" t="str">
        <f t="shared" si="14"/>
        <v xml:space="preserve">RFB </v>
      </c>
      <c r="L139" s="7"/>
      <c r="M139" s="7" t="str">
        <f t="shared" si="15"/>
        <v xml:space="preserve">RFB </v>
      </c>
      <c r="N139" s="5">
        <f t="shared" si="16"/>
        <v>57</v>
      </c>
    </row>
    <row r="140" spans="1:14" ht="12.75" customHeight="1" x14ac:dyDescent="0.3">
      <c r="A140" s="65" t="str">
        <f t="shared" si="17"/>
        <v/>
      </c>
      <c r="B140" s="65"/>
      <c r="C140" s="62"/>
      <c r="D140" s="63"/>
      <c r="E140" s="64"/>
      <c r="F140" s="65"/>
      <c r="G140" s="55"/>
      <c r="H140" s="76"/>
      <c r="I140" s="138" t="str">
        <f t="shared" si="18"/>
        <v/>
      </c>
      <c r="J140" s="7" t="str">
        <f t="shared" si="13"/>
        <v/>
      </c>
      <c r="K140" s="7" t="str">
        <f t="shared" si="14"/>
        <v/>
      </c>
      <c r="L140" s="7"/>
      <c r="M140" s="7" t="str">
        <f t="shared" si="15"/>
        <v/>
      </c>
      <c r="N140" s="5" t="str">
        <f t="shared" si="16"/>
        <v/>
      </c>
    </row>
    <row r="141" spans="1:14" ht="12.75" customHeight="1" x14ac:dyDescent="0.3">
      <c r="A141" s="65" t="str">
        <f t="shared" si="17"/>
        <v>RFB 58</v>
      </c>
      <c r="B141" s="65"/>
      <c r="C141" s="193"/>
      <c r="D141" s="63"/>
      <c r="E141" s="64" t="s">
        <v>971</v>
      </c>
      <c r="F141" s="65" t="s">
        <v>10</v>
      </c>
      <c r="G141" s="55"/>
      <c r="H141" s="76"/>
      <c r="I141" s="138" t="str">
        <f t="shared" si="18"/>
        <v/>
      </c>
      <c r="J141" s="7" t="str">
        <f t="shared" si="13"/>
        <v/>
      </c>
      <c r="K141" s="7" t="str">
        <f t="shared" si="14"/>
        <v xml:space="preserve">RFB </v>
      </c>
      <c r="L141" s="7"/>
      <c r="M141" s="7" t="str">
        <f t="shared" si="15"/>
        <v xml:space="preserve">RFB </v>
      </c>
      <c r="N141" s="5">
        <f t="shared" si="16"/>
        <v>58</v>
      </c>
    </row>
    <row r="142" spans="1:14" ht="12.75" customHeight="1" x14ac:dyDescent="0.3">
      <c r="A142" s="65" t="str">
        <f t="shared" si="17"/>
        <v/>
      </c>
      <c r="B142" s="65"/>
      <c r="C142" s="62"/>
      <c r="D142" s="63"/>
      <c r="E142" s="64"/>
      <c r="F142" s="65"/>
      <c r="G142" s="55"/>
      <c r="H142" s="76"/>
      <c r="I142" s="138" t="str">
        <f t="shared" si="18"/>
        <v/>
      </c>
      <c r="J142" s="7" t="str">
        <f t="shared" ref="J142:J205" si="19">IF(ISBLANK(B142),"","RFB ")</f>
        <v/>
      </c>
      <c r="K142" s="7" t="str">
        <f t="shared" ref="K142:K205" si="20">IF(ISBLANK(F142),"","RFB ")</f>
        <v/>
      </c>
      <c r="L142" s="7"/>
      <c r="M142" s="7" t="str">
        <f t="shared" ref="M142:M205" si="21">IF(J142="RFB ","RFB ",IF(K142="RFB ","RFB ",""))</f>
        <v/>
      </c>
      <c r="N142" s="5" t="str">
        <f t="shared" si="16"/>
        <v/>
      </c>
    </row>
    <row r="143" spans="1:14" ht="12.75" customHeight="1" x14ac:dyDescent="0.3">
      <c r="A143" s="65" t="str">
        <f t="shared" si="17"/>
        <v>RFB 59</v>
      </c>
      <c r="B143" s="65"/>
      <c r="C143" s="62"/>
      <c r="D143" s="63"/>
      <c r="E143" s="64" t="s">
        <v>972</v>
      </c>
      <c r="F143" s="65" t="s">
        <v>10</v>
      </c>
      <c r="G143" s="55"/>
      <c r="H143" s="76"/>
      <c r="I143" s="138" t="str">
        <f t="shared" si="18"/>
        <v/>
      </c>
      <c r="J143" s="7" t="str">
        <f t="shared" si="19"/>
        <v/>
      </c>
      <c r="K143" s="7" t="str">
        <f t="shared" si="20"/>
        <v xml:space="preserve">RFB </v>
      </c>
      <c r="L143" s="7"/>
      <c r="M143" s="7" t="str">
        <f t="shared" si="21"/>
        <v xml:space="preserve">RFB </v>
      </c>
      <c r="N143" s="5">
        <f t="shared" si="16"/>
        <v>59</v>
      </c>
    </row>
    <row r="144" spans="1:14" ht="12.75" customHeight="1" x14ac:dyDescent="0.3">
      <c r="A144" s="65" t="str">
        <f t="shared" si="17"/>
        <v/>
      </c>
      <c r="B144" s="65"/>
      <c r="C144" s="66"/>
      <c r="D144" s="63"/>
      <c r="E144" s="64"/>
      <c r="F144" s="65"/>
      <c r="G144" s="55"/>
      <c r="H144" s="76"/>
      <c r="I144" s="138" t="str">
        <f t="shared" si="18"/>
        <v/>
      </c>
      <c r="J144" s="7" t="str">
        <f t="shared" si="19"/>
        <v/>
      </c>
      <c r="K144" s="7" t="str">
        <f t="shared" si="20"/>
        <v/>
      </c>
      <c r="L144" s="7"/>
      <c r="M144" s="7" t="str">
        <f t="shared" si="21"/>
        <v/>
      </c>
      <c r="N144" s="5" t="str">
        <f t="shared" ref="N144:N207" si="22">IF(AND(M144="RFB ",ISNUMBER(MAX(N130:N143))),MAX(N130:N143)+1,"")</f>
        <v/>
      </c>
    </row>
    <row r="145" spans="1:17" ht="12.75" customHeight="1" x14ac:dyDescent="0.3">
      <c r="A145" s="65" t="str">
        <f t="shared" si="17"/>
        <v>RFB 60</v>
      </c>
      <c r="B145" s="65" t="s">
        <v>1313</v>
      </c>
      <c r="C145" s="66" t="s">
        <v>1282</v>
      </c>
      <c r="D145" s="63"/>
      <c r="E145" s="64"/>
      <c r="F145" s="65"/>
      <c r="G145" s="55"/>
      <c r="H145" s="76"/>
      <c r="I145" s="138" t="str">
        <f t="shared" si="18"/>
        <v/>
      </c>
      <c r="J145" s="7" t="str">
        <f t="shared" si="19"/>
        <v xml:space="preserve">RFB </v>
      </c>
      <c r="K145" s="7" t="str">
        <f t="shared" si="20"/>
        <v/>
      </c>
      <c r="L145" s="7"/>
      <c r="M145" s="7" t="str">
        <f t="shared" si="21"/>
        <v xml:space="preserve">RFB </v>
      </c>
      <c r="N145" s="5">
        <f t="shared" si="22"/>
        <v>60</v>
      </c>
    </row>
    <row r="146" spans="1:17" ht="12.75" customHeight="1" x14ac:dyDescent="0.3">
      <c r="A146" s="65" t="str">
        <f t="shared" si="17"/>
        <v/>
      </c>
      <c r="B146" s="65"/>
      <c r="C146" s="66" t="s">
        <v>1283</v>
      </c>
      <c r="D146" s="63"/>
      <c r="E146" s="64"/>
      <c r="F146" s="65"/>
      <c r="G146" s="55"/>
      <c r="H146" s="76"/>
      <c r="I146" s="138" t="str">
        <f t="shared" si="18"/>
        <v/>
      </c>
      <c r="J146" s="7" t="str">
        <f t="shared" si="19"/>
        <v/>
      </c>
      <c r="K146" s="7" t="str">
        <f t="shared" si="20"/>
        <v/>
      </c>
      <c r="L146" s="7"/>
      <c r="M146" s="7" t="str">
        <f t="shared" si="21"/>
        <v/>
      </c>
      <c r="N146" s="5" t="str">
        <f t="shared" si="22"/>
        <v/>
      </c>
    </row>
    <row r="147" spans="1:17" ht="12.75" customHeight="1" x14ac:dyDescent="0.3">
      <c r="A147" s="65" t="str">
        <f t="shared" si="17"/>
        <v/>
      </c>
      <c r="B147" s="65"/>
      <c r="C147" s="66"/>
      <c r="D147" s="63"/>
      <c r="E147" s="64"/>
      <c r="F147" s="65"/>
      <c r="G147" s="55"/>
      <c r="H147" s="76"/>
      <c r="I147" s="138" t="str">
        <f t="shared" si="18"/>
        <v/>
      </c>
      <c r="J147" s="7" t="str">
        <f t="shared" si="19"/>
        <v/>
      </c>
      <c r="K147" s="7" t="str">
        <f t="shared" si="20"/>
        <v/>
      </c>
      <c r="L147" s="7"/>
      <c r="M147" s="7" t="str">
        <f t="shared" si="21"/>
        <v/>
      </c>
      <c r="N147" s="5" t="str">
        <f t="shared" si="22"/>
        <v/>
      </c>
      <c r="Q147" s="218"/>
    </row>
    <row r="148" spans="1:17" ht="12.75" customHeight="1" x14ac:dyDescent="0.3">
      <c r="A148" s="65" t="str">
        <f t="shared" si="17"/>
        <v>RFB 61</v>
      </c>
      <c r="B148" s="65" t="s">
        <v>1313</v>
      </c>
      <c r="C148" s="62" t="s">
        <v>320</v>
      </c>
      <c r="D148" s="63" t="s">
        <v>963</v>
      </c>
      <c r="E148" s="64"/>
      <c r="F148" s="65"/>
      <c r="G148" s="55"/>
      <c r="H148" s="76"/>
      <c r="I148" s="138" t="str">
        <f t="shared" si="18"/>
        <v/>
      </c>
      <c r="J148" s="7" t="str">
        <f t="shared" si="19"/>
        <v xml:space="preserve">RFB </v>
      </c>
      <c r="K148" s="7" t="str">
        <f t="shared" si="20"/>
        <v/>
      </c>
      <c r="L148" s="7"/>
      <c r="M148" s="7" t="str">
        <f t="shared" si="21"/>
        <v xml:space="preserve">RFB </v>
      </c>
      <c r="N148" s="5">
        <f t="shared" si="22"/>
        <v>61</v>
      </c>
    </row>
    <row r="149" spans="1:17" ht="12.75" customHeight="1" x14ac:dyDescent="0.3">
      <c r="A149" s="65" t="str">
        <f t="shared" si="17"/>
        <v/>
      </c>
      <c r="B149" s="65"/>
      <c r="C149" s="66"/>
      <c r="D149" s="63"/>
      <c r="E149" s="64"/>
      <c r="F149" s="65"/>
      <c r="G149" s="55"/>
      <c r="H149" s="76"/>
      <c r="I149" s="138" t="str">
        <f t="shared" si="18"/>
        <v/>
      </c>
      <c r="J149" s="7" t="str">
        <f t="shared" si="19"/>
        <v/>
      </c>
      <c r="K149" s="7" t="str">
        <f t="shared" si="20"/>
        <v/>
      </c>
      <c r="L149" s="7"/>
      <c r="M149" s="7" t="str">
        <f t="shared" si="21"/>
        <v/>
      </c>
      <c r="N149" s="5" t="str">
        <f t="shared" si="22"/>
        <v/>
      </c>
    </row>
    <row r="150" spans="1:17" ht="12.75" customHeight="1" x14ac:dyDescent="0.3">
      <c r="A150" s="65" t="str">
        <f t="shared" si="17"/>
        <v>RFB 62</v>
      </c>
      <c r="B150" s="65" t="s">
        <v>1313</v>
      </c>
      <c r="C150" s="62"/>
      <c r="D150" s="63" t="s">
        <v>32</v>
      </c>
      <c r="E150" s="64" t="s">
        <v>1289</v>
      </c>
      <c r="F150" s="65"/>
      <c r="G150" s="55"/>
      <c r="H150" s="76"/>
      <c r="I150" s="138" t="str">
        <f t="shared" si="18"/>
        <v/>
      </c>
      <c r="J150" s="7" t="str">
        <f t="shared" si="19"/>
        <v xml:space="preserve">RFB </v>
      </c>
      <c r="K150" s="7" t="str">
        <f t="shared" si="20"/>
        <v/>
      </c>
      <c r="L150" s="7"/>
      <c r="M150" s="7" t="str">
        <f t="shared" si="21"/>
        <v xml:space="preserve">RFB </v>
      </c>
      <c r="N150" s="5">
        <f t="shared" si="22"/>
        <v>62</v>
      </c>
    </row>
    <row r="151" spans="1:17" ht="12.75" customHeight="1" x14ac:dyDescent="0.3">
      <c r="A151" s="65" t="str">
        <f t="shared" si="17"/>
        <v/>
      </c>
      <c r="B151" s="65"/>
      <c r="C151" s="66"/>
      <c r="D151" s="63"/>
      <c r="E151" s="64"/>
      <c r="F151" s="65"/>
      <c r="G151" s="55"/>
      <c r="H151" s="76"/>
      <c r="I151" s="138" t="str">
        <f t="shared" si="18"/>
        <v/>
      </c>
      <c r="J151" s="7" t="str">
        <f t="shared" si="19"/>
        <v/>
      </c>
      <c r="K151" s="7" t="str">
        <f t="shared" si="20"/>
        <v/>
      </c>
      <c r="L151" s="7"/>
      <c r="M151" s="7" t="str">
        <f t="shared" si="21"/>
        <v/>
      </c>
      <c r="N151" s="5" t="str">
        <f t="shared" si="22"/>
        <v/>
      </c>
    </row>
    <row r="152" spans="1:17" ht="12.75" customHeight="1" x14ac:dyDescent="0.3">
      <c r="A152" s="65" t="str">
        <f t="shared" si="17"/>
        <v>RFB 63</v>
      </c>
      <c r="B152" s="65"/>
      <c r="C152" s="63"/>
      <c r="D152" s="63"/>
      <c r="E152" s="64" t="s">
        <v>1300</v>
      </c>
      <c r="F152" s="65" t="s">
        <v>24</v>
      </c>
      <c r="G152" s="55"/>
      <c r="H152" s="76"/>
      <c r="I152" s="138" t="str">
        <f t="shared" si="18"/>
        <v/>
      </c>
      <c r="J152" s="7" t="str">
        <f t="shared" si="19"/>
        <v/>
      </c>
      <c r="K152" s="7" t="str">
        <f t="shared" si="20"/>
        <v xml:space="preserve">RFB </v>
      </c>
      <c r="L152" s="7"/>
      <c r="M152" s="7" t="str">
        <f t="shared" si="21"/>
        <v xml:space="preserve">RFB </v>
      </c>
      <c r="N152" s="5">
        <f t="shared" si="22"/>
        <v>63</v>
      </c>
    </row>
    <row r="153" spans="1:17" ht="12.75" customHeight="1" x14ac:dyDescent="0.3">
      <c r="A153" s="65" t="str">
        <f t="shared" si="17"/>
        <v/>
      </c>
      <c r="B153" s="65"/>
      <c r="C153" s="66"/>
      <c r="D153" s="63"/>
      <c r="E153" s="64"/>
      <c r="F153" s="65"/>
      <c r="G153" s="55"/>
      <c r="H153" s="76"/>
      <c r="I153" s="138" t="str">
        <f t="shared" si="18"/>
        <v/>
      </c>
      <c r="J153" s="7" t="str">
        <f t="shared" si="19"/>
        <v/>
      </c>
      <c r="K153" s="7" t="str">
        <f t="shared" si="20"/>
        <v/>
      </c>
      <c r="L153" s="7"/>
      <c r="M153" s="7" t="str">
        <f t="shared" si="21"/>
        <v/>
      </c>
      <c r="N153" s="5" t="str">
        <f t="shared" si="22"/>
        <v/>
      </c>
    </row>
    <row r="154" spans="1:17" ht="12.75" customHeight="1" x14ac:dyDescent="0.3">
      <c r="A154" s="65" t="str">
        <f t="shared" si="17"/>
        <v>RFB 64</v>
      </c>
      <c r="B154" s="65"/>
      <c r="C154" s="66"/>
      <c r="D154" s="63"/>
      <c r="E154" s="64" t="s">
        <v>1301</v>
      </c>
      <c r="F154" s="65" t="s">
        <v>24</v>
      </c>
      <c r="G154" s="55"/>
      <c r="H154" s="76"/>
      <c r="I154" s="138" t="str">
        <f t="shared" si="18"/>
        <v/>
      </c>
      <c r="J154" s="7" t="str">
        <f t="shared" si="19"/>
        <v/>
      </c>
      <c r="K154" s="7" t="str">
        <f t="shared" si="20"/>
        <v xml:space="preserve">RFB </v>
      </c>
      <c r="L154" s="7"/>
      <c r="M154" s="7" t="str">
        <f t="shared" si="21"/>
        <v xml:space="preserve">RFB </v>
      </c>
      <c r="N154" s="5">
        <f t="shared" si="22"/>
        <v>64</v>
      </c>
    </row>
    <row r="155" spans="1:17" ht="12.75" customHeight="1" x14ac:dyDescent="0.3">
      <c r="A155" s="65" t="str">
        <f t="shared" si="17"/>
        <v/>
      </c>
      <c r="B155" s="65"/>
      <c r="C155" s="66"/>
      <c r="D155" s="63"/>
      <c r="E155" s="64"/>
      <c r="F155" s="65"/>
      <c r="G155" s="55"/>
      <c r="H155" s="76"/>
      <c r="I155" s="138" t="str">
        <f t="shared" si="18"/>
        <v/>
      </c>
      <c r="J155" s="7" t="str">
        <f t="shared" si="19"/>
        <v/>
      </c>
      <c r="K155" s="7" t="str">
        <f t="shared" si="20"/>
        <v/>
      </c>
      <c r="L155" s="7"/>
      <c r="M155" s="7" t="str">
        <f t="shared" si="21"/>
        <v/>
      </c>
      <c r="N155" s="5" t="str">
        <f t="shared" si="22"/>
        <v/>
      </c>
    </row>
    <row r="156" spans="1:17" ht="12.75" customHeight="1" x14ac:dyDescent="0.3">
      <c r="A156" s="65" t="str">
        <f t="shared" si="17"/>
        <v>RFB 65</v>
      </c>
      <c r="B156" s="65"/>
      <c r="C156" s="66"/>
      <c r="D156" s="63"/>
      <c r="E156" s="64" t="s">
        <v>1302</v>
      </c>
      <c r="F156" s="65" t="s">
        <v>24</v>
      </c>
      <c r="G156" s="55"/>
      <c r="H156" s="76"/>
      <c r="I156" s="138" t="str">
        <f t="shared" si="18"/>
        <v/>
      </c>
      <c r="J156" s="7" t="str">
        <f t="shared" si="19"/>
        <v/>
      </c>
      <c r="K156" s="7" t="str">
        <f t="shared" si="20"/>
        <v xml:space="preserve">RFB </v>
      </c>
      <c r="L156" s="7"/>
      <c r="M156" s="7" t="str">
        <f t="shared" si="21"/>
        <v xml:space="preserve">RFB </v>
      </c>
      <c r="N156" s="5">
        <f t="shared" si="22"/>
        <v>65</v>
      </c>
    </row>
    <row r="157" spans="1:17" ht="12.75" customHeight="1" x14ac:dyDescent="0.3">
      <c r="A157" s="65" t="str">
        <f t="shared" si="17"/>
        <v/>
      </c>
      <c r="B157" s="65"/>
      <c r="C157" s="66"/>
      <c r="D157" s="63"/>
      <c r="E157" s="64"/>
      <c r="F157" s="65"/>
      <c r="G157" s="55"/>
      <c r="H157" s="76"/>
      <c r="I157" s="138" t="str">
        <f t="shared" si="18"/>
        <v/>
      </c>
      <c r="J157" s="7" t="str">
        <f t="shared" si="19"/>
        <v/>
      </c>
      <c r="K157" s="7" t="str">
        <f t="shared" si="20"/>
        <v/>
      </c>
      <c r="L157" s="7"/>
      <c r="M157" s="7" t="str">
        <f t="shared" si="21"/>
        <v/>
      </c>
      <c r="N157" s="5" t="str">
        <f t="shared" si="22"/>
        <v/>
      </c>
    </row>
    <row r="158" spans="1:17" ht="12.75" customHeight="1" x14ac:dyDescent="0.3">
      <c r="A158" s="65" t="str">
        <f t="shared" si="17"/>
        <v>RFB 66</v>
      </c>
      <c r="B158" s="65"/>
      <c r="C158" s="221"/>
      <c r="D158" s="63"/>
      <c r="E158" s="64" t="s">
        <v>1303</v>
      </c>
      <c r="F158" s="65" t="s">
        <v>24</v>
      </c>
      <c r="G158" s="55"/>
      <c r="H158" s="76"/>
      <c r="I158" s="138" t="str">
        <f t="shared" si="18"/>
        <v/>
      </c>
      <c r="J158" s="7" t="str">
        <f t="shared" si="19"/>
        <v/>
      </c>
      <c r="K158" s="7" t="str">
        <f t="shared" si="20"/>
        <v xml:space="preserve">RFB </v>
      </c>
      <c r="L158" s="7"/>
      <c r="M158" s="7" t="str">
        <f t="shared" si="21"/>
        <v xml:space="preserve">RFB </v>
      </c>
      <c r="N158" s="5">
        <f t="shared" si="22"/>
        <v>66</v>
      </c>
    </row>
    <row r="159" spans="1:17" ht="12.75" customHeight="1" x14ac:dyDescent="0.3">
      <c r="A159" s="65" t="str">
        <f t="shared" si="17"/>
        <v/>
      </c>
      <c r="B159" s="65"/>
      <c r="C159" s="221"/>
      <c r="D159" s="63"/>
      <c r="E159" s="64"/>
      <c r="F159" s="65"/>
      <c r="G159" s="55"/>
      <c r="H159" s="76"/>
      <c r="I159" s="138" t="str">
        <f t="shared" si="18"/>
        <v/>
      </c>
      <c r="J159" s="7" t="str">
        <f t="shared" si="19"/>
        <v/>
      </c>
      <c r="K159" s="7" t="str">
        <f t="shared" si="20"/>
        <v/>
      </c>
      <c r="L159" s="7"/>
      <c r="M159" s="7" t="str">
        <f t="shared" si="21"/>
        <v/>
      </c>
      <c r="N159" s="5" t="str">
        <f t="shared" si="22"/>
        <v/>
      </c>
    </row>
    <row r="160" spans="1:17" ht="12.75" customHeight="1" x14ac:dyDescent="0.3">
      <c r="A160" s="65" t="str">
        <f t="shared" si="17"/>
        <v/>
      </c>
      <c r="B160" s="65"/>
      <c r="C160" s="221" t="s">
        <v>1298</v>
      </c>
      <c r="D160" s="63"/>
      <c r="E160" s="64"/>
      <c r="F160" s="65"/>
      <c r="G160" s="55"/>
      <c r="H160" s="76"/>
      <c r="I160" s="138" t="str">
        <f t="shared" si="18"/>
        <v/>
      </c>
      <c r="J160" s="7" t="str">
        <f t="shared" si="19"/>
        <v/>
      </c>
      <c r="K160" s="7" t="str">
        <f t="shared" si="20"/>
        <v/>
      </c>
      <c r="L160" s="7"/>
      <c r="M160" s="7" t="str">
        <f t="shared" si="21"/>
        <v/>
      </c>
      <c r="N160" s="5" t="str">
        <f t="shared" si="22"/>
        <v/>
      </c>
    </row>
    <row r="161" spans="1:14" ht="12.75" customHeight="1" x14ac:dyDescent="0.3">
      <c r="A161" s="65" t="str">
        <f t="shared" si="17"/>
        <v/>
      </c>
      <c r="B161" s="65"/>
      <c r="C161" s="221" t="s">
        <v>1304</v>
      </c>
      <c r="D161" s="63"/>
      <c r="E161" s="64"/>
      <c r="F161" s="65"/>
      <c r="G161" s="55"/>
      <c r="H161" s="76"/>
      <c r="I161" s="138" t="str">
        <f t="shared" si="18"/>
        <v/>
      </c>
      <c r="J161" s="7" t="str">
        <f t="shared" si="19"/>
        <v/>
      </c>
      <c r="K161" s="7" t="str">
        <f t="shared" si="20"/>
        <v/>
      </c>
      <c r="L161" s="7"/>
      <c r="M161" s="7" t="str">
        <f t="shared" si="21"/>
        <v/>
      </c>
      <c r="N161" s="5" t="str">
        <f t="shared" si="22"/>
        <v/>
      </c>
    </row>
    <row r="162" spans="1:14" ht="12.75" customHeight="1" x14ac:dyDescent="0.3">
      <c r="A162" s="65" t="str">
        <f t="shared" si="17"/>
        <v/>
      </c>
      <c r="B162" s="65"/>
      <c r="C162" s="66"/>
      <c r="D162" s="63"/>
      <c r="E162" s="64"/>
      <c r="F162" s="65"/>
      <c r="G162" s="55"/>
      <c r="H162" s="76"/>
      <c r="I162" s="138" t="str">
        <f t="shared" si="18"/>
        <v/>
      </c>
      <c r="J162" s="7" t="str">
        <f t="shared" si="19"/>
        <v/>
      </c>
      <c r="K162" s="7" t="str">
        <f t="shared" si="20"/>
        <v/>
      </c>
      <c r="L162" s="7"/>
      <c r="M162" s="7" t="str">
        <f t="shared" si="21"/>
        <v/>
      </c>
      <c r="N162" s="5" t="str">
        <f t="shared" si="22"/>
        <v/>
      </c>
    </row>
    <row r="163" spans="1:14" ht="12.75" customHeight="1" x14ac:dyDescent="0.3">
      <c r="A163" s="65" t="str">
        <f t="shared" si="17"/>
        <v>RFB 67</v>
      </c>
      <c r="B163" s="65" t="s">
        <v>1313</v>
      </c>
      <c r="C163" s="66"/>
      <c r="D163" s="63" t="s">
        <v>33</v>
      </c>
      <c r="E163" s="64" t="s">
        <v>1288</v>
      </c>
      <c r="F163" s="65"/>
      <c r="G163" s="55"/>
      <c r="H163" s="76"/>
      <c r="I163" s="138" t="str">
        <f t="shared" si="18"/>
        <v/>
      </c>
      <c r="J163" s="7" t="str">
        <f t="shared" si="19"/>
        <v xml:space="preserve">RFB </v>
      </c>
      <c r="K163" s="7" t="str">
        <f t="shared" si="20"/>
        <v/>
      </c>
      <c r="L163" s="7"/>
      <c r="M163" s="7" t="str">
        <f t="shared" si="21"/>
        <v xml:space="preserve">RFB </v>
      </c>
      <c r="N163" s="5">
        <f t="shared" si="22"/>
        <v>67</v>
      </c>
    </row>
    <row r="164" spans="1:14" ht="12.75" customHeight="1" x14ac:dyDescent="0.3">
      <c r="A164" s="65" t="str">
        <f t="shared" si="17"/>
        <v/>
      </c>
      <c r="B164" s="65"/>
      <c r="C164" s="66"/>
      <c r="D164" s="63"/>
      <c r="E164" s="64"/>
      <c r="F164" s="65"/>
      <c r="G164" s="55"/>
      <c r="H164" s="76"/>
      <c r="I164" s="138" t="str">
        <f t="shared" si="18"/>
        <v/>
      </c>
      <c r="J164" s="7" t="str">
        <f t="shared" si="19"/>
        <v/>
      </c>
      <c r="K164" s="7" t="str">
        <f t="shared" si="20"/>
        <v/>
      </c>
      <c r="L164" s="7"/>
      <c r="M164" s="7" t="str">
        <f t="shared" si="21"/>
        <v/>
      </c>
      <c r="N164" s="5" t="str">
        <f t="shared" si="22"/>
        <v/>
      </c>
    </row>
    <row r="165" spans="1:14" ht="12.75" customHeight="1" x14ac:dyDescent="0.3">
      <c r="A165" s="65" t="str">
        <f t="shared" si="17"/>
        <v>RFB 68</v>
      </c>
      <c r="B165" s="65"/>
      <c r="C165" s="63"/>
      <c r="D165" s="63"/>
      <c r="E165" s="64" t="s">
        <v>1300</v>
      </c>
      <c r="F165" s="65" t="s">
        <v>24</v>
      </c>
      <c r="G165" s="55"/>
      <c r="H165" s="76"/>
      <c r="I165" s="138" t="str">
        <f t="shared" si="18"/>
        <v/>
      </c>
      <c r="J165" s="7" t="str">
        <f t="shared" si="19"/>
        <v/>
      </c>
      <c r="K165" s="7" t="str">
        <f t="shared" si="20"/>
        <v xml:space="preserve">RFB </v>
      </c>
      <c r="L165" s="7"/>
      <c r="M165" s="7" t="str">
        <f t="shared" si="21"/>
        <v xml:space="preserve">RFB </v>
      </c>
      <c r="N165" s="5">
        <f t="shared" si="22"/>
        <v>68</v>
      </c>
    </row>
    <row r="166" spans="1:14" ht="12.75" customHeight="1" x14ac:dyDescent="0.3">
      <c r="A166" s="65" t="str">
        <f t="shared" si="17"/>
        <v/>
      </c>
      <c r="B166" s="65"/>
      <c r="C166" s="66"/>
      <c r="D166" s="63"/>
      <c r="E166" s="64"/>
      <c r="F166" s="65"/>
      <c r="G166" s="55"/>
      <c r="H166" s="76"/>
      <c r="I166" s="138" t="str">
        <f t="shared" si="18"/>
        <v/>
      </c>
      <c r="J166" s="7" t="str">
        <f t="shared" si="19"/>
        <v/>
      </c>
      <c r="K166" s="7" t="str">
        <f t="shared" si="20"/>
        <v/>
      </c>
      <c r="L166" s="7"/>
      <c r="M166" s="7" t="str">
        <f t="shared" si="21"/>
        <v/>
      </c>
      <c r="N166" s="5" t="str">
        <f t="shared" si="22"/>
        <v/>
      </c>
    </row>
    <row r="167" spans="1:14" ht="12.75" customHeight="1" x14ac:dyDescent="0.3">
      <c r="A167" s="65" t="str">
        <f t="shared" ref="A167:A230" si="23">CONCATENATE(M167,N167)</f>
        <v>RFB 69</v>
      </c>
      <c r="B167" s="65"/>
      <c r="C167" s="66"/>
      <c r="D167" s="63"/>
      <c r="E167" s="64" t="s">
        <v>1301</v>
      </c>
      <c r="F167" s="65" t="s">
        <v>24</v>
      </c>
      <c r="G167" s="55"/>
      <c r="H167" s="76"/>
      <c r="I167" s="138" t="str">
        <f t="shared" si="18"/>
        <v/>
      </c>
      <c r="J167" s="7" t="str">
        <f t="shared" si="19"/>
        <v/>
      </c>
      <c r="K167" s="7" t="str">
        <f t="shared" si="20"/>
        <v xml:space="preserve">RFB </v>
      </c>
      <c r="L167" s="7"/>
      <c r="M167" s="7" t="str">
        <f t="shared" si="21"/>
        <v xml:space="preserve">RFB </v>
      </c>
      <c r="N167" s="5">
        <f t="shared" si="22"/>
        <v>69</v>
      </c>
    </row>
    <row r="168" spans="1:14" ht="12.75" customHeight="1" x14ac:dyDescent="0.3">
      <c r="A168" s="65" t="str">
        <f t="shared" si="23"/>
        <v/>
      </c>
      <c r="B168" s="65"/>
      <c r="C168" s="66"/>
      <c r="D168" s="63"/>
      <c r="E168" s="64"/>
      <c r="F168" s="65"/>
      <c r="G168" s="55"/>
      <c r="H168" s="76"/>
      <c r="I168" s="138" t="str">
        <f t="shared" si="18"/>
        <v/>
      </c>
      <c r="J168" s="7" t="str">
        <f t="shared" si="19"/>
        <v/>
      </c>
      <c r="K168" s="7" t="str">
        <f t="shared" si="20"/>
        <v/>
      </c>
      <c r="L168" s="7"/>
      <c r="M168" s="7" t="str">
        <f t="shared" si="21"/>
        <v/>
      </c>
      <c r="N168" s="5" t="str">
        <f t="shared" si="22"/>
        <v/>
      </c>
    </row>
    <row r="169" spans="1:14" ht="12.75" customHeight="1" x14ac:dyDescent="0.3">
      <c r="A169" s="65" t="str">
        <f t="shared" si="23"/>
        <v>RFB 70</v>
      </c>
      <c r="B169" s="65"/>
      <c r="C169" s="66"/>
      <c r="D169" s="63"/>
      <c r="E169" s="64" t="s">
        <v>1302</v>
      </c>
      <c r="F169" s="65" t="s">
        <v>24</v>
      </c>
      <c r="G169" s="55"/>
      <c r="H169" s="76"/>
      <c r="I169" s="138" t="str">
        <f t="shared" si="18"/>
        <v/>
      </c>
      <c r="J169" s="7" t="str">
        <f t="shared" si="19"/>
        <v/>
      </c>
      <c r="K169" s="7" t="str">
        <f t="shared" si="20"/>
        <v xml:space="preserve">RFB </v>
      </c>
      <c r="L169" s="7"/>
      <c r="M169" s="7" t="str">
        <f t="shared" si="21"/>
        <v xml:space="preserve">RFB </v>
      </c>
      <c r="N169" s="5">
        <f t="shared" si="22"/>
        <v>70</v>
      </c>
    </row>
    <row r="170" spans="1:14" ht="12.75" customHeight="1" x14ac:dyDescent="0.3">
      <c r="A170" s="65" t="str">
        <f t="shared" si="23"/>
        <v/>
      </c>
      <c r="B170" s="65"/>
      <c r="C170" s="66"/>
      <c r="D170" s="63"/>
      <c r="E170" s="64"/>
      <c r="F170" s="65"/>
      <c r="G170" s="55"/>
      <c r="H170" s="76"/>
      <c r="I170" s="138" t="str">
        <f t="shared" si="18"/>
        <v/>
      </c>
      <c r="J170" s="7" t="str">
        <f t="shared" si="19"/>
        <v/>
      </c>
      <c r="K170" s="7" t="str">
        <f t="shared" si="20"/>
        <v/>
      </c>
      <c r="L170" s="7"/>
      <c r="M170" s="7" t="str">
        <f t="shared" si="21"/>
        <v/>
      </c>
      <c r="N170" s="5" t="str">
        <f t="shared" si="22"/>
        <v/>
      </c>
    </row>
    <row r="171" spans="1:14" ht="12.75" customHeight="1" x14ac:dyDescent="0.3">
      <c r="A171" s="65" t="str">
        <f t="shared" si="23"/>
        <v>RFB 71</v>
      </c>
      <c r="B171" s="65"/>
      <c r="C171" s="221"/>
      <c r="D171" s="63"/>
      <c r="E171" s="64" t="s">
        <v>1303</v>
      </c>
      <c r="F171" s="65" t="s">
        <v>24</v>
      </c>
      <c r="G171" s="55"/>
      <c r="H171" s="76"/>
      <c r="I171" s="138" t="str">
        <f t="shared" si="18"/>
        <v/>
      </c>
      <c r="J171" s="7" t="str">
        <f t="shared" si="19"/>
        <v/>
      </c>
      <c r="K171" s="7" t="str">
        <f t="shared" si="20"/>
        <v xml:space="preserve">RFB </v>
      </c>
      <c r="L171" s="7"/>
      <c r="M171" s="7" t="str">
        <f t="shared" si="21"/>
        <v xml:space="preserve">RFB </v>
      </c>
      <c r="N171" s="5">
        <f t="shared" si="22"/>
        <v>71</v>
      </c>
    </row>
    <row r="172" spans="1:14" ht="12.75" customHeight="1" x14ac:dyDescent="0.3">
      <c r="A172" s="65" t="str">
        <f t="shared" si="23"/>
        <v/>
      </c>
      <c r="B172" s="65"/>
      <c r="C172" s="221"/>
      <c r="D172" s="63"/>
      <c r="E172" s="64"/>
      <c r="F172" s="65"/>
      <c r="G172" s="55"/>
      <c r="H172" s="76"/>
      <c r="I172" s="138" t="str">
        <f t="shared" si="18"/>
        <v/>
      </c>
      <c r="J172" s="7" t="str">
        <f t="shared" si="19"/>
        <v/>
      </c>
      <c r="K172" s="7" t="str">
        <f t="shared" si="20"/>
        <v/>
      </c>
      <c r="L172" s="7"/>
      <c r="M172" s="7" t="str">
        <f t="shared" si="21"/>
        <v/>
      </c>
      <c r="N172" s="5" t="str">
        <f t="shared" si="22"/>
        <v/>
      </c>
    </row>
    <row r="173" spans="1:14" ht="12.75" customHeight="1" x14ac:dyDescent="0.3">
      <c r="A173" s="65" t="str">
        <f t="shared" si="23"/>
        <v/>
      </c>
      <c r="B173" s="65"/>
      <c r="C173" s="221" t="s">
        <v>1298</v>
      </c>
      <c r="D173" s="63"/>
      <c r="E173" s="64"/>
      <c r="F173" s="65"/>
      <c r="G173" s="55"/>
      <c r="H173" s="76"/>
      <c r="I173" s="138" t="str">
        <f t="shared" si="18"/>
        <v/>
      </c>
      <c r="J173" s="7" t="str">
        <f t="shared" si="19"/>
        <v/>
      </c>
      <c r="K173" s="7" t="str">
        <f t="shared" si="20"/>
        <v/>
      </c>
      <c r="L173" s="7"/>
      <c r="M173" s="7" t="str">
        <f t="shared" si="21"/>
        <v/>
      </c>
      <c r="N173" s="5" t="str">
        <f t="shared" si="22"/>
        <v/>
      </c>
    </row>
    <row r="174" spans="1:14" ht="12.75" customHeight="1" x14ac:dyDescent="0.3">
      <c r="A174" s="65" t="str">
        <f t="shared" si="23"/>
        <v/>
      </c>
      <c r="B174" s="65"/>
      <c r="C174" s="221" t="s">
        <v>1304</v>
      </c>
      <c r="D174" s="63"/>
      <c r="E174" s="64"/>
      <c r="F174" s="65"/>
      <c r="G174" s="55"/>
      <c r="H174" s="76"/>
      <c r="I174" s="138" t="str">
        <f t="shared" si="18"/>
        <v/>
      </c>
      <c r="J174" s="7" t="str">
        <f t="shared" si="19"/>
        <v/>
      </c>
      <c r="K174" s="7" t="str">
        <f t="shared" si="20"/>
        <v/>
      </c>
      <c r="L174" s="7"/>
      <c r="M174" s="7" t="str">
        <f t="shared" si="21"/>
        <v/>
      </c>
      <c r="N174" s="5" t="str">
        <f t="shared" si="22"/>
        <v/>
      </c>
    </row>
    <row r="175" spans="1:14" ht="12.75" customHeight="1" x14ac:dyDescent="0.3">
      <c r="A175" s="65" t="str">
        <f t="shared" si="23"/>
        <v/>
      </c>
      <c r="B175" s="65"/>
      <c r="C175" s="66"/>
      <c r="D175" s="63"/>
      <c r="E175" s="64"/>
      <c r="F175" s="65"/>
      <c r="G175" s="55"/>
      <c r="H175" s="76"/>
      <c r="I175" s="138" t="str">
        <f t="shared" si="18"/>
        <v/>
      </c>
      <c r="J175" s="7" t="str">
        <f t="shared" si="19"/>
        <v/>
      </c>
      <c r="K175" s="7" t="str">
        <f t="shared" si="20"/>
        <v/>
      </c>
      <c r="L175" s="7"/>
      <c r="M175" s="7" t="str">
        <f t="shared" si="21"/>
        <v/>
      </c>
      <c r="N175" s="5" t="str">
        <f t="shared" si="22"/>
        <v/>
      </c>
    </row>
    <row r="176" spans="1:14" ht="12.75" customHeight="1" x14ac:dyDescent="0.3">
      <c r="A176" s="65" t="str">
        <f t="shared" si="23"/>
        <v>RFB 72</v>
      </c>
      <c r="B176" s="65" t="s">
        <v>1313</v>
      </c>
      <c r="C176" s="66"/>
      <c r="D176" s="63" t="s">
        <v>36</v>
      </c>
      <c r="E176" s="64" t="s">
        <v>1287</v>
      </c>
      <c r="F176" s="65"/>
      <c r="G176" s="55"/>
      <c r="H176" s="76"/>
      <c r="I176" s="138" t="str">
        <f t="shared" si="18"/>
        <v/>
      </c>
      <c r="J176" s="7" t="str">
        <f t="shared" si="19"/>
        <v xml:space="preserve">RFB </v>
      </c>
      <c r="K176" s="7" t="str">
        <f t="shared" si="20"/>
        <v/>
      </c>
      <c r="L176" s="7"/>
      <c r="M176" s="7" t="str">
        <f t="shared" si="21"/>
        <v xml:space="preserve">RFB </v>
      </c>
      <c r="N176" s="5">
        <f t="shared" si="22"/>
        <v>72</v>
      </c>
    </row>
    <row r="177" spans="1:14" ht="12.75" customHeight="1" x14ac:dyDescent="0.3">
      <c r="A177" s="65" t="str">
        <f t="shared" si="23"/>
        <v/>
      </c>
      <c r="B177" s="65"/>
      <c r="C177" s="66"/>
      <c r="D177" s="63"/>
      <c r="E177" s="64"/>
      <c r="F177" s="65"/>
      <c r="G177" s="55"/>
      <c r="H177" s="76"/>
      <c r="I177" s="138" t="str">
        <f t="shared" si="18"/>
        <v/>
      </c>
      <c r="J177" s="7" t="str">
        <f t="shared" si="19"/>
        <v/>
      </c>
      <c r="K177" s="7" t="str">
        <f t="shared" si="20"/>
        <v/>
      </c>
      <c r="L177" s="7"/>
      <c r="M177" s="7" t="str">
        <f t="shared" si="21"/>
        <v/>
      </c>
      <c r="N177" s="5" t="str">
        <f t="shared" si="22"/>
        <v/>
      </c>
    </row>
    <row r="178" spans="1:14" ht="12.75" customHeight="1" x14ac:dyDescent="0.3">
      <c r="A178" s="65" t="str">
        <f t="shared" si="23"/>
        <v>RFB 73</v>
      </c>
      <c r="B178" s="65"/>
      <c r="C178" s="63"/>
      <c r="D178" s="63"/>
      <c r="E178" s="64" t="s">
        <v>1300</v>
      </c>
      <c r="F178" s="65" t="s">
        <v>24</v>
      </c>
      <c r="G178" s="55"/>
      <c r="H178" s="76"/>
      <c r="I178" s="138" t="str">
        <f t="shared" si="18"/>
        <v/>
      </c>
      <c r="J178" s="7" t="str">
        <f t="shared" si="19"/>
        <v/>
      </c>
      <c r="K178" s="7" t="str">
        <f t="shared" si="20"/>
        <v xml:space="preserve">RFB </v>
      </c>
      <c r="L178" s="7"/>
      <c r="M178" s="7" t="str">
        <f t="shared" si="21"/>
        <v xml:space="preserve">RFB </v>
      </c>
      <c r="N178" s="5">
        <f t="shared" si="22"/>
        <v>73</v>
      </c>
    </row>
    <row r="179" spans="1:14" ht="12.75" customHeight="1" x14ac:dyDescent="0.3">
      <c r="A179" s="65" t="str">
        <f t="shared" si="23"/>
        <v/>
      </c>
      <c r="B179" s="65"/>
      <c r="C179" s="66"/>
      <c r="D179" s="63"/>
      <c r="E179" s="64"/>
      <c r="F179" s="65"/>
      <c r="G179" s="55"/>
      <c r="H179" s="76"/>
      <c r="I179" s="138" t="str">
        <f t="shared" si="18"/>
        <v/>
      </c>
      <c r="J179" s="7" t="str">
        <f t="shared" si="19"/>
        <v/>
      </c>
      <c r="K179" s="7" t="str">
        <f t="shared" si="20"/>
        <v/>
      </c>
      <c r="L179" s="7"/>
      <c r="M179" s="7" t="str">
        <f t="shared" si="21"/>
        <v/>
      </c>
      <c r="N179" s="5" t="str">
        <f t="shared" si="22"/>
        <v/>
      </c>
    </row>
    <row r="180" spans="1:14" ht="12.75" customHeight="1" x14ac:dyDescent="0.3">
      <c r="A180" s="65" t="str">
        <f t="shared" si="23"/>
        <v>RFB 74</v>
      </c>
      <c r="B180" s="65"/>
      <c r="C180" s="66"/>
      <c r="D180" s="63"/>
      <c r="E180" s="64" t="s">
        <v>1301</v>
      </c>
      <c r="F180" s="65" t="s">
        <v>24</v>
      </c>
      <c r="G180" s="55"/>
      <c r="H180" s="76"/>
      <c r="I180" s="138" t="str">
        <f t="shared" si="18"/>
        <v/>
      </c>
      <c r="J180" s="7" t="str">
        <f t="shared" si="19"/>
        <v/>
      </c>
      <c r="K180" s="7" t="str">
        <f t="shared" si="20"/>
        <v xml:space="preserve">RFB </v>
      </c>
      <c r="L180" s="7"/>
      <c r="M180" s="7" t="str">
        <f t="shared" si="21"/>
        <v xml:space="preserve">RFB </v>
      </c>
      <c r="N180" s="5">
        <f t="shared" si="22"/>
        <v>74</v>
      </c>
    </row>
    <row r="181" spans="1:14" ht="12.75" customHeight="1" x14ac:dyDescent="0.3">
      <c r="A181" s="65" t="str">
        <f t="shared" si="23"/>
        <v/>
      </c>
      <c r="B181" s="65"/>
      <c r="C181" s="66"/>
      <c r="D181" s="63"/>
      <c r="E181" s="64"/>
      <c r="F181" s="65"/>
      <c r="G181" s="55"/>
      <c r="H181" s="76"/>
      <c r="I181" s="138" t="str">
        <f t="shared" si="18"/>
        <v/>
      </c>
      <c r="J181" s="7" t="str">
        <f t="shared" si="19"/>
        <v/>
      </c>
      <c r="K181" s="7" t="str">
        <f t="shared" si="20"/>
        <v/>
      </c>
      <c r="L181" s="7"/>
      <c r="M181" s="7" t="str">
        <f t="shared" si="21"/>
        <v/>
      </c>
      <c r="N181" s="5" t="str">
        <f t="shared" si="22"/>
        <v/>
      </c>
    </row>
    <row r="182" spans="1:14" ht="12.75" customHeight="1" x14ac:dyDescent="0.3">
      <c r="A182" s="65" t="str">
        <f t="shared" si="23"/>
        <v>RFB 75</v>
      </c>
      <c r="B182" s="65"/>
      <c r="C182" s="66"/>
      <c r="D182" s="63"/>
      <c r="E182" s="64" t="s">
        <v>1302</v>
      </c>
      <c r="F182" s="65" t="s">
        <v>24</v>
      </c>
      <c r="G182" s="55"/>
      <c r="H182" s="76"/>
      <c r="I182" s="138" t="str">
        <f t="shared" si="18"/>
        <v/>
      </c>
      <c r="J182" s="7" t="str">
        <f t="shared" si="19"/>
        <v/>
      </c>
      <c r="K182" s="7" t="str">
        <f t="shared" si="20"/>
        <v xml:space="preserve">RFB </v>
      </c>
      <c r="L182" s="7"/>
      <c r="M182" s="7" t="str">
        <f t="shared" si="21"/>
        <v xml:space="preserve">RFB </v>
      </c>
      <c r="N182" s="5">
        <f t="shared" si="22"/>
        <v>75</v>
      </c>
    </row>
    <row r="183" spans="1:14" ht="12.75" customHeight="1" x14ac:dyDescent="0.3">
      <c r="A183" s="65" t="str">
        <f t="shared" si="23"/>
        <v/>
      </c>
      <c r="B183" s="65"/>
      <c r="C183" s="66"/>
      <c r="D183" s="63"/>
      <c r="E183" s="64"/>
      <c r="F183" s="65"/>
      <c r="G183" s="55"/>
      <c r="H183" s="76"/>
      <c r="I183" s="138" t="str">
        <f t="shared" si="18"/>
        <v/>
      </c>
      <c r="J183" s="7" t="str">
        <f t="shared" si="19"/>
        <v/>
      </c>
      <c r="K183" s="7" t="str">
        <f t="shared" si="20"/>
        <v/>
      </c>
      <c r="L183" s="7"/>
      <c r="M183" s="7" t="str">
        <f t="shared" si="21"/>
        <v/>
      </c>
      <c r="N183" s="5" t="str">
        <f t="shared" si="22"/>
        <v/>
      </c>
    </row>
    <row r="184" spans="1:14" ht="12.75" customHeight="1" x14ac:dyDescent="0.3">
      <c r="A184" s="65" t="str">
        <f t="shared" si="23"/>
        <v>RFB 76</v>
      </c>
      <c r="B184" s="65"/>
      <c r="C184" s="221"/>
      <c r="D184" s="63"/>
      <c r="E184" s="64" t="s">
        <v>1303</v>
      </c>
      <c r="F184" s="65" t="s">
        <v>24</v>
      </c>
      <c r="G184" s="55"/>
      <c r="H184" s="76"/>
      <c r="I184" s="138" t="str">
        <f t="shared" si="18"/>
        <v/>
      </c>
      <c r="J184" s="7" t="str">
        <f t="shared" si="19"/>
        <v/>
      </c>
      <c r="K184" s="7" t="str">
        <f t="shared" si="20"/>
        <v xml:space="preserve">RFB </v>
      </c>
      <c r="L184" s="7"/>
      <c r="M184" s="7" t="str">
        <f t="shared" si="21"/>
        <v xml:space="preserve">RFB </v>
      </c>
      <c r="N184" s="5">
        <f t="shared" si="22"/>
        <v>76</v>
      </c>
    </row>
    <row r="185" spans="1:14" ht="12.75" customHeight="1" x14ac:dyDescent="0.3">
      <c r="A185" s="65" t="str">
        <f t="shared" si="23"/>
        <v/>
      </c>
      <c r="B185" s="65"/>
      <c r="C185" s="221"/>
      <c r="D185" s="63"/>
      <c r="E185" s="64"/>
      <c r="F185" s="65"/>
      <c r="G185" s="55"/>
      <c r="H185" s="76"/>
      <c r="I185" s="138" t="str">
        <f t="shared" si="18"/>
        <v/>
      </c>
      <c r="J185" s="7" t="str">
        <f t="shared" si="19"/>
        <v/>
      </c>
      <c r="K185" s="7" t="str">
        <f t="shared" si="20"/>
        <v/>
      </c>
      <c r="L185" s="7"/>
      <c r="M185" s="7" t="str">
        <f t="shared" si="21"/>
        <v/>
      </c>
      <c r="N185" s="5" t="str">
        <f t="shared" si="22"/>
        <v/>
      </c>
    </row>
    <row r="186" spans="1:14" ht="12.75" customHeight="1" x14ac:dyDescent="0.3">
      <c r="A186" s="65" t="str">
        <f t="shared" si="23"/>
        <v/>
      </c>
      <c r="B186" s="65"/>
      <c r="C186" s="221" t="s">
        <v>1298</v>
      </c>
      <c r="D186" s="63"/>
      <c r="E186" s="64"/>
      <c r="F186" s="65"/>
      <c r="G186" s="55"/>
      <c r="H186" s="76"/>
      <c r="I186" s="138" t="str">
        <f t="shared" si="18"/>
        <v/>
      </c>
      <c r="J186" s="7" t="str">
        <f t="shared" si="19"/>
        <v/>
      </c>
      <c r="K186" s="7" t="str">
        <f t="shared" si="20"/>
        <v/>
      </c>
      <c r="L186" s="7"/>
      <c r="M186" s="7" t="str">
        <f t="shared" si="21"/>
        <v/>
      </c>
      <c r="N186" s="5" t="str">
        <f t="shared" si="22"/>
        <v/>
      </c>
    </row>
    <row r="187" spans="1:14" ht="12.75" customHeight="1" x14ac:dyDescent="0.3">
      <c r="A187" s="65" t="str">
        <f t="shared" si="23"/>
        <v/>
      </c>
      <c r="B187" s="65"/>
      <c r="C187" s="221" t="s">
        <v>1304</v>
      </c>
      <c r="D187" s="63"/>
      <c r="E187" s="64"/>
      <c r="F187" s="65"/>
      <c r="G187" s="55"/>
      <c r="H187" s="76"/>
      <c r="I187" s="138" t="str">
        <f t="shared" si="18"/>
        <v/>
      </c>
      <c r="J187" s="7" t="str">
        <f t="shared" si="19"/>
        <v/>
      </c>
      <c r="K187" s="7" t="str">
        <f t="shared" si="20"/>
        <v/>
      </c>
      <c r="L187" s="7"/>
      <c r="M187" s="7" t="str">
        <f t="shared" si="21"/>
        <v/>
      </c>
      <c r="N187" s="5" t="str">
        <f t="shared" si="22"/>
        <v/>
      </c>
    </row>
    <row r="188" spans="1:14" ht="12.75" customHeight="1" x14ac:dyDescent="0.3">
      <c r="A188" s="65" t="str">
        <f t="shared" si="23"/>
        <v/>
      </c>
      <c r="B188" s="65"/>
      <c r="C188" s="63"/>
      <c r="D188" s="63"/>
      <c r="E188" s="64"/>
      <c r="F188" s="65"/>
      <c r="G188" s="55"/>
      <c r="H188" s="76"/>
      <c r="I188" s="138" t="str">
        <f t="shared" si="18"/>
        <v/>
      </c>
      <c r="J188" s="7" t="str">
        <f t="shared" si="19"/>
        <v/>
      </c>
      <c r="K188" s="7" t="str">
        <f t="shared" si="20"/>
        <v/>
      </c>
      <c r="L188" s="7"/>
      <c r="M188" s="7" t="str">
        <f t="shared" si="21"/>
        <v/>
      </c>
      <c r="N188" s="5" t="str">
        <f t="shared" si="22"/>
        <v/>
      </c>
    </row>
    <row r="189" spans="1:14" ht="12.75" customHeight="1" x14ac:dyDescent="0.3">
      <c r="A189" s="65" t="str">
        <f t="shared" si="23"/>
        <v>RFB 77</v>
      </c>
      <c r="B189" s="65" t="s">
        <v>1313</v>
      </c>
      <c r="C189" s="66"/>
      <c r="D189" s="63" t="s">
        <v>38</v>
      </c>
      <c r="E189" s="64" t="s">
        <v>1286</v>
      </c>
      <c r="F189" s="65"/>
      <c r="G189" s="55"/>
      <c r="H189" s="76"/>
      <c r="I189" s="138" t="str">
        <f t="shared" si="18"/>
        <v/>
      </c>
      <c r="J189" s="7" t="str">
        <f t="shared" si="19"/>
        <v xml:space="preserve">RFB </v>
      </c>
      <c r="K189" s="7" t="str">
        <f t="shared" si="20"/>
        <v/>
      </c>
      <c r="L189" s="7"/>
      <c r="M189" s="7" t="str">
        <f t="shared" si="21"/>
        <v xml:space="preserve">RFB </v>
      </c>
      <c r="N189" s="5">
        <f t="shared" si="22"/>
        <v>77</v>
      </c>
    </row>
    <row r="190" spans="1:14" ht="12.75" customHeight="1" x14ac:dyDescent="0.3">
      <c r="A190" s="65" t="str">
        <f t="shared" si="23"/>
        <v/>
      </c>
      <c r="B190" s="65"/>
      <c r="C190" s="66"/>
      <c r="D190" s="63"/>
      <c r="E190" s="64"/>
      <c r="F190" s="65"/>
      <c r="G190" s="55"/>
      <c r="H190" s="76"/>
      <c r="I190" s="138" t="str">
        <f t="shared" si="18"/>
        <v/>
      </c>
      <c r="J190" s="7" t="str">
        <f t="shared" si="19"/>
        <v/>
      </c>
      <c r="K190" s="7" t="str">
        <f t="shared" si="20"/>
        <v/>
      </c>
      <c r="L190" s="7"/>
      <c r="M190" s="7" t="str">
        <f t="shared" si="21"/>
        <v/>
      </c>
      <c r="N190" s="5" t="str">
        <f t="shared" si="22"/>
        <v/>
      </c>
    </row>
    <row r="191" spans="1:14" ht="12.75" customHeight="1" x14ac:dyDescent="0.3">
      <c r="A191" s="65" t="str">
        <f t="shared" si="23"/>
        <v>RFB 78</v>
      </c>
      <c r="B191" s="65"/>
      <c r="C191" s="63"/>
      <c r="D191" s="63"/>
      <c r="E191" s="64" t="s">
        <v>1300</v>
      </c>
      <c r="F191" s="65" t="s">
        <v>24</v>
      </c>
      <c r="G191" s="55"/>
      <c r="H191" s="76"/>
      <c r="I191" s="138" t="str">
        <f t="shared" si="18"/>
        <v/>
      </c>
      <c r="J191" s="7" t="str">
        <f t="shared" si="19"/>
        <v/>
      </c>
      <c r="K191" s="7" t="str">
        <f t="shared" si="20"/>
        <v xml:space="preserve">RFB </v>
      </c>
      <c r="L191" s="7"/>
      <c r="M191" s="7" t="str">
        <f t="shared" si="21"/>
        <v xml:space="preserve">RFB </v>
      </c>
      <c r="N191" s="5">
        <f t="shared" si="22"/>
        <v>78</v>
      </c>
    </row>
    <row r="192" spans="1:14" ht="12.75" customHeight="1" x14ac:dyDescent="0.3">
      <c r="A192" s="65" t="str">
        <f t="shared" si="23"/>
        <v/>
      </c>
      <c r="B192" s="65"/>
      <c r="C192" s="66"/>
      <c r="D192" s="63"/>
      <c r="E192" s="64"/>
      <c r="F192" s="65"/>
      <c r="G192" s="55"/>
      <c r="H192" s="76"/>
      <c r="I192" s="138" t="str">
        <f t="shared" si="18"/>
        <v/>
      </c>
      <c r="J192" s="7" t="str">
        <f t="shared" si="19"/>
        <v/>
      </c>
      <c r="K192" s="7" t="str">
        <f t="shared" si="20"/>
        <v/>
      </c>
      <c r="L192" s="7"/>
      <c r="M192" s="7" t="str">
        <f t="shared" si="21"/>
        <v/>
      </c>
      <c r="N192" s="5" t="str">
        <f t="shared" si="22"/>
        <v/>
      </c>
    </row>
    <row r="193" spans="1:14" ht="12.75" customHeight="1" x14ac:dyDescent="0.3">
      <c r="A193" s="65" t="str">
        <f t="shared" si="23"/>
        <v>RFB 79</v>
      </c>
      <c r="B193" s="65"/>
      <c r="C193" s="66"/>
      <c r="D193" s="63"/>
      <c r="E193" s="64" t="s">
        <v>1301</v>
      </c>
      <c r="F193" s="65" t="s">
        <v>24</v>
      </c>
      <c r="G193" s="55"/>
      <c r="H193" s="76"/>
      <c r="I193" s="138" t="str">
        <f t="shared" si="18"/>
        <v/>
      </c>
      <c r="J193" s="7" t="str">
        <f t="shared" si="19"/>
        <v/>
      </c>
      <c r="K193" s="7" t="str">
        <f t="shared" si="20"/>
        <v xml:space="preserve">RFB </v>
      </c>
      <c r="L193" s="7"/>
      <c r="M193" s="7" t="str">
        <f t="shared" si="21"/>
        <v xml:space="preserve">RFB </v>
      </c>
      <c r="N193" s="5">
        <f t="shared" si="22"/>
        <v>79</v>
      </c>
    </row>
    <row r="194" spans="1:14" ht="12.75" customHeight="1" x14ac:dyDescent="0.3">
      <c r="A194" s="65" t="str">
        <f t="shared" si="23"/>
        <v/>
      </c>
      <c r="B194" s="65"/>
      <c r="C194" s="66"/>
      <c r="D194" s="63"/>
      <c r="E194" s="64"/>
      <c r="F194" s="65"/>
      <c r="G194" s="55"/>
      <c r="H194" s="76"/>
      <c r="I194" s="138" t="str">
        <f t="shared" si="18"/>
        <v/>
      </c>
      <c r="J194" s="7" t="str">
        <f t="shared" si="19"/>
        <v/>
      </c>
      <c r="K194" s="7" t="str">
        <f t="shared" si="20"/>
        <v/>
      </c>
      <c r="L194" s="7"/>
      <c r="M194" s="7" t="str">
        <f t="shared" si="21"/>
        <v/>
      </c>
      <c r="N194" s="5" t="str">
        <f t="shared" si="22"/>
        <v/>
      </c>
    </row>
    <row r="195" spans="1:14" ht="12.75" customHeight="1" x14ac:dyDescent="0.3">
      <c r="A195" s="65" t="str">
        <f t="shared" si="23"/>
        <v>RFB 80</v>
      </c>
      <c r="B195" s="65"/>
      <c r="C195" s="66"/>
      <c r="D195" s="63"/>
      <c r="E195" s="64" t="s">
        <v>1302</v>
      </c>
      <c r="F195" s="65" t="s">
        <v>24</v>
      </c>
      <c r="G195" s="55"/>
      <c r="H195" s="76"/>
      <c r="I195" s="138" t="str">
        <f t="shared" si="18"/>
        <v/>
      </c>
      <c r="J195" s="7" t="str">
        <f t="shared" si="19"/>
        <v/>
      </c>
      <c r="K195" s="7" t="str">
        <f t="shared" si="20"/>
        <v xml:space="preserve">RFB </v>
      </c>
      <c r="L195" s="7"/>
      <c r="M195" s="7" t="str">
        <f t="shared" si="21"/>
        <v xml:space="preserve">RFB </v>
      </c>
      <c r="N195" s="5">
        <f t="shared" si="22"/>
        <v>80</v>
      </c>
    </row>
    <row r="196" spans="1:14" ht="12.75" customHeight="1" x14ac:dyDescent="0.3">
      <c r="A196" s="65" t="str">
        <f t="shared" si="23"/>
        <v/>
      </c>
      <c r="B196" s="65"/>
      <c r="C196" s="66"/>
      <c r="D196" s="63"/>
      <c r="E196" s="64"/>
      <c r="F196" s="65"/>
      <c r="G196" s="55"/>
      <c r="H196" s="76"/>
      <c r="I196" s="138" t="str">
        <f t="shared" si="18"/>
        <v/>
      </c>
      <c r="J196" s="7" t="str">
        <f t="shared" si="19"/>
        <v/>
      </c>
      <c r="K196" s="7" t="str">
        <f t="shared" si="20"/>
        <v/>
      </c>
      <c r="L196" s="7"/>
      <c r="M196" s="7" t="str">
        <f t="shared" si="21"/>
        <v/>
      </c>
      <c r="N196" s="5" t="str">
        <f t="shared" si="22"/>
        <v/>
      </c>
    </row>
    <row r="197" spans="1:14" ht="12.75" customHeight="1" x14ac:dyDescent="0.3">
      <c r="A197" s="65" t="str">
        <f t="shared" si="23"/>
        <v>RFB 81</v>
      </c>
      <c r="B197" s="65"/>
      <c r="C197" s="221"/>
      <c r="D197" s="63"/>
      <c r="E197" s="64" t="s">
        <v>1303</v>
      </c>
      <c r="F197" s="65" t="s">
        <v>24</v>
      </c>
      <c r="G197" s="55"/>
      <c r="H197" s="76"/>
      <c r="I197" s="138" t="str">
        <f t="shared" ref="I197:I260" si="24">IF(AND(OR(G197=0,H197=0)),"",G197*H197)</f>
        <v/>
      </c>
      <c r="J197" s="7" t="str">
        <f t="shared" si="19"/>
        <v/>
      </c>
      <c r="K197" s="7" t="str">
        <f t="shared" si="20"/>
        <v xml:space="preserve">RFB </v>
      </c>
      <c r="L197" s="7"/>
      <c r="M197" s="7" t="str">
        <f t="shared" si="21"/>
        <v xml:space="preserve">RFB </v>
      </c>
      <c r="N197" s="5">
        <f t="shared" si="22"/>
        <v>81</v>
      </c>
    </row>
    <row r="198" spans="1:14" ht="12.75" customHeight="1" x14ac:dyDescent="0.3">
      <c r="A198" s="65" t="str">
        <f t="shared" si="23"/>
        <v/>
      </c>
      <c r="B198" s="65"/>
      <c r="C198" s="221"/>
      <c r="D198" s="63"/>
      <c r="E198" s="64"/>
      <c r="F198" s="65"/>
      <c r="G198" s="55"/>
      <c r="H198" s="76"/>
      <c r="I198" s="138" t="str">
        <f t="shared" si="24"/>
        <v/>
      </c>
      <c r="J198" s="7" t="str">
        <f t="shared" si="19"/>
        <v/>
      </c>
      <c r="K198" s="7" t="str">
        <f t="shared" si="20"/>
        <v/>
      </c>
      <c r="L198" s="7"/>
      <c r="M198" s="7" t="str">
        <f t="shared" si="21"/>
        <v/>
      </c>
      <c r="N198" s="5" t="str">
        <f t="shared" si="22"/>
        <v/>
      </c>
    </row>
    <row r="199" spans="1:14" ht="12.75" customHeight="1" x14ac:dyDescent="0.3">
      <c r="A199" s="65" t="str">
        <f t="shared" si="23"/>
        <v/>
      </c>
      <c r="B199" s="65"/>
      <c r="C199" s="221" t="s">
        <v>1298</v>
      </c>
      <c r="D199" s="63"/>
      <c r="E199" s="64"/>
      <c r="F199" s="65"/>
      <c r="G199" s="55"/>
      <c r="H199" s="76"/>
      <c r="I199" s="138" t="str">
        <f t="shared" si="24"/>
        <v/>
      </c>
      <c r="J199" s="7" t="str">
        <f t="shared" si="19"/>
        <v/>
      </c>
      <c r="K199" s="7" t="str">
        <f t="shared" si="20"/>
        <v/>
      </c>
      <c r="L199" s="7"/>
      <c r="M199" s="7" t="str">
        <f t="shared" si="21"/>
        <v/>
      </c>
      <c r="N199" s="5" t="str">
        <f t="shared" si="22"/>
        <v/>
      </c>
    </row>
    <row r="200" spans="1:14" ht="12.75" customHeight="1" x14ac:dyDescent="0.3">
      <c r="A200" s="65" t="str">
        <f t="shared" si="23"/>
        <v/>
      </c>
      <c r="B200" s="65"/>
      <c r="C200" s="221" t="s">
        <v>1304</v>
      </c>
      <c r="D200" s="63"/>
      <c r="E200" s="64"/>
      <c r="F200" s="65"/>
      <c r="G200" s="55"/>
      <c r="H200" s="76"/>
      <c r="I200" s="138" t="str">
        <f t="shared" si="24"/>
        <v/>
      </c>
      <c r="J200" s="7" t="str">
        <f t="shared" si="19"/>
        <v/>
      </c>
      <c r="K200" s="7" t="str">
        <f t="shared" si="20"/>
        <v/>
      </c>
      <c r="L200" s="7"/>
      <c r="M200" s="7" t="str">
        <f t="shared" si="21"/>
        <v/>
      </c>
      <c r="N200" s="5" t="str">
        <f t="shared" si="22"/>
        <v/>
      </c>
    </row>
    <row r="201" spans="1:14" ht="12.75" customHeight="1" x14ac:dyDescent="0.3">
      <c r="A201" s="65" t="str">
        <f t="shared" si="23"/>
        <v/>
      </c>
      <c r="B201" s="65"/>
      <c r="C201" s="66"/>
      <c r="D201" s="63"/>
      <c r="E201" s="64"/>
      <c r="F201" s="65"/>
      <c r="G201" s="55"/>
      <c r="H201" s="76"/>
      <c r="I201" s="138" t="str">
        <f t="shared" si="24"/>
        <v/>
      </c>
      <c r="J201" s="7" t="str">
        <f t="shared" si="19"/>
        <v/>
      </c>
      <c r="K201" s="7" t="str">
        <f t="shared" si="20"/>
        <v/>
      </c>
      <c r="L201" s="7"/>
      <c r="M201" s="7" t="str">
        <f t="shared" si="21"/>
        <v/>
      </c>
      <c r="N201" s="5" t="str">
        <f t="shared" si="22"/>
        <v/>
      </c>
    </row>
    <row r="202" spans="1:14" ht="12.75" customHeight="1" x14ac:dyDescent="0.3">
      <c r="A202" s="65" t="str">
        <f t="shared" si="23"/>
        <v>RFB 82</v>
      </c>
      <c r="B202" s="65" t="s">
        <v>1313</v>
      </c>
      <c r="C202" s="221"/>
      <c r="D202" s="63" t="s">
        <v>96</v>
      </c>
      <c r="E202" s="64" t="s">
        <v>1286</v>
      </c>
      <c r="F202" s="65"/>
      <c r="G202" s="55"/>
      <c r="H202" s="76"/>
      <c r="I202" s="138" t="str">
        <f t="shared" si="24"/>
        <v/>
      </c>
      <c r="J202" s="7" t="str">
        <f t="shared" si="19"/>
        <v xml:space="preserve">RFB </v>
      </c>
      <c r="K202" s="7" t="str">
        <f t="shared" si="20"/>
        <v/>
      </c>
      <c r="L202" s="7"/>
      <c r="M202" s="7" t="str">
        <f t="shared" si="21"/>
        <v xml:space="preserve">RFB </v>
      </c>
      <c r="N202" s="5">
        <f t="shared" si="22"/>
        <v>82</v>
      </c>
    </row>
    <row r="203" spans="1:14" ht="12.75" customHeight="1" x14ac:dyDescent="0.3">
      <c r="A203" s="65" t="str">
        <f t="shared" si="23"/>
        <v/>
      </c>
      <c r="B203" s="65"/>
      <c r="C203" s="66"/>
      <c r="D203" s="63"/>
      <c r="E203" s="64"/>
      <c r="F203" s="65"/>
      <c r="G203" s="55"/>
      <c r="H203" s="76"/>
      <c r="I203" s="138" t="str">
        <f t="shared" si="24"/>
        <v/>
      </c>
      <c r="J203" s="7" t="str">
        <f t="shared" si="19"/>
        <v/>
      </c>
      <c r="K203" s="7" t="str">
        <f t="shared" si="20"/>
        <v/>
      </c>
      <c r="L203" s="7"/>
      <c r="M203" s="7" t="str">
        <f t="shared" si="21"/>
        <v/>
      </c>
      <c r="N203" s="5" t="str">
        <f t="shared" si="22"/>
        <v/>
      </c>
    </row>
    <row r="204" spans="1:14" ht="12.75" customHeight="1" x14ac:dyDescent="0.3">
      <c r="A204" s="65" t="str">
        <f t="shared" si="23"/>
        <v>RFB 83</v>
      </c>
      <c r="B204" s="65"/>
      <c r="C204" s="63"/>
      <c r="D204" s="63"/>
      <c r="E204" s="64" t="s">
        <v>1300</v>
      </c>
      <c r="F204" s="65" t="s">
        <v>24</v>
      </c>
      <c r="G204" s="55"/>
      <c r="H204" s="76"/>
      <c r="I204" s="138" t="str">
        <f t="shared" si="24"/>
        <v/>
      </c>
      <c r="J204" s="7" t="str">
        <f t="shared" si="19"/>
        <v/>
      </c>
      <c r="K204" s="7" t="str">
        <f t="shared" si="20"/>
        <v xml:space="preserve">RFB </v>
      </c>
      <c r="L204" s="7"/>
      <c r="M204" s="7" t="str">
        <f t="shared" si="21"/>
        <v xml:space="preserve">RFB </v>
      </c>
      <c r="N204" s="5">
        <f t="shared" si="22"/>
        <v>83</v>
      </c>
    </row>
    <row r="205" spans="1:14" ht="12.75" customHeight="1" x14ac:dyDescent="0.3">
      <c r="A205" s="65" t="str">
        <f t="shared" si="23"/>
        <v/>
      </c>
      <c r="B205" s="65"/>
      <c r="C205" s="66"/>
      <c r="D205" s="63"/>
      <c r="E205" s="64"/>
      <c r="F205" s="65"/>
      <c r="G205" s="55"/>
      <c r="H205" s="76"/>
      <c r="I205" s="138" t="str">
        <f t="shared" si="24"/>
        <v/>
      </c>
      <c r="J205" s="7" t="str">
        <f t="shared" si="19"/>
        <v/>
      </c>
      <c r="K205" s="7" t="str">
        <f t="shared" si="20"/>
        <v/>
      </c>
      <c r="L205" s="7"/>
      <c r="M205" s="7" t="str">
        <f t="shared" si="21"/>
        <v/>
      </c>
      <c r="N205" s="5" t="str">
        <f t="shared" si="22"/>
        <v/>
      </c>
    </row>
    <row r="206" spans="1:14" ht="12.75" customHeight="1" x14ac:dyDescent="0.3">
      <c r="A206" s="65" t="str">
        <f t="shared" si="23"/>
        <v>RFB 84</v>
      </c>
      <c r="B206" s="65"/>
      <c r="C206" s="66"/>
      <c r="D206" s="63"/>
      <c r="E206" s="64" t="s">
        <v>1301</v>
      </c>
      <c r="F206" s="65" t="s">
        <v>24</v>
      </c>
      <c r="G206" s="55"/>
      <c r="H206" s="76"/>
      <c r="I206" s="138" t="str">
        <f t="shared" si="24"/>
        <v/>
      </c>
      <c r="J206" s="7" t="str">
        <f t="shared" ref="J206:J269" si="25">IF(ISBLANK(B206),"","RFB ")</f>
        <v/>
      </c>
      <c r="K206" s="7" t="str">
        <f t="shared" ref="K206:K269" si="26">IF(ISBLANK(F206),"","RFB ")</f>
        <v xml:space="preserve">RFB </v>
      </c>
      <c r="L206" s="7"/>
      <c r="M206" s="7" t="str">
        <f t="shared" ref="M206:M269" si="27">IF(J206="RFB ","RFB ",IF(K206="RFB ","RFB ",""))</f>
        <v xml:space="preserve">RFB </v>
      </c>
      <c r="N206" s="5">
        <f t="shared" si="22"/>
        <v>84</v>
      </c>
    </row>
    <row r="207" spans="1:14" ht="12.75" customHeight="1" x14ac:dyDescent="0.3">
      <c r="A207" s="65" t="str">
        <f t="shared" si="23"/>
        <v/>
      </c>
      <c r="B207" s="65"/>
      <c r="C207" s="66"/>
      <c r="D207" s="63"/>
      <c r="E207" s="64"/>
      <c r="F207" s="65"/>
      <c r="G207" s="55"/>
      <c r="H207" s="76"/>
      <c r="I207" s="138" t="str">
        <f t="shared" si="24"/>
        <v/>
      </c>
      <c r="J207" s="7" t="str">
        <f t="shared" si="25"/>
        <v/>
      </c>
      <c r="K207" s="7" t="str">
        <f t="shared" si="26"/>
        <v/>
      </c>
      <c r="L207" s="7"/>
      <c r="M207" s="7" t="str">
        <f t="shared" si="27"/>
        <v/>
      </c>
      <c r="N207" s="5" t="str">
        <f t="shared" si="22"/>
        <v/>
      </c>
    </row>
    <row r="208" spans="1:14" ht="12.75" customHeight="1" x14ac:dyDescent="0.3">
      <c r="A208" s="65" t="str">
        <f t="shared" si="23"/>
        <v>RFB 85</v>
      </c>
      <c r="B208" s="65"/>
      <c r="C208" s="66"/>
      <c r="D208" s="63"/>
      <c r="E208" s="64" t="s">
        <v>1302</v>
      </c>
      <c r="F208" s="65" t="s">
        <v>24</v>
      </c>
      <c r="G208" s="55"/>
      <c r="H208" s="76"/>
      <c r="I208" s="138" t="str">
        <f t="shared" si="24"/>
        <v/>
      </c>
      <c r="J208" s="7" t="str">
        <f t="shared" si="25"/>
        <v/>
      </c>
      <c r="K208" s="7" t="str">
        <f t="shared" si="26"/>
        <v xml:space="preserve">RFB </v>
      </c>
      <c r="L208" s="7"/>
      <c r="M208" s="7" t="str">
        <f t="shared" si="27"/>
        <v xml:space="preserve">RFB </v>
      </c>
      <c r="N208" s="5">
        <f t="shared" ref="N208:N271" si="28">IF(AND(M208="RFB ",ISNUMBER(MAX(N194:N207))),MAX(N194:N207)+1,"")</f>
        <v>85</v>
      </c>
    </row>
    <row r="209" spans="1:14" ht="12.75" customHeight="1" x14ac:dyDescent="0.3">
      <c r="A209" s="65" t="str">
        <f t="shared" si="23"/>
        <v/>
      </c>
      <c r="B209" s="65"/>
      <c r="C209" s="66"/>
      <c r="D209" s="63"/>
      <c r="E209" s="64"/>
      <c r="F209" s="65"/>
      <c r="G209" s="55"/>
      <c r="H209" s="76"/>
      <c r="I209" s="138" t="str">
        <f t="shared" si="24"/>
        <v/>
      </c>
      <c r="J209" s="7" t="str">
        <f t="shared" si="25"/>
        <v/>
      </c>
      <c r="K209" s="7" t="str">
        <f t="shared" si="26"/>
        <v/>
      </c>
      <c r="L209" s="7"/>
      <c r="M209" s="7" t="str">
        <f t="shared" si="27"/>
        <v/>
      </c>
      <c r="N209" s="5" t="str">
        <f t="shared" si="28"/>
        <v/>
      </c>
    </row>
    <row r="210" spans="1:14" ht="12.75" customHeight="1" x14ac:dyDescent="0.3">
      <c r="A210" s="65" t="str">
        <f t="shared" si="23"/>
        <v>RFB 86</v>
      </c>
      <c r="B210" s="65"/>
      <c r="C210" s="221"/>
      <c r="D210" s="63"/>
      <c r="E210" s="64" t="s">
        <v>1303</v>
      </c>
      <c r="F210" s="65" t="s">
        <v>24</v>
      </c>
      <c r="G210" s="55"/>
      <c r="H210" s="76"/>
      <c r="I210" s="138" t="str">
        <f t="shared" si="24"/>
        <v/>
      </c>
      <c r="J210" s="7" t="str">
        <f t="shared" si="25"/>
        <v/>
      </c>
      <c r="K210" s="7" t="str">
        <f t="shared" si="26"/>
        <v xml:space="preserve">RFB </v>
      </c>
      <c r="L210" s="7"/>
      <c r="M210" s="7" t="str">
        <f t="shared" si="27"/>
        <v xml:space="preserve">RFB </v>
      </c>
      <c r="N210" s="5">
        <f t="shared" si="28"/>
        <v>86</v>
      </c>
    </row>
    <row r="211" spans="1:14" ht="12.75" customHeight="1" x14ac:dyDescent="0.3">
      <c r="A211" s="65" t="str">
        <f t="shared" si="23"/>
        <v/>
      </c>
      <c r="B211" s="65"/>
      <c r="C211" s="221"/>
      <c r="D211" s="63"/>
      <c r="E211" s="64"/>
      <c r="F211" s="65"/>
      <c r="G211" s="55"/>
      <c r="H211" s="76"/>
      <c r="I211" s="138" t="str">
        <f t="shared" si="24"/>
        <v/>
      </c>
      <c r="J211" s="7" t="str">
        <f t="shared" si="25"/>
        <v/>
      </c>
      <c r="K211" s="7" t="str">
        <f t="shared" si="26"/>
        <v/>
      </c>
      <c r="L211" s="7"/>
      <c r="M211" s="7" t="str">
        <f t="shared" si="27"/>
        <v/>
      </c>
      <c r="N211" s="5" t="str">
        <f t="shared" si="28"/>
        <v/>
      </c>
    </row>
    <row r="212" spans="1:14" ht="12.75" customHeight="1" x14ac:dyDescent="0.3">
      <c r="A212" s="65" t="str">
        <f t="shared" si="23"/>
        <v/>
      </c>
      <c r="B212" s="65"/>
      <c r="C212" s="221" t="s">
        <v>1298</v>
      </c>
      <c r="D212" s="63"/>
      <c r="E212" s="64"/>
      <c r="F212" s="65"/>
      <c r="G212" s="55"/>
      <c r="H212" s="76"/>
      <c r="I212" s="138" t="str">
        <f t="shared" si="24"/>
        <v/>
      </c>
      <c r="J212" s="7" t="str">
        <f t="shared" si="25"/>
        <v/>
      </c>
      <c r="K212" s="7" t="str">
        <f t="shared" si="26"/>
        <v/>
      </c>
      <c r="L212" s="7"/>
      <c r="M212" s="7" t="str">
        <f t="shared" si="27"/>
        <v/>
      </c>
      <c r="N212" s="5" t="str">
        <f t="shared" si="28"/>
        <v/>
      </c>
    </row>
    <row r="213" spans="1:14" ht="12.75" customHeight="1" x14ac:dyDescent="0.3">
      <c r="A213" s="65" t="str">
        <f t="shared" si="23"/>
        <v/>
      </c>
      <c r="B213" s="65"/>
      <c r="C213" s="221" t="s">
        <v>1304</v>
      </c>
      <c r="D213" s="63"/>
      <c r="E213" s="64"/>
      <c r="F213" s="65"/>
      <c r="G213" s="55"/>
      <c r="H213" s="76"/>
      <c r="I213" s="138" t="str">
        <f t="shared" si="24"/>
        <v/>
      </c>
      <c r="J213" s="7" t="str">
        <f t="shared" si="25"/>
        <v/>
      </c>
      <c r="K213" s="7" t="str">
        <f t="shared" si="26"/>
        <v/>
      </c>
      <c r="L213" s="7"/>
      <c r="M213" s="7" t="str">
        <f t="shared" si="27"/>
        <v/>
      </c>
      <c r="N213" s="5" t="str">
        <f t="shared" si="28"/>
        <v/>
      </c>
    </row>
    <row r="214" spans="1:14" ht="12.75" customHeight="1" x14ac:dyDescent="0.3">
      <c r="A214" s="65" t="str">
        <f t="shared" si="23"/>
        <v/>
      </c>
      <c r="B214" s="65"/>
      <c r="C214" s="66"/>
      <c r="D214" s="63"/>
      <c r="E214" s="64"/>
      <c r="F214" s="65"/>
      <c r="G214" s="55"/>
      <c r="H214" s="76"/>
      <c r="I214" s="138" t="str">
        <f t="shared" si="24"/>
        <v/>
      </c>
      <c r="J214" s="7" t="str">
        <f t="shared" si="25"/>
        <v/>
      </c>
      <c r="K214" s="7" t="str">
        <f t="shared" si="26"/>
        <v/>
      </c>
      <c r="L214" s="7"/>
      <c r="M214" s="7" t="str">
        <f t="shared" si="27"/>
        <v/>
      </c>
      <c r="N214" s="5" t="str">
        <f t="shared" si="28"/>
        <v/>
      </c>
    </row>
    <row r="215" spans="1:14" ht="12.75" customHeight="1" x14ac:dyDescent="0.3">
      <c r="A215" s="65" t="str">
        <f t="shared" si="23"/>
        <v>RFB 87</v>
      </c>
      <c r="B215" s="65" t="s">
        <v>1313</v>
      </c>
      <c r="C215" s="66"/>
      <c r="D215" s="63" t="s">
        <v>97</v>
      </c>
      <c r="E215" s="64" t="s">
        <v>1285</v>
      </c>
      <c r="F215" s="65"/>
      <c r="G215" s="55"/>
      <c r="H215" s="76"/>
      <c r="I215" s="138" t="str">
        <f t="shared" si="24"/>
        <v/>
      </c>
      <c r="J215" s="7" t="str">
        <f t="shared" si="25"/>
        <v xml:space="preserve">RFB </v>
      </c>
      <c r="K215" s="7" t="str">
        <f t="shared" si="26"/>
        <v/>
      </c>
      <c r="L215" s="7"/>
      <c r="M215" s="7" t="str">
        <f t="shared" si="27"/>
        <v xml:space="preserve">RFB </v>
      </c>
      <c r="N215" s="5">
        <f t="shared" si="28"/>
        <v>87</v>
      </c>
    </row>
    <row r="216" spans="1:14" ht="12.75" customHeight="1" x14ac:dyDescent="0.3">
      <c r="A216" s="65" t="str">
        <f t="shared" si="23"/>
        <v/>
      </c>
      <c r="B216" s="65"/>
      <c r="C216" s="66"/>
      <c r="D216" s="63"/>
      <c r="E216" s="64"/>
      <c r="F216" s="65"/>
      <c r="G216" s="55"/>
      <c r="H216" s="76"/>
      <c r="I216" s="138" t="str">
        <f t="shared" si="24"/>
        <v/>
      </c>
      <c r="J216" s="7" t="str">
        <f t="shared" si="25"/>
        <v/>
      </c>
      <c r="K216" s="7" t="str">
        <f t="shared" si="26"/>
        <v/>
      </c>
      <c r="L216" s="7"/>
      <c r="M216" s="7" t="str">
        <f t="shared" si="27"/>
        <v/>
      </c>
      <c r="N216" s="5" t="str">
        <f t="shared" si="28"/>
        <v/>
      </c>
    </row>
    <row r="217" spans="1:14" ht="12.75" customHeight="1" x14ac:dyDescent="0.3">
      <c r="A217" s="65" t="str">
        <f t="shared" si="23"/>
        <v>RFB 88</v>
      </c>
      <c r="B217" s="65"/>
      <c r="C217" s="63"/>
      <c r="D217" s="63"/>
      <c r="E217" s="64" t="s">
        <v>1300</v>
      </c>
      <c r="F217" s="65" t="s">
        <v>24</v>
      </c>
      <c r="G217" s="55"/>
      <c r="H217" s="76"/>
      <c r="I217" s="138" t="str">
        <f t="shared" si="24"/>
        <v/>
      </c>
      <c r="J217" s="7" t="str">
        <f t="shared" si="25"/>
        <v/>
      </c>
      <c r="K217" s="7" t="str">
        <f t="shared" si="26"/>
        <v xml:space="preserve">RFB </v>
      </c>
      <c r="L217" s="7"/>
      <c r="M217" s="7" t="str">
        <f t="shared" si="27"/>
        <v xml:space="preserve">RFB </v>
      </c>
      <c r="N217" s="5">
        <f t="shared" si="28"/>
        <v>88</v>
      </c>
    </row>
    <row r="218" spans="1:14" ht="12.75" customHeight="1" x14ac:dyDescent="0.3">
      <c r="A218" s="65" t="str">
        <f t="shared" si="23"/>
        <v/>
      </c>
      <c r="B218" s="65"/>
      <c r="C218" s="66"/>
      <c r="D218" s="63"/>
      <c r="E218" s="64"/>
      <c r="F218" s="65"/>
      <c r="G218" s="55"/>
      <c r="H218" s="76"/>
      <c r="I218" s="138" t="str">
        <f t="shared" si="24"/>
        <v/>
      </c>
      <c r="J218" s="7" t="str">
        <f t="shared" si="25"/>
        <v/>
      </c>
      <c r="K218" s="7" t="str">
        <f t="shared" si="26"/>
        <v/>
      </c>
      <c r="L218" s="7"/>
      <c r="M218" s="7" t="str">
        <f t="shared" si="27"/>
        <v/>
      </c>
      <c r="N218" s="5" t="str">
        <f t="shared" si="28"/>
        <v/>
      </c>
    </row>
    <row r="219" spans="1:14" ht="12.75" customHeight="1" x14ac:dyDescent="0.3">
      <c r="A219" s="65" t="str">
        <f t="shared" si="23"/>
        <v>RFB 89</v>
      </c>
      <c r="B219" s="65"/>
      <c r="C219" s="66"/>
      <c r="D219" s="63"/>
      <c r="E219" s="64" t="s">
        <v>1301</v>
      </c>
      <c r="F219" s="65" t="s">
        <v>24</v>
      </c>
      <c r="G219" s="55"/>
      <c r="H219" s="76"/>
      <c r="I219" s="138" t="str">
        <f t="shared" si="24"/>
        <v/>
      </c>
      <c r="J219" s="7" t="str">
        <f t="shared" si="25"/>
        <v/>
      </c>
      <c r="K219" s="7" t="str">
        <f t="shared" si="26"/>
        <v xml:space="preserve">RFB </v>
      </c>
      <c r="L219" s="7"/>
      <c r="M219" s="7" t="str">
        <f t="shared" si="27"/>
        <v xml:space="preserve">RFB </v>
      </c>
      <c r="N219" s="5">
        <f t="shared" si="28"/>
        <v>89</v>
      </c>
    </row>
    <row r="220" spans="1:14" ht="12.75" customHeight="1" x14ac:dyDescent="0.3">
      <c r="A220" s="65" t="str">
        <f t="shared" si="23"/>
        <v/>
      </c>
      <c r="B220" s="65"/>
      <c r="C220" s="66"/>
      <c r="D220" s="63"/>
      <c r="E220" s="64"/>
      <c r="F220" s="65"/>
      <c r="G220" s="55"/>
      <c r="H220" s="76"/>
      <c r="I220" s="138" t="str">
        <f t="shared" si="24"/>
        <v/>
      </c>
      <c r="J220" s="7" t="str">
        <f t="shared" si="25"/>
        <v/>
      </c>
      <c r="K220" s="7" t="str">
        <f t="shared" si="26"/>
        <v/>
      </c>
      <c r="L220" s="7"/>
      <c r="M220" s="7" t="str">
        <f t="shared" si="27"/>
        <v/>
      </c>
      <c r="N220" s="5" t="str">
        <f t="shared" si="28"/>
        <v/>
      </c>
    </row>
    <row r="221" spans="1:14" ht="12.75" customHeight="1" x14ac:dyDescent="0.3">
      <c r="A221" s="65" t="str">
        <f t="shared" si="23"/>
        <v>RFB 90</v>
      </c>
      <c r="B221" s="65"/>
      <c r="C221" s="66"/>
      <c r="D221" s="63"/>
      <c r="E221" s="64" t="s">
        <v>1302</v>
      </c>
      <c r="F221" s="65" t="s">
        <v>24</v>
      </c>
      <c r="G221" s="55"/>
      <c r="H221" s="76"/>
      <c r="I221" s="138" t="str">
        <f t="shared" si="24"/>
        <v/>
      </c>
      <c r="J221" s="7" t="str">
        <f t="shared" si="25"/>
        <v/>
      </c>
      <c r="K221" s="7" t="str">
        <f t="shared" si="26"/>
        <v xml:space="preserve">RFB </v>
      </c>
      <c r="L221" s="7"/>
      <c r="M221" s="7" t="str">
        <f t="shared" si="27"/>
        <v xml:space="preserve">RFB </v>
      </c>
      <c r="N221" s="5">
        <f t="shared" si="28"/>
        <v>90</v>
      </c>
    </row>
    <row r="222" spans="1:14" ht="12.75" customHeight="1" x14ac:dyDescent="0.3">
      <c r="A222" s="65" t="str">
        <f t="shared" si="23"/>
        <v/>
      </c>
      <c r="B222" s="65"/>
      <c r="C222" s="66"/>
      <c r="D222" s="63"/>
      <c r="E222" s="64"/>
      <c r="F222" s="65"/>
      <c r="G222" s="55"/>
      <c r="H222" s="76"/>
      <c r="I222" s="138" t="str">
        <f t="shared" si="24"/>
        <v/>
      </c>
      <c r="J222" s="7" t="str">
        <f t="shared" si="25"/>
        <v/>
      </c>
      <c r="K222" s="7" t="str">
        <f t="shared" si="26"/>
        <v/>
      </c>
      <c r="L222" s="7"/>
      <c r="M222" s="7" t="str">
        <f t="shared" si="27"/>
        <v/>
      </c>
      <c r="N222" s="5" t="str">
        <f t="shared" si="28"/>
        <v/>
      </c>
    </row>
    <row r="223" spans="1:14" ht="12.75" customHeight="1" x14ac:dyDescent="0.3">
      <c r="A223" s="65" t="str">
        <f t="shared" si="23"/>
        <v>RFB 91</v>
      </c>
      <c r="B223" s="65"/>
      <c r="C223" s="221"/>
      <c r="D223" s="63"/>
      <c r="E223" s="64" t="s">
        <v>1303</v>
      </c>
      <c r="F223" s="65" t="s">
        <v>24</v>
      </c>
      <c r="G223" s="55"/>
      <c r="H223" s="76"/>
      <c r="I223" s="138" t="str">
        <f t="shared" si="24"/>
        <v/>
      </c>
      <c r="J223" s="7" t="str">
        <f t="shared" si="25"/>
        <v/>
      </c>
      <c r="K223" s="7" t="str">
        <f t="shared" si="26"/>
        <v xml:space="preserve">RFB </v>
      </c>
      <c r="L223" s="7"/>
      <c r="M223" s="7" t="str">
        <f t="shared" si="27"/>
        <v xml:space="preserve">RFB </v>
      </c>
      <c r="N223" s="5">
        <f t="shared" si="28"/>
        <v>91</v>
      </c>
    </row>
    <row r="224" spans="1:14" ht="12.75" customHeight="1" x14ac:dyDescent="0.3">
      <c r="A224" s="65" t="str">
        <f t="shared" si="23"/>
        <v/>
      </c>
      <c r="B224" s="65"/>
      <c r="C224" s="221"/>
      <c r="D224" s="63"/>
      <c r="E224" s="64"/>
      <c r="F224" s="65"/>
      <c r="G224" s="55"/>
      <c r="H224" s="76"/>
      <c r="I224" s="138" t="str">
        <f t="shared" si="24"/>
        <v/>
      </c>
      <c r="J224" s="7" t="str">
        <f t="shared" si="25"/>
        <v/>
      </c>
      <c r="K224" s="7" t="str">
        <f t="shared" si="26"/>
        <v/>
      </c>
      <c r="L224" s="7"/>
      <c r="M224" s="7" t="str">
        <f t="shared" si="27"/>
        <v/>
      </c>
      <c r="N224" s="5" t="str">
        <f t="shared" si="28"/>
        <v/>
      </c>
    </row>
    <row r="225" spans="1:14" ht="12.75" customHeight="1" x14ac:dyDescent="0.3">
      <c r="A225" s="65" t="str">
        <f t="shared" si="23"/>
        <v/>
      </c>
      <c r="B225" s="65"/>
      <c r="C225" s="221" t="s">
        <v>1298</v>
      </c>
      <c r="D225" s="63"/>
      <c r="E225" s="64"/>
      <c r="F225" s="65"/>
      <c r="G225" s="55"/>
      <c r="H225" s="76"/>
      <c r="I225" s="138" t="str">
        <f t="shared" si="24"/>
        <v/>
      </c>
      <c r="J225" s="7" t="str">
        <f t="shared" si="25"/>
        <v/>
      </c>
      <c r="K225" s="7" t="str">
        <f t="shared" si="26"/>
        <v/>
      </c>
      <c r="L225" s="7"/>
      <c r="M225" s="7" t="str">
        <f t="shared" si="27"/>
        <v/>
      </c>
      <c r="N225" s="5" t="str">
        <f t="shared" si="28"/>
        <v/>
      </c>
    </row>
    <row r="226" spans="1:14" ht="12.75" customHeight="1" x14ac:dyDescent="0.3">
      <c r="A226" s="65" t="str">
        <f t="shared" si="23"/>
        <v/>
      </c>
      <c r="B226" s="65"/>
      <c r="C226" s="221" t="s">
        <v>1304</v>
      </c>
      <c r="D226" s="63"/>
      <c r="E226" s="64"/>
      <c r="F226" s="65"/>
      <c r="G226" s="55"/>
      <c r="H226" s="76"/>
      <c r="I226" s="138" t="str">
        <f t="shared" si="24"/>
        <v/>
      </c>
      <c r="J226" s="7" t="str">
        <f t="shared" si="25"/>
        <v/>
      </c>
      <c r="K226" s="7" t="str">
        <f t="shared" si="26"/>
        <v/>
      </c>
      <c r="L226" s="7"/>
      <c r="M226" s="7" t="str">
        <f t="shared" si="27"/>
        <v/>
      </c>
      <c r="N226" s="5" t="str">
        <f t="shared" si="28"/>
        <v/>
      </c>
    </row>
    <row r="227" spans="1:14" ht="12.75" customHeight="1" x14ac:dyDescent="0.3">
      <c r="A227" s="65" t="str">
        <f t="shared" si="23"/>
        <v/>
      </c>
      <c r="B227" s="65"/>
      <c r="C227" s="66"/>
      <c r="D227" s="63"/>
      <c r="E227" s="64"/>
      <c r="F227" s="65"/>
      <c r="G227" s="55"/>
      <c r="H227" s="76"/>
      <c r="I227" s="138" t="str">
        <f t="shared" si="24"/>
        <v/>
      </c>
      <c r="J227" s="7" t="str">
        <f t="shared" si="25"/>
        <v/>
      </c>
      <c r="K227" s="7" t="str">
        <f t="shared" si="26"/>
        <v/>
      </c>
      <c r="L227" s="7"/>
      <c r="M227" s="7" t="str">
        <f t="shared" si="27"/>
        <v/>
      </c>
      <c r="N227" s="5" t="str">
        <f t="shared" si="28"/>
        <v/>
      </c>
    </row>
    <row r="228" spans="1:14" ht="12.75" customHeight="1" x14ac:dyDescent="0.3">
      <c r="A228" s="65" t="str">
        <f t="shared" si="23"/>
        <v>RFB 92</v>
      </c>
      <c r="B228" s="65" t="s">
        <v>1313</v>
      </c>
      <c r="C228" s="66"/>
      <c r="D228" s="63" t="s">
        <v>98</v>
      </c>
      <c r="E228" s="64" t="s">
        <v>1284</v>
      </c>
      <c r="F228" s="65"/>
      <c r="G228" s="55"/>
      <c r="H228" s="76"/>
      <c r="I228" s="138" t="str">
        <f t="shared" si="24"/>
        <v/>
      </c>
      <c r="J228" s="7" t="str">
        <f t="shared" si="25"/>
        <v xml:space="preserve">RFB </v>
      </c>
      <c r="K228" s="7" t="str">
        <f t="shared" si="26"/>
        <v/>
      </c>
      <c r="L228" s="7"/>
      <c r="M228" s="7" t="str">
        <f t="shared" si="27"/>
        <v xml:space="preserve">RFB </v>
      </c>
      <c r="N228" s="5">
        <f t="shared" si="28"/>
        <v>92</v>
      </c>
    </row>
    <row r="229" spans="1:14" ht="12.75" customHeight="1" x14ac:dyDescent="0.3">
      <c r="A229" s="65" t="str">
        <f t="shared" si="23"/>
        <v/>
      </c>
      <c r="B229" s="65"/>
      <c r="C229" s="66"/>
      <c r="D229" s="63"/>
      <c r="E229" s="64"/>
      <c r="F229" s="65"/>
      <c r="G229" s="55"/>
      <c r="H229" s="76"/>
      <c r="I229" s="138" t="str">
        <f t="shared" si="24"/>
        <v/>
      </c>
      <c r="J229" s="7" t="str">
        <f t="shared" si="25"/>
        <v/>
      </c>
      <c r="K229" s="7" t="str">
        <f t="shared" si="26"/>
        <v/>
      </c>
      <c r="L229" s="7"/>
      <c r="M229" s="7" t="str">
        <f t="shared" si="27"/>
        <v/>
      </c>
      <c r="N229" s="5" t="str">
        <f t="shared" si="28"/>
        <v/>
      </c>
    </row>
    <row r="230" spans="1:14" ht="12.75" customHeight="1" x14ac:dyDescent="0.3">
      <c r="A230" s="65" t="str">
        <f t="shared" si="23"/>
        <v>RFB 93</v>
      </c>
      <c r="B230" s="65"/>
      <c r="C230" s="63"/>
      <c r="D230" s="63"/>
      <c r="E230" s="64" t="s">
        <v>1300</v>
      </c>
      <c r="F230" s="65" t="s">
        <v>24</v>
      </c>
      <c r="G230" s="55"/>
      <c r="H230" s="76"/>
      <c r="I230" s="138" t="str">
        <f t="shared" si="24"/>
        <v/>
      </c>
      <c r="J230" s="7" t="str">
        <f t="shared" si="25"/>
        <v/>
      </c>
      <c r="K230" s="7" t="str">
        <f t="shared" si="26"/>
        <v xml:space="preserve">RFB </v>
      </c>
      <c r="L230" s="7"/>
      <c r="M230" s="7" t="str">
        <f t="shared" si="27"/>
        <v xml:space="preserve">RFB </v>
      </c>
      <c r="N230" s="5">
        <f t="shared" si="28"/>
        <v>93</v>
      </c>
    </row>
    <row r="231" spans="1:14" ht="12.75" customHeight="1" x14ac:dyDescent="0.3">
      <c r="A231" s="65" t="str">
        <f t="shared" ref="A231:A294" si="29">CONCATENATE(M231,N231)</f>
        <v/>
      </c>
      <c r="B231" s="65"/>
      <c r="C231" s="66"/>
      <c r="D231" s="63"/>
      <c r="E231" s="64"/>
      <c r="F231" s="65"/>
      <c r="G231" s="55"/>
      <c r="H231" s="76"/>
      <c r="I231" s="138" t="str">
        <f t="shared" si="24"/>
        <v/>
      </c>
      <c r="J231" s="7" t="str">
        <f t="shared" si="25"/>
        <v/>
      </c>
      <c r="K231" s="7" t="str">
        <f t="shared" si="26"/>
        <v/>
      </c>
      <c r="L231" s="7"/>
      <c r="M231" s="7" t="str">
        <f t="shared" si="27"/>
        <v/>
      </c>
      <c r="N231" s="5" t="str">
        <f t="shared" si="28"/>
        <v/>
      </c>
    </row>
    <row r="232" spans="1:14" ht="12.75" customHeight="1" x14ac:dyDescent="0.3">
      <c r="A232" s="65" t="str">
        <f t="shared" si="29"/>
        <v>RFB 94</v>
      </c>
      <c r="B232" s="65"/>
      <c r="C232" s="66"/>
      <c r="D232" s="63"/>
      <c r="E232" s="64" t="s">
        <v>1301</v>
      </c>
      <c r="F232" s="65" t="s">
        <v>24</v>
      </c>
      <c r="G232" s="55"/>
      <c r="H232" s="76"/>
      <c r="I232" s="138" t="str">
        <f t="shared" si="24"/>
        <v/>
      </c>
      <c r="J232" s="7" t="str">
        <f t="shared" si="25"/>
        <v/>
      </c>
      <c r="K232" s="7" t="str">
        <f t="shared" si="26"/>
        <v xml:space="preserve">RFB </v>
      </c>
      <c r="L232" s="7"/>
      <c r="M232" s="7" t="str">
        <f t="shared" si="27"/>
        <v xml:space="preserve">RFB </v>
      </c>
      <c r="N232" s="5">
        <f t="shared" si="28"/>
        <v>94</v>
      </c>
    </row>
    <row r="233" spans="1:14" ht="12.75" customHeight="1" x14ac:dyDescent="0.3">
      <c r="A233" s="65" t="str">
        <f t="shared" si="29"/>
        <v/>
      </c>
      <c r="B233" s="65"/>
      <c r="C233" s="66"/>
      <c r="D233" s="63"/>
      <c r="E233" s="64"/>
      <c r="F233" s="65"/>
      <c r="G233" s="55"/>
      <c r="H233" s="76"/>
      <c r="I233" s="138" t="str">
        <f t="shared" si="24"/>
        <v/>
      </c>
      <c r="J233" s="7" t="str">
        <f t="shared" si="25"/>
        <v/>
      </c>
      <c r="K233" s="7" t="str">
        <f t="shared" si="26"/>
        <v/>
      </c>
      <c r="L233" s="7"/>
      <c r="M233" s="7" t="str">
        <f t="shared" si="27"/>
        <v/>
      </c>
      <c r="N233" s="5" t="str">
        <f t="shared" si="28"/>
        <v/>
      </c>
    </row>
    <row r="234" spans="1:14" ht="12.75" customHeight="1" x14ac:dyDescent="0.3">
      <c r="A234" s="65" t="str">
        <f t="shared" si="29"/>
        <v>RFB 95</v>
      </c>
      <c r="B234" s="65"/>
      <c r="C234" s="66"/>
      <c r="D234" s="63"/>
      <c r="E234" s="64" t="s">
        <v>1302</v>
      </c>
      <c r="F234" s="65" t="s">
        <v>24</v>
      </c>
      <c r="G234" s="55"/>
      <c r="H234" s="76"/>
      <c r="I234" s="138" t="str">
        <f t="shared" si="24"/>
        <v/>
      </c>
      <c r="J234" s="7" t="str">
        <f t="shared" si="25"/>
        <v/>
      </c>
      <c r="K234" s="7" t="str">
        <f t="shared" si="26"/>
        <v xml:space="preserve">RFB </v>
      </c>
      <c r="L234" s="7"/>
      <c r="M234" s="7" t="str">
        <f t="shared" si="27"/>
        <v xml:space="preserve">RFB </v>
      </c>
      <c r="N234" s="5">
        <f t="shared" si="28"/>
        <v>95</v>
      </c>
    </row>
    <row r="235" spans="1:14" ht="12.75" customHeight="1" x14ac:dyDescent="0.3">
      <c r="A235" s="65" t="str">
        <f t="shared" si="29"/>
        <v/>
      </c>
      <c r="B235" s="65"/>
      <c r="C235" s="66"/>
      <c r="D235" s="63"/>
      <c r="E235" s="64"/>
      <c r="F235" s="65"/>
      <c r="G235" s="55"/>
      <c r="H235" s="76"/>
      <c r="I235" s="138" t="str">
        <f t="shared" si="24"/>
        <v/>
      </c>
      <c r="J235" s="7" t="str">
        <f t="shared" si="25"/>
        <v/>
      </c>
      <c r="K235" s="7" t="str">
        <f t="shared" si="26"/>
        <v/>
      </c>
      <c r="L235" s="7"/>
      <c r="M235" s="7" t="str">
        <f t="shared" si="27"/>
        <v/>
      </c>
      <c r="N235" s="5" t="str">
        <f t="shared" si="28"/>
        <v/>
      </c>
    </row>
    <row r="236" spans="1:14" ht="12.75" customHeight="1" x14ac:dyDescent="0.3">
      <c r="A236" s="65" t="str">
        <f t="shared" si="29"/>
        <v>RFB 96</v>
      </c>
      <c r="B236" s="65"/>
      <c r="C236" s="221"/>
      <c r="D236" s="63"/>
      <c r="E236" s="64" t="s">
        <v>1303</v>
      </c>
      <c r="F236" s="65" t="s">
        <v>24</v>
      </c>
      <c r="G236" s="55"/>
      <c r="H236" s="76"/>
      <c r="I236" s="138" t="str">
        <f t="shared" si="24"/>
        <v/>
      </c>
      <c r="J236" s="7" t="str">
        <f t="shared" si="25"/>
        <v/>
      </c>
      <c r="K236" s="7" t="str">
        <f t="shared" si="26"/>
        <v xml:space="preserve">RFB </v>
      </c>
      <c r="L236" s="7"/>
      <c r="M236" s="7" t="str">
        <f t="shared" si="27"/>
        <v xml:space="preserve">RFB </v>
      </c>
      <c r="N236" s="5">
        <f t="shared" si="28"/>
        <v>96</v>
      </c>
    </row>
    <row r="237" spans="1:14" ht="12.75" customHeight="1" x14ac:dyDescent="0.3">
      <c r="A237" s="65" t="str">
        <f t="shared" si="29"/>
        <v/>
      </c>
      <c r="B237" s="65"/>
      <c r="C237" s="221"/>
      <c r="D237" s="63"/>
      <c r="E237" s="64"/>
      <c r="F237" s="65"/>
      <c r="G237" s="55"/>
      <c r="H237" s="76"/>
      <c r="I237" s="138" t="str">
        <f t="shared" si="24"/>
        <v/>
      </c>
      <c r="J237" s="7" t="str">
        <f t="shared" si="25"/>
        <v/>
      </c>
      <c r="K237" s="7" t="str">
        <f t="shared" si="26"/>
        <v/>
      </c>
      <c r="L237" s="7"/>
      <c r="M237" s="7" t="str">
        <f t="shared" si="27"/>
        <v/>
      </c>
      <c r="N237" s="5" t="str">
        <f t="shared" si="28"/>
        <v/>
      </c>
    </row>
    <row r="238" spans="1:14" ht="12.75" customHeight="1" x14ac:dyDescent="0.3">
      <c r="A238" s="65" t="str">
        <f t="shared" si="29"/>
        <v/>
      </c>
      <c r="B238" s="65"/>
      <c r="C238" s="221" t="s">
        <v>1298</v>
      </c>
      <c r="D238" s="63"/>
      <c r="E238" s="64"/>
      <c r="F238" s="65"/>
      <c r="G238" s="55"/>
      <c r="H238" s="76"/>
      <c r="I238" s="138" t="str">
        <f t="shared" si="24"/>
        <v/>
      </c>
      <c r="J238" s="7" t="str">
        <f t="shared" si="25"/>
        <v/>
      </c>
      <c r="K238" s="7" t="str">
        <f t="shared" si="26"/>
        <v/>
      </c>
      <c r="L238" s="7"/>
      <c r="M238" s="7" t="str">
        <f t="shared" si="27"/>
        <v/>
      </c>
      <c r="N238" s="5" t="str">
        <f t="shared" si="28"/>
        <v/>
      </c>
    </row>
    <row r="239" spans="1:14" ht="12.75" customHeight="1" x14ac:dyDescent="0.3">
      <c r="A239" s="65" t="str">
        <f t="shared" si="29"/>
        <v/>
      </c>
      <c r="B239" s="65"/>
      <c r="C239" s="221" t="s">
        <v>1304</v>
      </c>
      <c r="D239" s="63"/>
      <c r="E239" s="64"/>
      <c r="F239" s="65"/>
      <c r="G239" s="55"/>
      <c r="H239" s="76"/>
      <c r="I239" s="138" t="str">
        <f t="shared" si="24"/>
        <v/>
      </c>
      <c r="J239" s="7" t="str">
        <f t="shared" si="25"/>
        <v/>
      </c>
      <c r="K239" s="7" t="str">
        <f t="shared" si="26"/>
        <v/>
      </c>
      <c r="L239" s="7"/>
      <c r="M239" s="7" t="str">
        <f t="shared" si="27"/>
        <v/>
      </c>
      <c r="N239" s="5" t="str">
        <f t="shared" si="28"/>
        <v/>
      </c>
    </row>
    <row r="240" spans="1:14" ht="12.75" customHeight="1" x14ac:dyDescent="0.3">
      <c r="A240" s="65" t="str">
        <f t="shared" si="29"/>
        <v/>
      </c>
      <c r="B240" s="65"/>
      <c r="C240" s="62"/>
      <c r="D240" s="63"/>
      <c r="E240" s="64"/>
      <c r="F240" s="65"/>
      <c r="G240" s="55"/>
      <c r="H240" s="76"/>
      <c r="I240" s="138" t="str">
        <f t="shared" si="24"/>
        <v/>
      </c>
      <c r="J240" s="7" t="str">
        <f t="shared" si="25"/>
        <v/>
      </c>
      <c r="K240" s="7" t="str">
        <f t="shared" si="26"/>
        <v/>
      </c>
      <c r="L240" s="7"/>
      <c r="M240" s="7" t="str">
        <f t="shared" si="27"/>
        <v/>
      </c>
      <c r="N240" s="5" t="str">
        <f t="shared" si="28"/>
        <v/>
      </c>
    </row>
    <row r="241" spans="1:14" ht="12.75" customHeight="1" x14ac:dyDescent="0.3">
      <c r="A241" s="65" t="str">
        <f t="shared" si="29"/>
        <v>RFB 97</v>
      </c>
      <c r="B241" s="65" t="s">
        <v>1313</v>
      </c>
      <c r="C241" s="66"/>
      <c r="D241" s="63" t="s">
        <v>269</v>
      </c>
      <c r="E241" s="64" t="s">
        <v>1290</v>
      </c>
      <c r="F241" s="65"/>
      <c r="G241" s="55"/>
      <c r="H241" s="76"/>
      <c r="I241" s="138" t="str">
        <f t="shared" si="24"/>
        <v/>
      </c>
      <c r="J241" s="7" t="str">
        <f t="shared" si="25"/>
        <v xml:space="preserve">RFB </v>
      </c>
      <c r="K241" s="7" t="str">
        <f t="shared" si="26"/>
        <v/>
      </c>
      <c r="L241" s="7"/>
      <c r="M241" s="7" t="str">
        <f t="shared" si="27"/>
        <v xml:space="preserve">RFB </v>
      </c>
      <c r="N241" s="5">
        <f t="shared" si="28"/>
        <v>97</v>
      </c>
    </row>
    <row r="242" spans="1:14" ht="12.75" customHeight="1" x14ac:dyDescent="0.3">
      <c r="A242" s="65" t="str">
        <f t="shared" si="29"/>
        <v/>
      </c>
      <c r="B242" s="65"/>
      <c r="C242" s="66"/>
      <c r="D242" s="63"/>
      <c r="E242" s="64"/>
      <c r="F242" s="65"/>
      <c r="G242" s="55"/>
      <c r="H242" s="76"/>
      <c r="I242" s="138" t="str">
        <f t="shared" si="24"/>
        <v/>
      </c>
      <c r="J242" s="7" t="str">
        <f t="shared" si="25"/>
        <v/>
      </c>
      <c r="K242" s="7" t="str">
        <f t="shared" si="26"/>
        <v/>
      </c>
      <c r="L242" s="7"/>
      <c r="M242" s="7" t="str">
        <f t="shared" si="27"/>
        <v/>
      </c>
      <c r="N242" s="5" t="str">
        <f t="shared" si="28"/>
        <v/>
      </c>
    </row>
    <row r="243" spans="1:14" ht="12.75" customHeight="1" x14ac:dyDescent="0.3">
      <c r="A243" s="65" t="str">
        <f t="shared" si="29"/>
        <v>RFB 98</v>
      </c>
      <c r="B243" s="65"/>
      <c r="C243" s="63"/>
      <c r="D243" s="63"/>
      <c r="E243" s="64" t="s">
        <v>1300</v>
      </c>
      <c r="F243" s="65" t="s">
        <v>24</v>
      </c>
      <c r="G243" s="55"/>
      <c r="H243" s="76"/>
      <c r="I243" s="138" t="str">
        <f t="shared" si="24"/>
        <v/>
      </c>
      <c r="J243" s="7" t="str">
        <f t="shared" si="25"/>
        <v/>
      </c>
      <c r="K243" s="7" t="str">
        <f t="shared" si="26"/>
        <v xml:space="preserve">RFB </v>
      </c>
      <c r="L243" s="7"/>
      <c r="M243" s="7" t="str">
        <f t="shared" si="27"/>
        <v xml:space="preserve">RFB </v>
      </c>
      <c r="N243" s="5">
        <f t="shared" si="28"/>
        <v>98</v>
      </c>
    </row>
    <row r="244" spans="1:14" ht="12.75" customHeight="1" x14ac:dyDescent="0.3">
      <c r="A244" s="65" t="str">
        <f t="shared" si="29"/>
        <v/>
      </c>
      <c r="B244" s="65"/>
      <c r="C244" s="66"/>
      <c r="D244" s="63"/>
      <c r="E244" s="64"/>
      <c r="F244" s="65"/>
      <c r="G244" s="55"/>
      <c r="H244" s="76"/>
      <c r="I244" s="138" t="str">
        <f t="shared" si="24"/>
        <v/>
      </c>
      <c r="J244" s="7" t="str">
        <f t="shared" si="25"/>
        <v/>
      </c>
      <c r="K244" s="7" t="str">
        <f t="shared" si="26"/>
        <v/>
      </c>
      <c r="L244" s="7"/>
      <c r="M244" s="7" t="str">
        <f t="shared" si="27"/>
        <v/>
      </c>
      <c r="N244" s="5" t="str">
        <f t="shared" si="28"/>
        <v/>
      </c>
    </row>
    <row r="245" spans="1:14" ht="12.75" customHeight="1" x14ac:dyDescent="0.3">
      <c r="A245" s="65" t="str">
        <f t="shared" si="29"/>
        <v>RFB 99</v>
      </c>
      <c r="B245" s="65"/>
      <c r="C245" s="66"/>
      <c r="D245" s="63"/>
      <c r="E245" s="64" t="s">
        <v>1301</v>
      </c>
      <c r="F245" s="65" t="s">
        <v>24</v>
      </c>
      <c r="G245" s="55"/>
      <c r="H245" s="76"/>
      <c r="I245" s="138" t="str">
        <f t="shared" si="24"/>
        <v/>
      </c>
      <c r="J245" s="7" t="str">
        <f t="shared" si="25"/>
        <v/>
      </c>
      <c r="K245" s="7" t="str">
        <f t="shared" si="26"/>
        <v xml:space="preserve">RFB </v>
      </c>
      <c r="L245" s="7"/>
      <c r="M245" s="7" t="str">
        <f t="shared" si="27"/>
        <v xml:space="preserve">RFB </v>
      </c>
      <c r="N245" s="5">
        <f t="shared" si="28"/>
        <v>99</v>
      </c>
    </row>
    <row r="246" spans="1:14" ht="12.75" customHeight="1" x14ac:dyDescent="0.3">
      <c r="A246" s="65" t="str">
        <f t="shared" si="29"/>
        <v/>
      </c>
      <c r="B246" s="65"/>
      <c r="C246" s="66"/>
      <c r="D246" s="63"/>
      <c r="E246" s="64"/>
      <c r="F246" s="65"/>
      <c r="G246" s="55"/>
      <c r="H246" s="76"/>
      <c r="I246" s="138" t="str">
        <f t="shared" si="24"/>
        <v/>
      </c>
      <c r="J246" s="7" t="str">
        <f t="shared" si="25"/>
        <v/>
      </c>
      <c r="K246" s="7" t="str">
        <f t="shared" si="26"/>
        <v/>
      </c>
      <c r="L246" s="7"/>
      <c r="M246" s="7" t="str">
        <f t="shared" si="27"/>
        <v/>
      </c>
      <c r="N246" s="5" t="str">
        <f t="shared" si="28"/>
        <v/>
      </c>
    </row>
    <row r="247" spans="1:14" ht="12.75" customHeight="1" x14ac:dyDescent="0.3">
      <c r="A247" s="65" t="str">
        <f t="shared" si="29"/>
        <v>RFB 100</v>
      </c>
      <c r="B247" s="65"/>
      <c r="C247" s="66"/>
      <c r="D247" s="63"/>
      <c r="E247" s="64" t="s">
        <v>1302</v>
      </c>
      <c r="F247" s="65" t="s">
        <v>24</v>
      </c>
      <c r="G247" s="55"/>
      <c r="H247" s="76"/>
      <c r="I247" s="138" t="str">
        <f t="shared" si="24"/>
        <v/>
      </c>
      <c r="J247" s="7" t="str">
        <f t="shared" si="25"/>
        <v/>
      </c>
      <c r="K247" s="7" t="str">
        <f t="shared" si="26"/>
        <v xml:space="preserve">RFB </v>
      </c>
      <c r="L247" s="7"/>
      <c r="M247" s="7" t="str">
        <f t="shared" si="27"/>
        <v xml:space="preserve">RFB </v>
      </c>
      <c r="N247" s="5">
        <f t="shared" si="28"/>
        <v>100</v>
      </c>
    </row>
    <row r="248" spans="1:14" ht="12.75" customHeight="1" x14ac:dyDescent="0.3">
      <c r="A248" s="65" t="str">
        <f t="shared" si="29"/>
        <v/>
      </c>
      <c r="B248" s="65"/>
      <c r="C248" s="66"/>
      <c r="D248" s="63"/>
      <c r="E248" s="64"/>
      <c r="F248" s="65"/>
      <c r="G248" s="55"/>
      <c r="H248" s="76"/>
      <c r="I248" s="138" t="str">
        <f t="shared" si="24"/>
        <v/>
      </c>
      <c r="J248" s="7" t="str">
        <f t="shared" si="25"/>
        <v/>
      </c>
      <c r="K248" s="7" t="str">
        <f t="shared" si="26"/>
        <v/>
      </c>
      <c r="L248" s="7"/>
      <c r="M248" s="7" t="str">
        <f t="shared" si="27"/>
        <v/>
      </c>
      <c r="N248" s="5" t="str">
        <f t="shared" si="28"/>
        <v/>
      </c>
    </row>
    <row r="249" spans="1:14" ht="12.75" customHeight="1" x14ac:dyDescent="0.3">
      <c r="A249" s="65" t="str">
        <f t="shared" si="29"/>
        <v>RFB 101</v>
      </c>
      <c r="B249" s="65"/>
      <c r="C249" s="221"/>
      <c r="D249" s="63"/>
      <c r="E249" s="64" t="s">
        <v>1303</v>
      </c>
      <c r="F249" s="65" t="s">
        <v>24</v>
      </c>
      <c r="G249" s="55"/>
      <c r="H249" s="76"/>
      <c r="I249" s="138" t="str">
        <f t="shared" si="24"/>
        <v/>
      </c>
      <c r="J249" s="7" t="str">
        <f t="shared" si="25"/>
        <v/>
      </c>
      <c r="K249" s="7" t="str">
        <f t="shared" si="26"/>
        <v xml:space="preserve">RFB </v>
      </c>
      <c r="L249" s="7"/>
      <c r="M249" s="7" t="str">
        <f t="shared" si="27"/>
        <v xml:space="preserve">RFB </v>
      </c>
      <c r="N249" s="5">
        <f t="shared" si="28"/>
        <v>101</v>
      </c>
    </row>
    <row r="250" spans="1:14" ht="12.75" customHeight="1" x14ac:dyDescent="0.3">
      <c r="A250" s="65" t="str">
        <f t="shared" si="29"/>
        <v/>
      </c>
      <c r="B250" s="65"/>
      <c r="C250" s="221"/>
      <c r="D250" s="63"/>
      <c r="E250" s="64"/>
      <c r="F250" s="65"/>
      <c r="G250" s="55"/>
      <c r="H250" s="76"/>
      <c r="I250" s="138" t="str">
        <f t="shared" si="24"/>
        <v/>
      </c>
      <c r="J250" s="7" t="str">
        <f t="shared" si="25"/>
        <v/>
      </c>
      <c r="K250" s="7" t="str">
        <f t="shared" si="26"/>
        <v/>
      </c>
      <c r="L250" s="7"/>
      <c r="M250" s="7" t="str">
        <f t="shared" si="27"/>
        <v/>
      </c>
      <c r="N250" s="5" t="str">
        <f t="shared" si="28"/>
        <v/>
      </c>
    </row>
    <row r="251" spans="1:14" ht="12.75" customHeight="1" x14ac:dyDescent="0.3">
      <c r="A251" s="65" t="str">
        <f t="shared" si="29"/>
        <v/>
      </c>
      <c r="B251" s="65"/>
      <c r="C251" s="221" t="s">
        <v>1298</v>
      </c>
      <c r="D251" s="63"/>
      <c r="E251" s="64"/>
      <c r="F251" s="65"/>
      <c r="G251" s="55"/>
      <c r="H251" s="76"/>
      <c r="I251" s="138" t="str">
        <f t="shared" si="24"/>
        <v/>
      </c>
      <c r="J251" s="7" t="str">
        <f t="shared" si="25"/>
        <v/>
      </c>
      <c r="K251" s="7" t="str">
        <f t="shared" si="26"/>
        <v/>
      </c>
      <c r="L251" s="7"/>
      <c r="M251" s="7" t="str">
        <f t="shared" si="27"/>
        <v/>
      </c>
      <c r="N251" s="5" t="str">
        <f t="shared" si="28"/>
        <v/>
      </c>
    </row>
    <row r="252" spans="1:14" ht="12.75" customHeight="1" x14ac:dyDescent="0.3">
      <c r="A252" s="65" t="str">
        <f t="shared" si="29"/>
        <v/>
      </c>
      <c r="B252" s="65"/>
      <c r="C252" s="221" t="s">
        <v>1304</v>
      </c>
      <c r="D252" s="63"/>
      <c r="E252" s="64"/>
      <c r="F252" s="65"/>
      <c r="G252" s="55"/>
      <c r="H252" s="76"/>
      <c r="I252" s="138" t="str">
        <f t="shared" si="24"/>
        <v/>
      </c>
      <c r="J252" s="7" t="str">
        <f t="shared" si="25"/>
        <v/>
      </c>
      <c r="K252" s="7" t="str">
        <f t="shared" si="26"/>
        <v/>
      </c>
      <c r="L252" s="7"/>
      <c r="M252" s="7" t="str">
        <f t="shared" si="27"/>
        <v/>
      </c>
      <c r="N252" s="5" t="str">
        <f t="shared" si="28"/>
        <v/>
      </c>
    </row>
    <row r="253" spans="1:14" ht="12.75" customHeight="1" x14ac:dyDescent="0.3">
      <c r="A253" s="65" t="str">
        <f t="shared" si="29"/>
        <v/>
      </c>
      <c r="B253" s="65"/>
      <c r="C253" s="66"/>
      <c r="D253" s="63"/>
      <c r="E253" s="64"/>
      <c r="F253" s="65"/>
      <c r="G253" s="55"/>
      <c r="H253" s="76"/>
      <c r="I253" s="138" t="str">
        <f t="shared" si="24"/>
        <v/>
      </c>
      <c r="J253" s="7" t="str">
        <f t="shared" si="25"/>
        <v/>
      </c>
      <c r="K253" s="7" t="str">
        <f t="shared" si="26"/>
        <v/>
      </c>
      <c r="L253" s="7"/>
      <c r="M253" s="7" t="str">
        <f t="shared" si="27"/>
        <v/>
      </c>
      <c r="N253" s="5" t="str">
        <f t="shared" si="28"/>
        <v/>
      </c>
    </row>
    <row r="254" spans="1:14" ht="12.75" customHeight="1" x14ac:dyDescent="0.3">
      <c r="A254" s="65" t="str">
        <f t="shared" si="29"/>
        <v>RFB 102</v>
      </c>
      <c r="B254" s="65" t="s">
        <v>1313</v>
      </c>
      <c r="C254" s="66"/>
      <c r="D254" s="63" t="s">
        <v>270</v>
      </c>
      <c r="E254" s="64" t="s">
        <v>1291</v>
      </c>
      <c r="F254" s="65"/>
      <c r="G254" s="55"/>
      <c r="H254" s="76"/>
      <c r="I254" s="138" t="str">
        <f t="shared" si="24"/>
        <v/>
      </c>
      <c r="J254" s="7" t="str">
        <f t="shared" si="25"/>
        <v xml:space="preserve">RFB </v>
      </c>
      <c r="K254" s="7" t="str">
        <f t="shared" si="26"/>
        <v/>
      </c>
      <c r="L254" s="7"/>
      <c r="M254" s="7" t="str">
        <f t="shared" si="27"/>
        <v xml:space="preserve">RFB </v>
      </c>
      <c r="N254" s="5">
        <f t="shared" si="28"/>
        <v>102</v>
      </c>
    </row>
    <row r="255" spans="1:14" ht="12.75" customHeight="1" x14ac:dyDescent="0.3">
      <c r="A255" s="65" t="str">
        <f t="shared" si="29"/>
        <v/>
      </c>
      <c r="B255" s="65"/>
      <c r="C255" s="66"/>
      <c r="D255" s="63"/>
      <c r="E255" s="64"/>
      <c r="F255" s="65"/>
      <c r="G255" s="55"/>
      <c r="H255" s="76"/>
      <c r="I255" s="138" t="str">
        <f t="shared" si="24"/>
        <v/>
      </c>
      <c r="J255" s="7" t="str">
        <f t="shared" si="25"/>
        <v/>
      </c>
      <c r="K255" s="7" t="str">
        <f t="shared" si="26"/>
        <v/>
      </c>
      <c r="L255" s="7"/>
      <c r="M255" s="7" t="str">
        <f t="shared" si="27"/>
        <v/>
      </c>
      <c r="N255" s="5" t="str">
        <f t="shared" si="28"/>
        <v/>
      </c>
    </row>
    <row r="256" spans="1:14" ht="12.75" customHeight="1" x14ac:dyDescent="0.3">
      <c r="A256" s="65" t="str">
        <f t="shared" si="29"/>
        <v>RFB 103</v>
      </c>
      <c r="B256" s="65"/>
      <c r="C256" s="63"/>
      <c r="D256" s="63"/>
      <c r="E256" s="64" t="s">
        <v>1300</v>
      </c>
      <c r="F256" s="65" t="s">
        <v>24</v>
      </c>
      <c r="G256" s="55"/>
      <c r="H256" s="76"/>
      <c r="I256" s="138" t="str">
        <f t="shared" si="24"/>
        <v/>
      </c>
      <c r="J256" s="7" t="str">
        <f t="shared" si="25"/>
        <v/>
      </c>
      <c r="K256" s="7" t="str">
        <f t="shared" si="26"/>
        <v xml:space="preserve">RFB </v>
      </c>
      <c r="L256" s="7"/>
      <c r="M256" s="7" t="str">
        <f t="shared" si="27"/>
        <v xml:space="preserve">RFB </v>
      </c>
      <c r="N256" s="5">
        <f t="shared" si="28"/>
        <v>103</v>
      </c>
    </row>
    <row r="257" spans="1:14" ht="12.75" customHeight="1" x14ac:dyDescent="0.3">
      <c r="A257" s="65" t="str">
        <f t="shared" si="29"/>
        <v/>
      </c>
      <c r="B257" s="65"/>
      <c r="C257" s="66"/>
      <c r="D257" s="63"/>
      <c r="E257" s="64"/>
      <c r="F257" s="65"/>
      <c r="G257" s="55"/>
      <c r="H257" s="76"/>
      <c r="I257" s="138" t="str">
        <f t="shared" si="24"/>
        <v/>
      </c>
      <c r="J257" s="7" t="str">
        <f t="shared" si="25"/>
        <v/>
      </c>
      <c r="K257" s="7" t="str">
        <f t="shared" si="26"/>
        <v/>
      </c>
      <c r="L257" s="7"/>
      <c r="M257" s="7" t="str">
        <f t="shared" si="27"/>
        <v/>
      </c>
      <c r="N257" s="5" t="str">
        <f t="shared" si="28"/>
        <v/>
      </c>
    </row>
    <row r="258" spans="1:14" ht="12.75" customHeight="1" x14ac:dyDescent="0.3">
      <c r="A258" s="65" t="str">
        <f t="shared" si="29"/>
        <v>RFB 104</v>
      </c>
      <c r="B258" s="65"/>
      <c r="C258" s="66"/>
      <c r="D258" s="63"/>
      <c r="E258" s="64" t="s">
        <v>1301</v>
      </c>
      <c r="F258" s="65" t="s">
        <v>24</v>
      </c>
      <c r="G258" s="55"/>
      <c r="H258" s="76"/>
      <c r="I258" s="138" t="str">
        <f t="shared" si="24"/>
        <v/>
      </c>
      <c r="J258" s="7" t="str">
        <f t="shared" si="25"/>
        <v/>
      </c>
      <c r="K258" s="7" t="str">
        <f t="shared" si="26"/>
        <v xml:space="preserve">RFB </v>
      </c>
      <c r="L258" s="7"/>
      <c r="M258" s="7" t="str">
        <f t="shared" si="27"/>
        <v xml:space="preserve">RFB </v>
      </c>
      <c r="N258" s="5">
        <f t="shared" si="28"/>
        <v>104</v>
      </c>
    </row>
    <row r="259" spans="1:14" ht="12.75" customHeight="1" x14ac:dyDescent="0.3">
      <c r="A259" s="65" t="str">
        <f t="shared" si="29"/>
        <v/>
      </c>
      <c r="B259" s="65"/>
      <c r="C259" s="66"/>
      <c r="D259" s="63"/>
      <c r="E259" s="64"/>
      <c r="F259" s="65"/>
      <c r="G259" s="55"/>
      <c r="H259" s="76"/>
      <c r="I259" s="138" t="str">
        <f t="shared" si="24"/>
        <v/>
      </c>
      <c r="J259" s="7" t="str">
        <f t="shared" si="25"/>
        <v/>
      </c>
      <c r="K259" s="7" t="str">
        <f t="shared" si="26"/>
        <v/>
      </c>
      <c r="L259" s="7"/>
      <c r="M259" s="7" t="str">
        <f t="shared" si="27"/>
        <v/>
      </c>
      <c r="N259" s="5" t="str">
        <f t="shared" si="28"/>
        <v/>
      </c>
    </row>
    <row r="260" spans="1:14" ht="12.75" customHeight="1" x14ac:dyDescent="0.3">
      <c r="A260" s="65" t="str">
        <f t="shared" si="29"/>
        <v>RFB 105</v>
      </c>
      <c r="B260" s="65"/>
      <c r="C260" s="66"/>
      <c r="D260" s="63"/>
      <c r="E260" s="64" t="s">
        <v>1302</v>
      </c>
      <c r="F260" s="65" t="s">
        <v>24</v>
      </c>
      <c r="G260" s="55"/>
      <c r="H260" s="76"/>
      <c r="I260" s="138" t="str">
        <f t="shared" si="24"/>
        <v/>
      </c>
      <c r="J260" s="7" t="str">
        <f t="shared" si="25"/>
        <v/>
      </c>
      <c r="K260" s="7" t="str">
        <f t="shared" si="26"/>
        <v xml:space="preserve">RFB </v>
      </c>
      <c r="L260" s="7"/>
      <c r="M260" s="7" t="str">
        <f t="shared" si="27"/>
        <v xml:space="preserve">RFB </v>
      </c>
      <c r="N260" s="5">
        <f t="shared" si="28"/>
        <v>105</v>
      </c>
    </row>
    <row r="261" spans="1:14" ht="12.75" customHeight="1" x14ac:dyDescent="0.3">
      <c r="A261" s="65" t="str">
        <f t="shared" si="29"/>
        <v/>
      </c>
      <c r="B261" s="65"/>
      <c r="C261" s="66"/>
      <c r="D261" s="63"/>
      <c r="E261" s="64"/>
      <c r="F261" s="65"/>
      <c r="G261" s="55"/>
      <c r="H261" s="76"/>
      <c r="I261" s="138" t="str">
        <f t="shared" ref="I261:I324" si="30">IF(AND(OR(G261=0,H261=0)),"",G261*H261)</f>
        <v/>
      </c>
      <c r="J261" s="7" t="str">
        <f t="shared" si="25"/>
        <v/>
      </c>
      <c r="K261" s="7" t="str">
        <f t="shared" si="26"/>
        <v/>
      </c>
      <c r="L261" s="7"/>
      <c r="M261" s="7" t="str">
        <f t="shared" si="27"/>
        <v/>
      </c>
      <c r="N261" s="5" t="str">
        <f t="shared" si="28"/>
        <v/>
      </c>
    </row>
    <row r="262" spans="1:14" ht="12.75" customHeight="1" x14ac:dyDescent="0.3">
      <c r="A262" s="65" t="str">
        <f t="shared" si="29"/>
        <v>RFB 106</v>
      </c>
      <c r="B262" s="65"/>
      <c r="C262" s="221"/>
      <c r="D262" s="63"/>
      <c r="E262" s="64" t="s">
        <v>1303</v>
      </c>
      <c r="F262" s="65" t="s">
        <v>24</v>
      </c>
      <c r="G262" s="55"/>
      <c r="H262" s="76"/>
      <c r="I262" s="138" t="str">
        <f t="shared" si="30"/>
        <v/>
      </c>
      <c r="J262" s="7" t="str">
        <f t="shared" si="25"/>
        <v/>
      </c>
      <c r="K262" s="7" t="str">
        <f t="shared" si="26"/>
        <v xml:space="preserve">RFB </v>
      </c>
      <c r="L262" s="7"/>
      <c r="M262" s="7" t="str">
        <f t="shared" si="27"/>
        <v xml:space="preserve">RFB </v>
      </c>
      <c r="N262" s="5">
        <f t="shared" si="28"/>
        <v>106</v>
      </c>
    </row>
    <row r="263" spans="1:14" ht="12.75" customHeight="1" x14ac:dyDescent="0.3">
      <c r="A263" s="65" t="str">
        <f t="shared" si="29"/>
        <v/>
      </c>
      <c r="B263" s="65"/>
      <c r="C263" s="221"/>
      <c r="D263" s="63"/>
      <c r="E263" s="64"/>
      <c r="F263" s="65"/>
      <c r="G263" s="55"/>
      <c r="H263" s="76"/>
      <c r="I263" s="138" t="str">
        <f t="shared" si="30"/>
        <v/>
      </c>
      <c r="J263" s="7" t="str">
        <f t="shared" si="25"/>
        <v/>
      </c>
      <c r="K263" s="7" t="str">
        <f t="shared" si="26"/>
        <v/>
      </c>
      <c r="L263" s="7"/>
      <c r="M263" s="7" t="str">
        <f t="shared" si="27"/>
        <v/>
      </c>
      <c r="N263" s="5" t="str">
        <f t="shared" si="28"/>
        <v/>
      </c>
    </row>
    <row r="264" spans="1:14" ht="12.75" customHeight="1" x14ac:dyDescent="0.3">
      <c r="A264" s="65" t="str">
        <f t="shared" si="29"/>
        <v/>
      </c>
      <c r="B264" s="65"/>
      <c r="C264" s="221" t="s">
        <v>1298</v>
      </c>
      <c r="D264" s="63"/>
      <c r="E264" s="64"/>
      <c r="F264" s="65"/>
      <c r="G264" s="55"/>
      <c r="H264" s="76"/>
      <c r="I264" s="138" t="str">
        <f t="shared" si="30"/>
        <v/>
      </c>
      <c r="J264" s="7" t="str">
        <f t="shared" si="25"/>
        <v/>
      </c>
      <c r="K264" s="7" t="str">
        <f t="shared" si="26"/>
        <v/>
      </c>
      <c r="L264" s="7"/>
      <c r="M264" s="7" t="str">
        <f t="shared" si="27"/>
        <v/>
      </c>
      <c r="N264" s="5" t="str">
        <f t="shared" si="28"/>
        <v/>
      </c>
    </row>
    <row r="265" spans="1:14" ht="12.75" customHeight="1" x14ac:dyDescent="0.3">
      <c r="A265" s="65" t="str">
        <f t="shared" si="29"/>
        <v/>
      </c>
      <c r="B265" s="65"/>
      <c r="C265" s="221" t="s">
        <v>1304</v>
      </c>
      <c r="D265" s="63"/>
      <c r="E265" s="64"/>
      <c r="F265" s="65"/>
      <c r="G265" s="55"/>
      <c r="H265" s="76"/>
      <c r="I265" s="138" t="str">
        <f t="shared" si="30"/>
        <v/>
      </c>
      <c r="J265" s="7" t="str">
        <f t="shared" si="25"/>
        <v/>
      </c>
      <c r="K265" s="7" t="str">
        <f t="shared" si="26"/>
        <v/>
      </c>
      <c r="L265" s="7"/>
      <c r="M265" s="7" t="str">
        <f t="shared" si="27"/>
        <v/>
      </c>
      <c r="N265" s="5" t="str">
        <f t="shared" si="28"/>
        <v/>
      </c>
    </row>
    <row r="266" spans="1:14" ht="12.75" customHeight="1" x14ac:dyDescent="0.3">
      <c r="A266" s="65" t="str">
        <f t="shared" si="29"/>
        <v/>
      </c>
      <c r="B266" s="65"/>
      <c r="C266" s="66"/>
      <c r="D266" s="63"/>
      <c r="E266" s="64"/>
      <c r="F266" s="65"/>
      <c r="G266" s="55"/>
      <c r="H266" s="76"/>
      <c r="I266" s="138" t="str">
        <f t="shared" si="30"/>
        <v/>
      </c>
      <c r="J266" s="7" t="str">
        <f t="shared" si="25"/>
        <v/>
      </c>
      <c r="K266" s="7" t="str">
        <f t="shared" si="26"/>
        <v/>
      </c>
      <c r="L266" s="7"/>
      <c r="M266" s="7" t="str">
        <f t="shared" si="27"/>
        <v/>
      </c>
      <c r="N266" s="5" t="str">
        <f t="shared" si="28"/>
        <v/>
      </c>
    </row>
    <row r="267" spans="1:14" ht="12.75" customHeight="1" x14ac:dyDescent="0.3">
      <c r="A267" s="65" t="str">
        <f t="shared" si="29"/>
        <v>RFB 107</v>
      </c>
      <c r="B267" s="65" t="s">
        <v>1313</v>
      </c>
      <c r="C267" s="66"/>
      <c r="D267" s="63" t="s">
        <v>271</v>
      </c>
      <c r="E267" s="64" t="s">
        <v>1292</v>
      </c>
      <c r="F267" s="65"/>
      <c r="G267" s="55"/>
      <c r="H267" s="76"/>
      <c r="I267" s="138" t="str">
        <f t="shared" si="30"/>
        <v/>
      </c>
      <c r="J267" s="7" t="str">
        <f t="shared" si="25"/>
        <v xml:space="preserve">RFB </v>
      </c>
      <c r="K267" s="7" t="str">
        <f t="shared" si="26"/>
        <v/>
      </c>
      <c r="L267" s="7"/>
      <c r="M267" s="7" t="str">
        <f t="shared" si="27"/>
        <v xml:space="preserve">RFB </v>
      </c>
      <c r="N267" s="5">
        <f t="shared" si="28"/>
        <v>107</v>
      </c>
    </row>
    <row r="268" spans="1:14" ht="12.75" customHeight="1" x14ac:dyDescent="0.3">
      <c r="A268" s="65" t="str">
        <f t="shared" si="29"/>
        <v/>
      </c>
      <c r="B268" s="65"/>
      <c r="C268" s="66"/>
      <c r="D268" s="63"/>
      <c r="E268" s="64"/>
      <c r="F268" s="65"/>
      <c r="G268" s="55"/>
      <c r="H268" s="76"/>
      <c r="I268" s="138" t="str">
        <f t="shared" si="30"/>
        <v/>
      </c>
      <c r="J268" s="7" t="str">
        <f t="shared" si="25"/>
        <v/>
      </c>
      <c r="K268" s="7" t="str">
        <f t="shared" si="26"/>
        <v/>
      </c>
      <c r="L268" s="7"/>
      <c r="M268" s="7" t="str">
        <f t="shared" si="27"/>
        <v/>
      </c>
      <c r="N268" s="5" t="str">
        <f t="shared" si="28"/>
        <v/>
      </c>
    </row>
    <row r="269" spans="1:14" ht="12.75" customHeight="1" x14ac:dyDescent="0.3">
      <c r="A269" s="65" t="str">
        <f t="shared" si="29"/>
        <v>RFB 108</v>
      </c>
      <c r="B269" s="65"/>
      <c r="C269" s="63"/>
      <c r="D269" s="63"/>
      <c r="E269" s="64" t="s">
        <v>1300</v>
      </c>
      <c r="F269" s="65" t="s">
        <v>24</v>
      </c>
      <c r="G269" s="55"/>
      <c r="H269" s="76"/>
      <c r="I269" s="138" t="str">
        <f t="shared" si="30"/>
        <v/>
      </c>
      <c r="J269" s="7" t="str">
        <f t="shared" si="25"/>
        <v/>
      </c>
      <c r="K269" s="7" t="str">
        <f t="shared" si="26"/>
        <v xml:space="preserve">RFB </v>
      </c>
      <c r="L269" s="7"/>
      <c r="M269" s="7" t="str">
        <f t="shared" si="27"/>
        <v xml:space="preserve">RFB </v>
      </c>
      <c r="N269" s="5">
        <f t="shared" si="28"/>
        <v>108</v>
      </c>
    </row>
    <row r="270" spans="1:14" ht="12.75" customHeight="1" x14ac:dyDescent="0.3">
      <c r="A270" s="65" t="str">
        <f t="shared" si="29"/>
        <v/>
      </c>
      <c r="B270" s="65"/>
      <c r="C270" s="66"/>
      <c r="D270" s="63"/>
      <c r="E270" s="64"/>
      <c r="F270" s="65"/>
      <c r="G270" s="55"/>
      <c r="H270" s="76"/>
      <c r="I270" s="138" t="str">
        <f t="shared" si="30"/>
        <v/>
      </c>
      <c r="J270" s="7" t="str">
        <f t="shared" ref="J270:J333" si="31">IF(ISBLANK(B270),"","RFB ")</f>
        <v/>
      </c>
      <c r="K270" s="7" t="str">
        <f t="shared" ref="K270:K333" si="32">IF(ISBLANK(F270),"","RFB ")</f>
        <v/>
      </c>
      <c r="L270" s="7"/>
      <c r="M270" s="7" t="str">
        <f t="shared" ref="M270:M333" si="33">IF(J270="RFB ","RFB ",IF(K270="RFB ","RFB ",""))</f>
        <v/>
      </c>
      <c r="N270" s="5" t="str">
        <f t="shared" si="28"/>
        <v/>
      </c>
    </row>
    <row r="271" spans="1:14" ht="12.75" customHeight="1" x14ac:dyDescent="0.3">
      <c r="A271" s="65" t="str">
        <f t="shared" si="29"/>
        <v>RFB 109</v>
      </c>
      <c r="B271" s="65"/>
      <c r="C271" s="66"/>
      <c r="D271" s="63"/>
      <c r="E271" s="64" t="s">
        <v>1301</v>
      </c>
      <c r="F271" s="65" t="s">
        <v>24</v>
      </c>
      <c r="G271" s="55"/>
      <c r="H271" s="76"/>
      <c r="I271" s="138" t="str">
        <f t="shared" si="30"/>
        <v/>
      </c>
      <c r="J271" s="7" t="str">
        <f t="shared" si="31"/>
        <v/>
      </c>
      <c r="K271" s="7" t="str">
        <f t="shared" si="32"/>
        <v xml:space="preserve">RFB </v>
      </c>
      <c r="L271" s="7"/>
      <c r="M271" s="7" t="str">
        <f t="shared" si="33"/>
        <v xml:space="preserve">RFB </v>
      </c>
      <c r="N271" s="5">
        <f t="shared" si="28"/>
        <v>109</v>
      </c>
    </row>
    <row r="272" spans="1:14" ht="12.75" customHeight="1" x14ac:dyDescent="0.3">
      <c r="A272" s="65" t="str">
        <f t="shared" si="29"/>
        <v/>
      </c>
      <c r="B272" s="65"/>
      <c r="C272" s="66"/>
      <c r="D272" s="63"/>
      <c r="E272" s="64"/>
      <c r="F272" s="65"/>
      <c r="G272" s="55"/>
      <c r="H272" s="76"/>
      <c r="I272" s="138" t="str">
        <f t="shared" si="30"/>
        <v/>
      </c>
      <c r="J272" s="7" t="str">
        <f t="shared" si="31"/>
        <v/>
      </c>
      <c r="K272" s="7" t="str">
        <f t="shared" si="32"/>
        <v/>
      </c>
      <c r="L272" s="7"/>
      <c r="M272" s="7" t="str">
        <f t="shared" si="33"/>
        <v/>
      </c>
      <c r="N272" s="5" t="str">
        <f t="shared" ref="N272:N335" si="34">IF(AND(M272="RFB ",ISNUMBER(MAX(N258:N271))),MAX(N258:N271)+1,"")</f>
        <v/>
      </c>
    </row>
    <row r="273" spans="1:14" ht="12.75" customHeight="1" x14ac:dyDescent="0.3">
      <c r="A273" s="65" t="str">
        <f t="shared" si="29"/>
        <v>RFB 110</v>
      </c>
      <c r="B273" s="65"/>
      <c r="C273" s="66"/>
      <c r="D273" s="63"/>
      <c r="E273" s="64" t="s">
        <v>1302</v>
      </c>
      <c r="F273" s="65" t="s">
        <v>24</v>
      </c>
      <c r="G273" s="55"/>
      <c r="H273" s="76"/>
      <c r="I273" s="138" t="str">
        <f t="shared" si="30"/>
        <v/>
      </c>
      <c r="J273" s="7" t="str">
        <f t="shared" si="31"/>
        <v/>
      </c>
      <c r="K273" s="7" t="str">
        <f t="shared" si="32"/>
        <v xml:space="preserve">RFB </v>
      </c>
      <c r="L273" s="7"/>
      <c r="M273" s="7" t="str">
        <f t="shared" si="33"/>
        <v xml:space="preserve">RFB </v>
      </c>
      <c r="N273" s="5">
        <f t="shared" si="34"/>
        <v>110</v>
      </c>
    </row>
    <row r="274" spans="1:14" ht="12.75" customHeight="1" x14ac:dyDescent="0.3">
      <c r="A274" s="65" t="str">
        <f t="shared" si="29"/>
        <v/>
      </c>
      <c r="B274" s="65"/>
      <c r="C274" s="66"/>
      <c r="D274" s="63"/>
      <c r="E274" s="64"/>
      <c r="F274" s="65"/>
      <c r="G274" s="55"/>
      <c r="H274" s="76"/>
      <c r="I274" s="138" t="str">
        <f t="shared" si="30"/>
        <v/>
      </c>
      <c r="J274" s="7" t="str">
        <f t="shared" si="31"/>
        <v/>
      </c>
      <c r="K274" s="7" t="str">
        <f t="shared" si="32"/>
        <v/>
      </c>
      <c r="L274" s="7"/>
      <c r="M274" s="7" t="str">
        <f t="shared" si="33"/>
        <v/>
      </c>
      <c r="N274" s="5" t="str">
        <f t="shared" si="34"/>
        <v/>
      </c>
    </row>
    <row r="275" spans="1:14" ht="12.75" customHeight="1" x14ac:dyDescent="0.3">
      <c r="A275" s="65" t="str">
        <f t="shared" si="29"/>
        <v>RFB 111</v>
      </c>
      <c r="B275" s="65"/>
      <c r="C275" s="221"/>
      <c r="D275" s="63"/>
      <c r="E275" s="64" t="s">
        <v>1303</v>
      </c>
      <c r="F275" s="65" t="s">
        <v>24</v>
      </c>
      <c r="G275" s="55"/>
      <c r="H275" s="76"/>
      <c r="I275" s="138" t="str">
        <f t="shared" si="30"/>
        <v/>
      </c>
      <c r="J275" s="7" t="str">
        <f t="shared" si="31"/>
        <v/>
      </c>
      <c r="K275" s="7" t="str">
        <f t="shared" si="32"/>
        <v xml:space="preserve">RFB </v>
      </c>
      <c r="L275" s="7"/>
      <c r="M275" s="7" t="str">
        <f t="shared" si="33"/>
        <v xml:space="preserve">RFB </v>
      </c>
      <c r="N275" s="5">
        <f t="shared" si="34"/>
        <v>111</v>
      </c>
    </row>
    <row r="276" spans="1:14" ht="12.75" customHeight="1" x14ac:dyDescent="0.3">
      <c r="A276" s="65" t="str">
        <f t="shared" si="29"/>
        <v/>
      </c>
      <c r="B276" s="65"/>
      <c r="C276" s="221"/>
      <c r="D276" s="63"/>
      <c r="E276" s="64"/>
      <c r="F276" s="65"/>
      <c r="G276" s="55"/>
      <c r="H276" s="76"/>
      <c r="I276" s="138" t="str">
        <f t="shared" si="30"/>
        <v/>
      </c>
      <c r="J276" s="7" t="str">
        <f t="shared" si="31"/>
        <v/>
      </c>
      <c r="K276" s="7" t="str">
        <f t="shared" si="32"/>
        <v/>
      </c>
      <c r="L276" s="7"/>
      <c r="M276" s="7" t="str">
        <f t="shared" si="33"/>
        <v/>
      </c>
      <c r="N276" s="5" t="str">
        <f t="shared" si="34"/>
        <v/>
      </c>
    </row>
    <row r="277" spans="1:14" ht="12.75" customHeight="1" x14ac:dyDescent="0.3">
      <c r="A277" s="65" t="str">
        <f t="shared" si="29"/>
        <v/>
      </c>
      <c r="B277" s="65"/>
      <c r="C277" s="221" t="s">
        <v>1298</v>
      </c>
      <c r="D277" s="63"/>
      <c r="E277" s="64"/>
      <c r="F277" s="65"/>
      <c r="G277" s="55"/>
      <c r="H277" s="76"/>
      <c r="I277" s="138" t="str">
        <f t="shared" si="30"/>
        <v/>
      </c>
      <c r="J277" s="7" t="str">
        <f t="shared" si="31"/>
        <v/>
      </c>
      <c r="K277" s="7" t="str">
        <f t="shared" si="32"/>
        <v/>
      </c>
      <c r="L277" s="7"/>
      <c r="M277" s="7" t="str">
        <f t="shared" si="33"/>
        <v/>
      </c>
      <c r="N277" s="5" t="str">
        <f t="shared" si="34"/>
        <v/>
      </c>
    </row>
    <row r="278" spans="1:14" ht="12.75" customHeight="1" x14ac:dyDescent="0.3">
      <c r="A278" s="65" t="str">
        <f t="shared" si="29"/>
        <v/>
      </c>
      <c r="B278" s="65"/>
      <c r="C278" s="221" t="s">
        <v>1304</v>
      </c>
      <c r="D278" s="63"/>
      <c r="E278" s="64"/>
      <c r="F278" s="65"/>
      <c r="G278" s="55"/>
      <c r="H278" s="76"/>
      <c r="I278" s="138" t="str">
        <f t="shared" si="30"/>
        <v/>
      </c>
      <c r="J278" s="7" t="str">
        <f t="shared" si="31"/>
        <v/>
      </c>
      <c r="K278" s="7" t="str">
        <f t="shared" si="32"/>
        <v/>
      </c>
      <c r="L278" s="7"/>
      <c r="M278" s="7" t="str">
        <f t="shared" si="33"/>
        <v/>
      </c>
      <c r="N278" s="5" t="str">
        <f t="shared" si="34"/>
        <v/>
      </c>
    </row>
    <row r="279" spans="1:14" ht="12.75" customHeight="1" x14ac:dyDescent="0.3">
      <c r="A279" s="65" t="str">
        <f t="shared" si="29"/>
        <v/>
      </c>
      <c r="B279" s="65"/>
      <c r="C279" s="66"/>
      <c r="D279" s="63"/>
      <c r="E279" s="64"/>
      <c r="F279" s="65"/>
      <c r="G279" s="55"/>
      <c r="H279" s="76"/>
      <c r="I279" s="138" t="str">
        <f t="shared" si="30"/>
        <v/>
      </c>
      <c r="J279" s="7" t="str">
        <f t="shared" si="31"/>
        <v/>
      </c>
      <c r="K279" s="7" t="str">
        <f t="shared" si="32"/>
        <v/>
      </c>
      <c r="L279" s="7"/>
      <c r="M279" s="7" t="str">
        <f t="shared" si="33"/>
        <v/>
      </c>
      <c r="N279" s="5" t="str">
        <f t="shared" si="34"/>
        <v/>
      </c>
    </row>
    <row r="280" spans="1:14" ht="12.75" customHeight="1" x14ac:dyDescent="0.3">
      <c r="A280" s="65" t="str">
        <f t="shared" si="29"/>
        <v>RFB 112</v>
      </c>
      <c r="B280" s="65" t="s">
        <v>1313</v>
      </c>
      <c r="C280" s="66"/>
      <c r="D280" s="63" t="s">
        <v>272</v>
      </c>
      <c r="E280" s="64" t="s">
        <v>1293</v>
      </c>
      <c r="F280" s="65"/>
      <c r="G280" s="55"/>
      <c r="H280" s="76"/>
      <c r="I280" s="138" t="str">
        <f t="shared" si="30"/>
        <v/>
      </c>
      <c r="J280" s="7" t="str">
        <f t="shared" si="31"/>
        <v xml:space="preserve">RFB </v>
      </c>
      <c r="K280" s="7" t="str">
        <f t="shared" si="32"/>
        <v/>
      </c>
      <c r="L280" s="7"/>
      <c r="M280" s="7" t="str">
        <f t="shared" si="33"/>
        <v xml:space="preserve">RFB </v>
      </c>
      <c r="N280" s="5">
        <f t="shared" si="34"/>
        <v>112</v>
      </c>
    </row>
    <row r="281" spans="1:14" ht="12.75" customHeight="1" x14ac:dyDescent="0.3">
      <c r="A281" s="65" t="str">
        <f t="shared" si="29"/>
        <v/>
      </c>
      <c r="B281" s="65"/>
      <c r="C281" s="66"/>
      <c r="D281" s="63"/>
      <c r="E281" s="64"/>
      <c r="F281" s="65"/>
      <c r="G281" s="55"/>
      <c r="H281" s="76"/>
      <c r="I281" s="138" t="str">
        <f t="shared" si="30"/>
        <v/>
      </c>
      <c r="J281" s="7" t="str">
        <f t="shared" si="31"/>
        <v/>
      </c>
      <c r="K281" s="7" t="str">
        <f t="shared" si="32"/>
        <v/>
      </c>
      <c r="L281" s="7"/>
      <c r="M281" s="7" t="str">
        <f t="shared" si="33"/>
        <v/>
      </c>
      <c r="N281" s="5" t="str">
        <f t="shared" si="34"/>
        <v/>
      </c>
    </row>
    <row r="282" spans="1:14" ht="12.75" customHeight="1" x14ac:dyDescent="0.3">
      <c r="A282" s="65" t="str">
        <f t="shared" si="29"/>
        <v>RFB 113</v>
      </c>
      <c r="B282" s="65"/>
      <c r="C282" s="63"/>
      <c r="D282" s="63"/>
      <c r="E282" s="64" t="s">
        <v>1300</v>
      </c>
      <c r="F282" s="65" t="s">
        <v>24</v>
      </c>
      <c r="G282" s="55"/>
      <c r="H282" s="76"/>
      <c r="I282" s="138" t="str">
        <f t="shared" si="30"/>
        <v/>
      </c>
      <c r="J282" s="7" t="str">
        <f t="shared" si="31"/>
        <v/>
      </c>
      <c r="K282" s="7" t="str">
        <f t="shared" si="32"/>
        <v xml:space="preserve">RFB </v>
      </c>
      <c r="L282" s="7"/>
      <c r="M282" s="7" t="str">
        <f t="shared" si="33"/>
        <v xml:space="preserve">RFB </v>
      </c>
      <c r="N282" s="5">
        <f t="shared" si="34"/>
        <v>113</v>
      </c>
    </row>
    <row r="283" spans="1:14" ht="12.75" customHeight="1" x14ac:dyDescent="0.3">
      <c r="A283" s="65" t="str">
        <f t="shared" si="29"/>
        <v/>
      </c>
      <c r="B283" s="65"/>
      <c r="C283" s="66"/>
      <c r="D283" s="63"/>
      <c r="E283" s="64"/>
      <c r="F283" s="65"/>
      <c r="G283" s="55"/>
      <c r="H283" s="76"/>
      <c r="I283" s="138" t="str">
        <f t="shared" si="30"/>
        <v/>
      </c>
      <c r="J283" s="7" t="str">
        <f t="shared" si="31"/>
        <v/>
      </c>
      <c r="K283" s="7" t="str">
        <f t="shared" si="32"/>
        <v/>
      </c>
      <c r="L283" s="7"/>
      <c r="M283" s="7" t="str">
        <f t="shared" si="33"/>
        <v/>
      </c>
      <c r="N283" s="5" t="str">
        <f t="shared" si="34"/>
        <v/>
      </c>
    </row>
    <row r="284" spans="1:14" ht="12.75" customHeight="1" x14ac:dyDescent="0.3">
      <c r="A284" s="65" t="str">
        <f t="shared" si="29"/>
        <v>RFB 114</v>
      </c>
      <c r="B284" s="65"/>
      <c r="C284" s="66"/>
      <c r="D284" s="63"/>
      <c r="E284" s="64" t="s">
        <v>1301</v>
      </c>
      <c r="F284" s="65" t="s">
        <v>24</v>
      </c>
      <c r="G284" s="55"/>
      <c r="H284" s="76"/>
      <c r="I284" s="138" t="str">
        <f t="shared" si="30"/>
        <v/>
      </c>
      <c r="J284" s="7" t="str">
        <f t="shared" si="31"/>
        <v/>
      </c>
      <c r="K284" s="7" t="str">
        <f t="shared" si="32"/>
        <v xml:space="preserve">RFB </v>
      </c>
      <c r="L284" s="7"/>
      <c r="M284" s="7" t="str">
        <f t="shared" si="33"/>
        <v xml:space="preserve">RFB </v>
      </c>
      <c r="N284" s="5">
        <f t="shared" si="34"/>
        <v>114</v>
      </c>
    </row>
    <row r="285" spans="1:14" ht="12.75" customHeight="1" x14ac:dyDescent="0.3">
      <c r="A285" s="65" t="str">
        <f t="shared" si="29"/>
        <v/>
      </c>
      <c r="B285" s="65"/>
      <c r="C285" s="66"/>
      <c r="D285" s="63"/>
      <c r="E285" s="64"/>
      <c r="F285" s="65"/>
      <c r="G285" s="55"/>
      <c r="H285" s="76"/>
      <c r="I285" s="138" t="str">
        <f t="shared" si="30"/>
        <v/>
      </c>
      <c r="J285" s="7" t="str">
        <f t="shared" si="31"/>
        <v/>
      </c>
      <c r="K285" s="7" t="str">
        <f t="shared" si="32"/>
        <v/>
      </c>
      <c r="L285" s="7"/>
      <c r="M285" s="7" t="str">
        <f t="shared" si="33"/>
        <v/>
      </c>
      <c r="N285" s="5" t="str">
        <f t="shared" si="34"/>
        <v/>
      </c>
    </row>
    <row r="286" spans="1:14" ht="12.75" customHeight="1" x14ac:dyDescent="0.3">
      <c r="A286" s="65" t="str">
        <f t="shared" si="29"/>
        <v>RFB 115</v>
      </c>
      <c r="B286" s="65"/>
      <c r="C286" s="66"/>
      <c r="D286" s="63"/>
      <c r="E286" s="64" t="s">
        <v>1302</v>
      </c>
      <c r="F286" s="65" t="s">
        <v>24</v>
      </c>
      <c r="G286" s="55"/>
      <c r="H286" s="76"/>
      <c r="I286" s="138" t="str">
        <f t="shared" si="30"/>
        <v/>
      </c>
      <c r="J286" s="7" t="str">
        <f t="shared" si="31"/>
        <v/>
      </c>
      <c r="K286" s="7" t="str">
        <f t="shared" si="32"/>
        <v xml:space="preserve">RFB </v>
      </c>
      <c r="L286" s="7"/>
      <c r="M286" s="7" t="str">
        <f t="shared" si="33"/>
        <v xml:space="preserve">RFB </v>
      </c>
      <c r="N286" s="5">
        <f t="shared" si="34"/>
        <v>115</v>
      </c>
    </row>
    <row r="287" spans="1:14" ht="12.75" customHeight="1" x14ac:dyDescent="0.3">
      <c r="A287" s="65" t="str">
        <f t="shared" si="29"/>
        <v/>
      </c>
      <c r="B287" s="65"/>
      <c r="C287" s="66"/>
      <c r="D287" s="63"/>
      <c r="E287" s="64"/>
      <c r="F287" s="65"/>
      <c r="G287" s="55"/>
      <c r="H287" s="76"/>
      <c r="I287" s="138" t="str">
        <f t="shared" si="30"/>
        <v/>
      </c>
      <c r="J287" s="7" t="str">
        <f t="shared" si="31"/>
        <v/>
      </c>
      <c r="K287" s="7" t="str">
        <f t="shared" si="32"/>
        <v/>
      </c>
      <c r="L287" s="7"/>
      <c r="M287" s="7" t="str">
        <f t="shared" si="33"/>
        <v/>
      </c>
      <c r="N287" s="5" t="str">
        <f t="shared" si="34"/>
        <v/>
      </c>
    </row>
    <row r="288" spans="1:14" ht="12.75" customHeight="1" x14ac:dyDescent="0.3">
      <c r="A288" s="65" t="str">
        <f t="shared" si="29"/>
        <v>RFB 116</v>
      </c>
      <c r="B288" s="65"/>
      <c r="C288" s="221"/>
      <c r="D288" s="63"/>
      <c r="E288" s="64" t="s">
        <v>1303</v>
      </c>
      <c r="F288" s="65" t="s">
        <v>24</v>
      </c>
      <c r="G288" s="55"/>
      <c r="H288" s="76"/>
      <c r="I288" s="138" t="str">
        <f t="shared" si="30"/>
        <v/>
      </c>
      <c r="J288" s="7" t="str">
        <f t="shared" si="31"/>
        <v/>
      </c>
      <c r="K288" s="7" t="str">
        <f t="shared" si="32"/>
        <v xml:space="preserve">RFB </v>
      </c>
      <c r="L288" s="7"/>
      <c r="M288" s="7" t="str">
        <f t="shared" si="33"/>
        <v xml:space="preserve">RFB </v>
      </c>
      <c r="N288" s="5">
        <f t="shared" si="34"/>
        <v>116</v>
      </c>
    </row>
    <row r="289" spans="1:14" ht="12.75" customHeight="1" x14ac:dyDescent="0.3">
      <c r="A289" s="65" t="str">
        <f t="shared" si="29"/>
        <v/>
      </c>
      <c r="B289" s="65"/>
      <c r="C289" s="221"/>
      <c r="D289" s="63"/>
      <c r="E289" s="64"/>
      <c r="F289" s="65"/>
      <c r="G289" s="55"/>
      <c r="H289" s="76"/>
      <c r="I289" s="138" t="str">
        <f t="shared" si="30"/>
        <v/>
      </c>
      <c r="J289" s="7" t="str">
        <f t="shared" si="31"/>
        <v/>
      </c>
      <c r="K289" s="7" t="str">
        <f t="shared" si="32"/>
        <v/>
      </c>
      <c r="L289" s="7"/>
      <c r="M289" s="7" t="str">
        <f t="shared" si="33"/>
        <v/>
      </c>
      <c r="N289" s="5" t="str">
        <f t="shared" si="34"/>
        <v/>
      </c>
    </row>
    <row r="290" spans="1:14" ht="12.75" customHeight="1" x14ac:dyDescent="0.3">
      <c r="A290" s="65" t="str">
        <f t="shared" si="29"/>
        <v/>
      </c>
      <c r="B290" s="65"/>
      <c r="C290" s="221" t="s">
        <v>1298</v>
      </c>
      <c r="D290" s="63"/>
      <c r="E290" s="64"/>
      <c r="F290" s="65"/>
      <c r="G290" s="55"/>
      <c r="H290" s="76"/>
      <c r="I290" s="138" t="str">
        <f t="shared" si="30"/>
        <v/>
      </c>
      <c r="J290" s="7" t="str">
        <f t="shared" si="31"/>
        <v/>
      </c>
      <c r="K290" s="7" t="str">
        <f t="shared" si="32"/>
        <v/>
      </c>
      <c r="L290" s="7"/>
      <c r="M290" s="7" t="str">
        <f t="shared" si="33"/>
        <v/>
      </c>
      <c r="N290" s="5" t="str">
        <f t="shared" si="34"/>
        <v/>
      </c>
    </row>
    <row r="291" spans="1:14" ht="12.75" customHeight="1" x14ac:dyDescent="0.3">
      <c r="A291" s="65" t="str">
        <f t="shared" si="29"/>
        <v/>
      </c>
      <c r="B291" s="65"/>
      <c r="C291" s="221" t="s">
        <v>1304</v>
      </c>
      <c r="D291" s="63"/>
      <c r="E291" s="64"/>
      <c r="F291" s="65"/>
      <c r="G291" s="55"/>
      <c r="H291" s="76"/>
      <c r="I291" s="138" t="str">
        <f t="shared" si="30"/>
        <v/>
      </c>
      <c r="J291" s="7" t="str">
        <f t="shared" si="31"/>
        <v/>
      </c>
      <c r="K291" s="7" t="str">
        <f t="shared" si="32"/>
        <v/>
      </c>
      <c r="L291" s="7"/>
      <c r="M291" s="7" t="str">
        <f t="shared" si="33"/>
        <v/>
      </c>
      <c r="N291" s="5" t="str">
        <f t="shared" si="34"/>
        <v/>
      </c>
    </row>
    <row r="292" spans="1:14" ht="12.75" customHeight="1" x14ac:dyDescent="0.3">
      <c r="A292" s="65" t="str">
        <f t="shared" si="29"/>
        <v/>
      </c>
      <c r="B292" s="65"/>
      <c r="C292" s="66"/>
      <c r="D292" s="63"/>
      <c r="E292" s="64"/>
      <c r="F292" s="65"/>
      <c r="G292" s="55"/>
      <c r="H292" s="76"/>
      <c r="I292" s="138" t="str">
        <f t="shared" si="30"/>
        <v/>
      </c>
      <c r="J292" s="7" t="str">
        <f t="shared" si="31"/>
        <v/>
      </c>
      <c r="K292" s="7" t="str">
        <f t="shared" si="32"/>
        <v/>
      </c>
      <c r="L292" s="7"/>
      <c r="M292" s="7" t="str">
        <f t="shared" si="33"/>
        <v/>
      </c>
      <c r="N292" s="5" t="str">
        <f t="shared" si="34"/>
        <v/>
      </c>
    </row>
    <row r="293" spans="1:14" ht="12.75" customHeight="1" x14ac:dyDescent="0.3">
      <c r="A293" s="65" t="str">
        <f t="shared" si="29"/>
        <v>RFB 117</v>
      </c>
      <c r="B293" s="65" t="s">
        <v>1313</v>
      </c>
      <c r="C293" s="63"/>
      <c r="D293" s="63" t="s">
        <v>273</v>
      </c>
      <c r="E293" s="64" t="s">
        <v>1294</v>
      </c>
      <c r="F293" s="65"/>
      <c r="G293" s="55"/>
      <c r="H293" s="76"/>
      <c r="I293" s="138" t="str">
        <f t="shared" si="30"/>
        <v/>
      </c>
      <c r="J293" s="7" t="str">
        <f t="shared" si="31"/>
        <v xml:space="preserve">RFB </v>
      </c>
      <c r="K293" s="7" t="str">
        <f t="shared" si="32"/>
        <v/>
      </c>
      <c r="L293" s="7"/>
      <c r="M293" s="7" t="str">
        <f t="shared" si="33"/>
        <v xml:space="preserve">RFB </v>
      </c>
      <c r="N293" s="5">
        <f t="shared" si="34"/>
        <v>117</v>
      </c>
    </row>
    <row r="294" spans="1:14" ht="12.75" customHeight="1" x14ac:dyDescent="0.3">
      <c r="A294" s="65" t="str">
        <f t="shared" si="29"/>
        <v/>
      </c>
      <c r="B294" s="65"/>
      <c r="C294" s="66"/>
      <c r="D294" s="63"/>
      <c r="E294" s="64"/>
      <c r="F294" s="65"/>
      <c r="G294" s="55"/>
      <c r="H294" s="76"/>
      <c r="I294" s="138" t="str">
        <f t="shared" si="30"/>
        <v/>
      </c>
      <c r="J294" s="7" t="str">
        <f t="shared" si="31"/>
        <v/>
      </c>
      <c r="K294" s="7" t="str">
        <f t="shared" si="32"/>
        <v/>
      </c>
      <c r="L294" s="7"/>
      <c r="M294" s="7" t="str">
        <f t="shared" si="33"/>
        <v/>
      </c>
      <c r="N294" s="5" t="str">
        <f t="shared" si="34"/>
        <v/>
      </c>
    </row>
    <row r="295" spans="1:14" ht="12.75" customHeight="1" x14ac:dyDescent="0.3">
      <c r="A295" s="65" t="str">
        <f t="shared" ref="A295:A358" si="35">CONCATENATE(M295,N295)</f>
        <v>RFB 118</v>
      </c>
      <c r="B295" s="65"/>
      <c r="C295" s="63"/>
      <c r="D295" s="63"/>
      <c r="E295" s="64" t="s">
        <v>1300</v>
      </c>
      <c r="F295" s="65" t="s">
        <v>24</v>
      </c>
      <c r="G295" s="55"/>
      <c r="H295" s="76"/>
      <c r="I295" s="138" t="str">
        <f t="shared" si="30"/>
        <v/>
      </c>
      <c r="J295" s="7" t="str">
        <f t="shared" si="31"/>
        <v/>
      </c>
      <c r="K295" s="7" t="str">
        <f t="shared" si="32"/>
        <v xml:space="preserve">RFB </v>
      </c>
      <c r="L295" s="7"/>
      <c r="M295" s="7" t="str">
        <f t="shared" si="33"/>
        <v xml:space="preserve">RFB </v>
      </c>
      <c r="N295" s="5">
        <f t="shared" si="34"/>
        <v>118</v>
      </c>
    </row>
    <row r="296" spans="1:14" ht="12.75" customHeight="1" x14ac:dyDescent="0.3">
      <c r="A296" s="65" t="str">
        <f t="shared" si="35"/>
        <v/>
      </c>
      <c r="B296" s="65"/>
      <c r="C296" s="66"/>
      <c r="D296" s="63"/>
      <c r="E296" s="64"/>
      <c r="F296" s="65"/>
      <c r="G296" s="55"/>
      <c r="H296" s="76"/>
      <c r="I296" s="138" t="str">
        <f t="shared" si="30"/>
        <v/>
      </c>
      <c r="J296" s="7" t="str">
        <f t="shared" si="31"/>
        <v/>
      </c>
      <c r="K296" s="7" t="str">
        <f t="shared" si="32"/>
        <v/>
      </c>
      <c r="L296" s="7"/>
      <c r="M296" s="7" t="str">
        <f t="shared" si="33"/>
        <v/>
      </c>
      <c r="N296" s="5" t="str">
        <f t="shared" si="34"/>
        <v/>
      </c>
    </row>
    <row r="297" spans="1:14" ht="12.75" customHeight="1" x14ac:dyDescent="0.3">
      <c r="A297" s="65" t="str">
        <f t="shared" si="35"/>
        <v>RFB 119</v>
      </c>
      <c r="B297" s="65"/>
      <c r="C297" s="66"/>
      <c r="D297" s="63"/>
      <c r="E297" s="64" t="s">
        <v>1301</v>
      </c>
      <c r="F297" s="65" t="s">
        <v>24</v>
      </c>
      <c r="G297" s="55"/>
      <c r="H297" s="76"/>
      <c r="I297" s="138" t="str">
        <f t="shared" si="30"/>
        <v/>
      </c>
      <c r="J297" s="7" t="str">
        <f t="shared" si="31"/>
        <v/>
      </c>
      <c r="K297" s="7" t="str">
        <f t="shared" si="32"/>
        <v xml:space="preserve">RFB </v>
      </c>
      <c r="L297" s="7"/>
      <c r="M297" s="7" t="str">
        <f t="shared" si="33"/>
        <v xml:space="preserve">RFB </v>
      </c>
      <c r="N297" s="5">
        <f t="shared" si="34"/>
        <v>119</v>
      </c>
    </row>
    <row r="298" spans="1:14" ht="12.75" customHeight="1" x14ac:dyDescent="0.3">
      <c r="A298" s="65" t="str">
        <f t="shared" si="35"/>
        <v/>
      </c>
      <c r="B298" s="65"/>
      <c r="C298" s="66"/>
      <c r="D298" s="63"/>
      <c r="E298" s="64"/>
      <c r="F298" s="65"/>
      <c r="G298" s="55"/>
      <c r="H298" s="76"/>
      <c r="I298" s="138" t="str">
        <f t="shared" si="30"/>
        <v/>
      </c>
      <c r="J298" s="7" t="str">
        <f t="shared" si="31"/>
        <v/>
      </c>
      <c r="K298" s="7" t="str">
        <f t="shared" si="32"/>
        <v/>
      </c>
      <c r="L298" s="7"/>
      <c r="M298" s="7" t="str">
        <f t="shared" si="33"/>
        <v/>
      </c>
      <c r="N298" s="5" t="str">
        <f t="shared" si="34"/>
        <v/>
      </c>
    </row>
    <row r="299" spans="1:14" ht="12.75" customHeight="1" x14ac:dyDescent="0.3">
      <c r="A299" s="65" t="str">
        <f t="shared" si="35"/>
        <v>RFB 120</v>
      </c>
      <c r="B299" s="65"/>
      <c r="C299" s="66"/>
      <c r="D299" s="63"/>
      <c r="E299" s="64" t="s">
        <v>1302</v>
      </c>
      <c r="F299" s="65" t="s">
        <v>24</v>
      </c>
      <c r="G299" s="55"/>
      <c r="H299" s="76"/>
      <c r="I299" s="138" t="str">
        <f t="shared" si="30"/>
        <v/>
      </c>
      <c r="J299" s="7" t="str">
        <f t="shared" si="31"/>
        <v/>
      </c>
      <c r="K299" s="7" t="str">
        <f t="shared" si="32"/>
        <v xml:space="preserve">RFB </v>
      </c>
      <c r="L299" s="7"/>
      <c r="M299" s="7" t="str">
        <f t="shared" si="33"/>
        <v xml:space="preserve">RFB </v>
      </c>
      <c r="N299" s="5">
        <f t="shared" si="34"/>
        <v>120</v>
      </c>
    </row>
    <row r="300" spans="1:14" ht="12.75" customHeight="1" x14ac:dyDescent="0.3">
      <c r="A300" s="65" t="str">
        <f t="shared" si="35"/>
        <v/>
      </c>
      <c r="B300" s="65"/>
      <c r="C300" s="66"/>
      <c r="D300" s="63"/>
      <c r="E300" s="64"/>
      <c r="F300" s="65"/>
      <c r="G300" s="55"/>
      <c r="H300" s="76"/>
      <c r="I300" s="138" t="str">
        <f t="shared" si="30"/>
        <v/>
      </c>
      <c r="J300" s="7" t="str">
        <f t="shared" si="31"/>
        <v/>
      </c>
      <c r="K300" s="7" t="str">
        <f t="shared" si="32"/>
        <v/>
      </c>
      <c r="L300" s="7"/>
      <c r="M300" s="7" t="str">
        <f t="shared" si="33"/>
        <v/>
      </c>
      <c r="N300" s="5" t="str">
        <f t="shared" si="34"/>
        <v/>
      </c>
    </row>
    <row r="301" spans="1:14" ht="12.75" customHeight="1" x14ac:dyDescent="0.3">
      <c r="A301" s="65" t="str">
        <f t="shared" si="35"/>
        <v>RFB 121</v>
      </c>
      <c r="B301" s="65"/>
      <c r="C301" s="221"/>
      <c r="D301" s="63"/>
      <c r="E301" s="64" t="s">
        <v>1303</v>
      </c>
      <c r="F301" s="65" t="s">
        <v>24</v>
      </c>
      <c r="G301" s="55"/>
      <c r="H301" s="76"/>
      <c r="I301" s="138" t="str">
        <f t="shared" si="30"/>
        <v/>
      </c>
      <c r="J301" s="7" t="str">
        <f t="shared" si="31"/>
        <v/>
      </c>
      <c r="K301" s="7" t="str">
        <f t="shared" si="32"/>
        <v xml:space="preserve">RFB </v>
      </c>
      <c r="L301" s="7"/>
      <c r="M301" s="7" t="str">
        <f t="shared" si="33"/>
        <v xml:space="preserve">RFB </v>
      </c>
      <c r="N301" s="5">
        <f t="shared" si="34"/>
        <v>121</v>
      </c>
    </row>
    <row r="302" spans="1:14" ht="12.75" customHeight="1" x14ac:dyDescent="0.3">
      <c r="A302" s="65" t="str">
        <f t="shared" si="35"/>
        <v/>
      </c>
      <c r="B302" s="65"/>
      <c r="C302" s="221"/>
      <c r="D302" s="63"/>
      <c r="E302" s="64"/>
      <c r="F302" s="65"/>
      <c r="G302" s="55"/>
      <c r="H302" s="76"/>
      <c r="I302" s="138" t="str">
        <f t="shared" si="30"/>
        <v/>
      </c>
      <c r="J302" s="7" t="str">
        <f t="shared" si="31"/>
        <v/>
      </c>
      <c r="K302" s="7" t="str">
        <f t="shared" si="32"/>
        <v/>
      </c>
      <c r="L302" s="7"/>
      <c r="M302" s="7" t="str">
        <f t="shared" si="33"/>
        <v/>
      </c>
      <c r="N302" s="5" t="str">
        <f t="shared" si="34"/>
        <v/>
      </c>
    </row>
    <row r="303" spans="1:14" ht="12.75" customHeight="1" x14ac:dyDescent="0.3">
      <c r="A303" s="65" t="str">
        <f t="shared" si="35"/>
        <v/>
      </c>
      <c r="B303" s="65"/>
      <c r="C303" s="221" t="s">
        <v>1298</v>
      </c>
      <c r="D303" s="63"/>
      <c r="E303" s="64"/>
      <c r="F303" s="65"/>
      <c r="G303" s="55"/>
      <c r="H303" s="76"/>
      <c r="I303" s="138" t="str">
        <f t="shared" si="30"/>
        <v/>
      </c>
      <c r="J303" s="7" t="str">
        <f t="shared" si="31"/>
        <v/>
      </c>
      <c r="K303" s="7" t="str">
        <f t="shared" si="32"/>
        <v/>
      </c>
      <c r="L303" s="7"/>
      <c r="M303" s="7" t="str">
        <f t="shared" si="33"/>
        <v/>
      </c>
      <c r="N303" s="5" t="str">
        <f t="shared" si="34"/>
        <v/>
      </c>
    </row>
    <row r="304" spans="1:14" ht="12.75" customHeight="1" x14ac:dyDescent="0.3">
      <c r="A304" s="65" t="str">
        <f t="shared" si="35"/>
        <v/>
      </c>
      <c r="B304" s="65"/>
      <c r="C304" s="221" t="s">
        <v>1304</v>
      </c>
      <c r="D304" s="63"/>
      <c r="E304" s="64"/>
      <c r="F304" s="65"/>
      <c r="G304" s="55"/>
      <c r="H304" s="76"/>
      <c r="I304" s="138" t="str">
        <f t="shared" si="30"/>
        <v/>
      </c>
      <c r="J304" s="7" t="str">
        <f t="shared" si="31"/>
        <v/>
      </c>
      <c r="K304" s="7" t="str">
        <f t="shared" si="32"/>
        <v/>
      </c>
      <c r="L304" s="7"/>
      <c r="M304" s="7" t="str">
        <f t="shared" si="33"/>
        <v/>
      </c>
      <c r="N304" s="5" t="str">
        <f t="shared" si="34"/>
        <v/>
      </c>
    </row>
    <row r="305" spans="1:14" ht="12.75" customHeight="1" x14ac:dyDescent="0.3">
      <c r="A305" s="65" t="str">
        <f t="shared" si="35"/>
        <v/>
      </c>
      <c r="B305" s="65"/>
      <c r="C305" s="66"/>
      <c r="D305" s="63"/>
      <c r="E305" s="64"/>
      <c r="F305" s="65"/>
      <c r="G305" s="55"/>
      <c r="H305" s="76"/>
      <c r="I305" s="138" t="str">
        <f t="shared" si="30"/>
        <v/>
      </c>
      <c r="J305" s="7" t="str">
        <f t="shared" si="31"/>
        <v/>
      </c>
      <c r="K305" s="7" t="str">
        <f t="shared" si="32"/>
        <v/>
      </c>
      <c r="L305" s="7"/>
      <c r="M305" s="7" t="str">
        <f t="shared" si="33"/>
        <v/>
      </c>
      <c r="N305" s="5" t="str">
        <f t="shared" si="34"/>
        <v/>
      </c>
    </row>
    <row r="306" spans="1:14" ht="12.75" customHeight="1" x14ac:dyDescent="0.3">
      <c r="A306" s="65" t="str">
        <f t="shared" si="35"/>
        <v>RFB 122</v>
      </c>
      <c r="B306" s="65" t="s">
        <v>1313</v>
      </c>
      <c r="C306" s="66"/>
      <c r="D306" s="63" t="s">
        <v>274</v>
      </c>
      <c r="E306" s="64" t="s">
        <v>1295</v>
      </c>
      <c r="F306" s="65"/>
      <c r="G306" s="55"/>
      <c r="H306" s="76"/>
      <c r="I306" s="138" t="str">
        <f t="shared" si="30"/>
        <v/>
      </c>
      <c r="J306" s="7" t="str">
        <f t="shared" si="31"/>
        <v xml:space="preserve">RFB </v>
      </c>
      <c r="K306" s="7" t="str">
        <f t="shared" si="32"/>
        <v/>
      </c>
      <c r="L306" s="7"/>
      <c r="M306" s="7" t="str">
        <f t="shared" si="33"/>
        <v xml:space="preserve">RFB </v>
      </c>
      <c r="N306" s="5">
        <f t="shared" si="34"/>
        <v>122</v>
      </c>
    </row>
    <row r="307" spans="1:14" ht="12.75" customHeight="1" x14ac:dyDescent="0.3">
      <c r="A307" s="65" t="str">
        <f t="shared" si="35"/>
        <v/>
      </c>
      <c r="B307" s="65"/>
      <c r="C307" s="66"/>
      <c r="D307" s="63"/>
      <c r="E307" s="64"/>
      <c r="F307" s="65"/>
      <c r="G307" s="55"/>
      <c r="H307" s="76"/>
      <c r="I307" s="138" t="str">
        <f t="shared" si="30"/>
        <v/>
      </c>
      <c r="J307" s="7" t="str">
        <f t="shared" si="31"/>
        <v/>
      </c>
      <c r="K307" s="7" t="str">
        <f t="shared" si="32"/>
        <v/>
      </c>
      <c r="L307" s="7"/>
      <c r="M307" s="7" t="str">
        <f t="shared" si="33"/>
        <v/>
      </c>
      <c r="N307" s="5" t="str">
        <f t="shared" si="34"/>
        <v/>
      </c>
    </row>
    <row r="308" spans="1:14" ht="12.75" customHeight="1" x14ac:dyDescent="0.3">
      <c r="A308" s="65" t="str">
        <f t="shared" si="35"/>
        <v>RFB 123</v>
      </c>
      <c r="B308" s="65"/>
      <c r="C308" s="63"/>
      <c r="D308" s="63"/>
      <c r="E308" s="64" t="s">
        <v>1300</v>
      </c>
      <c r="F308" s="65" t="s">
        <v>24</v>
      </c>
      <c r="G308" s="55"/>
      <c r="H308" s="76"/>
      <c r="I308" s="138" t="str">
        <f t="shared" si="30"/>
        <v/>
      </c>
      <c r="J308" s="7" t="str">
        <f t="shared" si="31"/>
        <v/>
      </c>
      <c r="K308" s="7" t="str">
        <f t="shared" si="32"/>
        <v xml:space="preserve">RFB </v>
      </c>
      <c r="L308" s="7"/>
      <c r="M308" s="7" t="str">
        <f t="shared" si="33"/>
        <v xml:space="preserve">RFB </v>
      </c>
      <c r="N308" s="5">
        <f t="shared" si="34"/>
        <v>123</v>
      </c>
    </row>
    <row r="309" spans="1:14" ht="12.75" customHeight="1" x14ac:dyDescent="0.3">
      <c r="A309" s="65" t="str">
        <f t="shared" si="35"/>
        <v/>
      </c>
      <c r="B309" s="65"/>
      <c r="C309" s="66"/>
      <c r="D309" s="63"/>
      <c r="E309" s="64"/>
      <c r="F309" s="65"/>
      <c r="G309" s="55"/>
      <c r="H309" s="76"/>
      <c r="I309" s="138" t="str">
        <f t="shared" si="30"/>
        <v/>
      </c>
      <c r="J309" s="7" t="str">
        <f t="shared" si="31"/>
        <v/>
      </c>
      <c r="K309" s="7" t="str">
        <f t="shared" si="32"/>
        <v/>
      </c>
      <c r="L309" s="7"/>
      <c r="M309" s="7" t="str">
        <f t="shared" si="33"/>
        <v/>
      </c>
      <c r="N309" s="5" t="str">
        <f t="shared" si="34"/>
        <v/>
      </c>
    </row>
    <row r="310" spans="1:14" ht="12.75" customHeight="1" x14ac:dyDescent="0.3">
      <c r="A310" s="65" t="str">
        <f t="shared" si="35"/>
        <v>RFB 124</v>
      </c>
      <c r="B310" s="65"/>
      <c r="C310" s="66"/>
      <c r="D310" s="63"/>
      <c r="E310" s="64" t="s">
        <v>1301</v>
      </c>
      <c r="F310" s="65" t="s">
        <v>24</v>
      </c>
      <c r="G310" s="55"/>
      <c r="H310" s="76"/>
      <c r="I310" s="138" t="str">
        <f t="shared" si="30"/>
        <v/>
      </c>
      <c r="J310" s="7" t="str">
        <f t="shared" si="31"/>
        <v/>
      </c>
      <c r="K310" s="7" t="str">
        <f t="shared" si="32"/>
        <v xml:space="preserve">RFB </v>
      </c>
      <c r="L310" s="7"/>
      <c r="M310" s="7" t="str">
        <f t="shared" si="33"/>
        <v xml:space="preserve">RFB </v>
      </c>
      <c r="N310" s="5">
        <f t="shared" si="34"/>
        <v>124</v>
      </c>
    </row>
    <row r="311" spans="1:14" ht="12.75" customHeight="1" x14ac:dyDescent="0.3">
      <c r="A311" s="65" t="str">
        <f t="shared" si="35"/>
        <v/>
      </c>
      <c r="B311" s="65"/>
      <c r="C311" s="66"/>
      <c r="D311" s="63"/>
      <c r="E311" s="64"/>
      <c r="F311" s="65"/>
      <c r="G311" s="55"/>
      <c r="H311" s="76"/>
      <c r="I311" s="138" t="str">
        <f t="shared" si="30"/>
        <v/>
      </c>
      <c r="J311" s="7" t="str">
        <f t="shared" si="31"/>
        <v/>
      </c>
      <c r="K311" s="7" t="str">
        <f t="shared" si="32"/>
        <v/>
      </c>
      <c r="L311" s="7"/>
      <c r="M311" s="7" t="str">
        <f t="shared" si="33"/>
        <v/>
      </c>
      <c r="N311" s="5" t="str">
        <f t="shared" si="34"/>
        <v/>
      </c>
    </row>
    <row r="312" spans="1:14" ht="12.75" customHeight="1" x14ac:dyDescent="0.3">
      <c r="A312" s="65" t="str">
        <f t="shared" si="35"/>
        <v>RFB 125</v>
      </c>
      <c r="B312" s="65"/>
      <c r="C312" s="66"/>
      <c r="D312" s="63"/>
      <c r="E312" s="64" t="s">
        <v>1302</v>
      </c>
      <c r="F312" s="65" t="s">
        <v>24</v>
      </c>
      <c r="G312" s="55"/>
      <c r="H312" s="76"/>
      <c r="I312" s="138" t="str">
        <f t="shared" si="30"/>
        <v/>
      </c>
      <c r="J312" s="7" t="str">
        <f t="shared" si="31"/>
        <v/>
      </c>
      <c r="K312" s="7" t="str">
        <f t="shared" si="32"/>
        <v xml:space="preserve">RFB </v>
      </c>
      <c r="L312" s="7"/>
      <c r="M312" s="7" t="str">
        <f t="shared" si="33"/>
        <v xml:space="preserve">RFB </v>
      </c>
      <c r="N312" s="5">
        <f t="shared" si="34"/>
        <v>125</v>
      </c>
    </row>
    <row r="313" spans="1:14" ht="12.75" customHeight="1" x14ac:dyDescent="0.3">
      <c r="A313" s="65" t="str">
        <f t="shared" si="35"/>
        <v/>
      </c>
      <c r="B313" s="65"/>
      <c r="C313" s="66"/>
      <c r="D313" s="63"/>
      <c r="E313" s="64"/>
      <c r="F313" s="65"/>
      <c r="G313" s="55"/>
      <c r="H313" s="76"/>
      <c r="I313" s="138" t="str">
        <f t="shared" si="30"/>
        <v/>
      </c>
      <c r="J313" s="7" t="str">
        <f t="shared" si="31"/>
        <v/>
      </c>
      <c r="K313" s="7" t="str">
        <f t="shared" si="32"/>
        <v/>
      </c>
      <c r="L313" s="7"/>
      <c r="M313" s="7" t="str">
        <f t="shared" si="33"/>
        <v/>
      </c>
      <c r="N313" s="5" t="str">
        <f t="shared" si="34"/>
        <v/>
      </c>
    </row>
    <row r="314" spans="1:14" ht="12.75" customHeight="1" x14ac:dyDescent="0.3">
      <c r="A314" s="65" t="str">
        <f t="shared" si="35"/>
        <v>RFB 126</v>
      </c>
      <c r="B314" s="65"/>
      <c r="C314" s="221"/>
      <c r="D314" s="63"/>
      <c r="E314" s="64" t="s">
        <v>1303</v>
      </c>
      <c r="F314" s="65" t="s">
        <v>24</v>
      </c>
      <c r="G314" s="55"/>
      <c r="H314" s="76"/>
      <c r="I314" s="138" t="str">
        <f t="shared" si="30"/>
        <v/>
      </c>
      <c r="J314" s="7" t="str">
        <f t="shared" si="31"/>
        <v/>
      </c>
      <c r="K314" s="7" t="str">
        <f t="shared" si="32"/>
        <v xml:space="preserve">RFB </v>
      </c>
      <c r="L314" s="7"/>
      <c r="M314" s="7" t="str">
        <f t="shared" si="33"/>
        <v xml:space="preserve">RFB </v>
      </c>
      <c r="N314" s="5">
        <f t="shared" si="34"/>
        <v>126</v>
      </c>
    </row>
    <row r="315" spans="1:14" ht="12.75" customHeight="1" x14ac:dyDescent="0.3">
      <c r="A315" s="65" t="str">
        <f t="shared" si="35"/>
        <v/>
      </c>
      <c r="B315" s="65"/>
      <c r="C315" s="221"/>
      <c r="D315" s="63"/>
      <c r="E315" s="64"/>
      <c r="F315" s="65"/>
      <c r="G315" s="55"/>
      <c r="H315" s="76"/>
      <c r="I315" s="138" t="str">
        <f t="shared" si="30"/>
        <v/>
      </c>
      <c r="J315" s="7" t="str">
        <f t="shared" si="31"/>
        <v/>
      </c>
      <c r="K315" s="7" t="str">
        <f t="shared" si="32"/>
        <v/>
      </c>
      <c r="L315" s="7"/>
      <c r="M315" s="7" t="str">
        <f t="shared" si="33"/>
        <v/>
      </c>
      <c r="N315" s="5" t="str">
        <f t="shared" si="34"/>
        <v/>
      </c>
    </row>
    <row r="316" spans="1:14" ht="12.75" customHeight="1" x14ac:dyDescent="0.3">
      <c r="A316" s="65" t="str">
        <f t="shared" si="35"/>
        <v/>
      </c>
      <c r="B316" s="65"/>
      <c r="C316" s="221" t="s">
        <v>1298</v>
      </c>
      <c r="D316" s="63"/>
      <c r="E316" s="64"/>
      <c r="F316" s="65"/>
      <c r="G316" s="55"/>
      <c r="H316" s="76"/>
      <c r="I316" s="138" t="str">
        <f t="shared" si="30"/>
        <v/>
      </c>
      <c r="J316" s="7" t="str">
        <f t="shared" si="31"/>
        <v/>
      </c>
      <c r="K316" s="7" t="str">
        <f t="shared" si="32"/>
        <v/>
      </c>
      <c r="L316" s="7"/>
      <c r="M316" s="7" t="str">
        <f t="shared" si="33"/>
        <v/>
      </c>
      <c r="N316" s="5" t="str">
        <f t="shared" si="34"/>
        <v/>
      </c>
    </row>
    <row r="317" spans="1:14" ht="12.75" customHeight="1" x14ac:dyDescent="0.3">
      <c r="A317" s="65" t="str">
        <f t="shared" si="35"/>
        <v/>
      </c>
      <c r="B317" s="65"/>
      <c r="C317" s="221" t="s">
        <v>1304</v>
      </c>
      <c r="D317" s="63"/>
      <c r="E317" s="64"/>
      <c r="F317" s="65"/>
      <c r="G317" s="55"/>
      <c r="H317" s="76"/>
      <c r="I317" s="138" t="str">
        <f t="shared" si="30"/>
        <v/>
      </c>
      <c r="J317" s="7" t="str">
        <f t="shared" si="31"/>
        <v/>
      </c>
      <c r="K317" s="7" t="str">
        <f t="shared" si="32"/>
        <v/>
      </c>
      <c r="L317" s="7"/>
      <c r="M317" s="7" t="str">
        <f t="shared" si="33"/>
        <v/>
      </c>
      <c r="N317" s="5" t="str">
        <f t="shared" si="34"/>
        <v/>
      </c>
    </row>
    <row r="318" spans="1:14" ht="12.75" customHeight="1" x14ac:dyDescent="0.3">
      <c r="A318" s="65" t="str">
        <f t="shared" si="35"/>
        <v/>
      </c>
      <c r="B318" s="65"/>
      <c r="C318" s="66"/>
      <c r="D318" s="63"/>
      <c r="E318" s="64"/>
      <c r="F318" s="65"/>
      <c r="G318" s="55"/>
      <c r="H318" s="76"/>
      <c r="I318" s="138" t="str">
        <f t="shared" si="30"/>
        <v/>
      </c>
      <c r="J318" s="7" t="str">
        <f t="shared" si="31"/>
        <v/>
      </c>
      <c r="K318" s="7" t="str">
        <f t="shared" si="32"/>
        <v/>
      </c>
      <c r="L318" s="7"/>
      <c r="M318" s="7" t="str">
        <f t="shared" si="33"/>
        <v/>
      </c>
      <c r="N318" s="5" t="str">
        <f t="shared" si="34"/>
        <v/>
      </c>
    </row>
    <row r="319" spans="1:14" ht="12.75" customHeight="1" x14ac:dyDescent="0.3">
      <c r="A319" s="65" t="str">
        <f t="shared" si="35"/>
        <v>RFB 127</v>
      </c>
      <c r="B319" s="65" t="s">
        <v>1313</v>
      </c>
      <c r="C319" s="62" t="s">
        <v>8</v>
      </c>
      <c r="D319" s="63" t="s">
        <v>964</v>
      </c>
      <c r="E319" s="64"/>
      <c r="F319" s="65"/>
      <c r="G319" s="55"/>
      <c r="H319" s="76"/>
      <c r="I319" s="138" t="str">
        <f t="shared" si="30"/>
        <v/>
      </c>
      <c r="J319" s="7" t="str">
        <f t="shared" si="31"/>
        <v xml:space="preserve">RFB </v>
      </c>
      <c r="K319" s="7" t="str">
        <f t="shared" si="32"/>
        <v/>
      </c>
      <c r="L319" s="7"/>
      <c r="M319" s="7" t="str">
        <f t="shared" si="33"/>
        <v xml:space="preserve">RFB </v>
      </c>
      <c r="N319" s="5">
        <f t="shared" si="34"/>
        <v>127</v>
      </c>
    </row>
    <row r="320" spans="1:14" ht="12.75" customHeight="1" x14ac:dyDescent="0.3">
      <c r="A320" s="65" t="str">
        <f t="shared" si="35"/>
        <v/>
      </c>
      <c r="B320" s="65"/>
      <c r="C320" s="66"/>
      <c r="D320" s="63"/>
      <c r="E320" s="64"/>
      <c r="F320" s="65"/>
      <c r="G320" s="55"/>
      <c r="H320" s="76"/>
      <c r="I320" s="138" t="str">
        <f t="shared" si="30"/>
        <v/>
      </c>
      <c r="J320" s="7" t="str">
        <f t="shared" si="31"/>
        <v/>
      </c>
      <c r="K320" s="7" t="str">
        <f t="shared" si="32"/>
        <v/>
      </c>
      <c r="L320" s="7"/>
      <c r="M320" s="7" t="str">
        <f t="shared" si="33"/>
        <v/>
      </c>
      <c r="N320" s="5" t="str">
        <f t="shared" si="34"/>
        <v/>
      </c>
    </row>
    <row r="321" spans="1:14" ht="12.75" customHeight="1" x14ac:dyDescent="0.3">
      <c r="A321" s="65" t="str">
        <f t="shared" si="35"/>
        <v>RFB 128</v>
      </c>
      <c r="B321" s="65" t="s">
        <v>1313</v>
      </c>
      <c r="C321" s="66"/>
      <c r="D321" s="63" t="s">
        <v>32</v>
      </c>
      <c r="E321" s="64" t="s">
        <v>1289</v>
      </c>
      <c r="F321" s="65"/>
      <c r="G321" s="55"/>
      <c r="H321" s="76"/>
      <c r="I321" s="138" t="str">
        <f t="shared" si="30"/>
        <v/>
      </c>
      <c r="J321" s="7" t="str">
        <f t="shared" si="31"/>
        <v xml:space="preserve">RFB </v>
      </c>
      <c r="K321" s="7" t="str">
        <f t="shared" si="32"/>
        <v/>
      </c>
      <c r="L321" s="7"/>
      <c r="M321" s="7" t="str">
        <f t="shared" si="33"/>
        <v xml:space="preserve">RFB </v>
      </c>
      <c r="N321" s="5">
        <f t="shared" si="34"/>
        <v>128</v>
      </c>
    </row>
    <row r="322" spans="1:14" ht="12.75" customHeight="1" x14ac:dyDescent="0.3">
      <c r="A322" s="65" t="str">
        <f t="shared" si="35"/>
        <v/>
      </c>
      <c r="B322" s="65"/>
      <c r="C322" s="66"/>
      <c r="D322" s="63"/>
      <c r="E322" s="64"/>
      <c r="F322" s="65"/>
      <c r="G322" s="55"/>
      <c r="H322" s="76"/>
      <c r="I322" s="138" t="str">
        <f t="shared" si="30"/>
        <v/>
      </c>
      <c r="J322" s="7" t="str">
        <f t="shared" si="31"/>
        <v/>
      </c>
      <c r="K322" s="7" t="str">
        <f t="shared" si="32"/>
        <v/>
      </c>
      <c r="L322" s="7"/>
      <c r="M322" s="7" t="str">
        <f t="shared" si="33"/>
        <v/>
      </c>
      <c r="N322" s="5" t="str">
        <f t="shared" si="34"/>
        <v/>
      </c>
    </row>
    <row r="323" spans="1:14" ht="12.75" customHeight="1" x14ac:dyDescent="0.3">
      <c r="A323" s="65" t="str">
        <f t="shared" si="35"/>
        <v>RFB 129</v>
      </c>
      <c r="B323" s="65"/>
      <c r="C323" s="63"/>
      <c r="D323" s="63"/>
      <c r="E323" s="64" t="s">
        <v>1300</v>
      </c>
      <c r="F323" s="65" t="s">
        <v>10</v>
      </c>
      <c r="G323" s="55"/>
      <c r="H323" s="76"/>
      <c r="I323" s="138" t="str">
        <f t="shared" si="30"/>
        <v/>
      </c>
      <c r="J323" s="7" t="str">
        <f t="shared" si="31"/>
        <v/>
      </c>
      <c r="K323" s="7" t="str">
        <f t="shared" si="32"/>
        <v xml:space="preserve">RFB </v>
      </c>
      <c r="L323" s="7"/>
      <c r="M323" s="7" t="str">
        <f t="shared" si="33"/>
        <v xml:space="preserve">RFB </v>
      </c>
      <c r="N323" s="5">
        <f t="shared" si="34"/>
        <v>129</v>
      </c>
    </row>
    <row r="324" spans="1:14" ht="12.75" customHeight="1" x14ac:dyDescent="0.3">
      <c r="A324" s="65" t="str">
        <f t="shared" si="35"/>
        <v/>
      </c>
      <c r="B324" s="65"/>
      <c r="C324" s="66"/>
      <c r="D324" s="63"/>
      <c r="E324" s="64"/>
      <c r="F324" s="65"/>
      <c r="G324" s="55"/>
      <c r="H324" s="76"/>
      <c r="I324" s="138" t="str">
        <f t="shared" si="30"/>
        <v/>
      </c>
      <c r="J324" s="7" t="str">
        <f t="shared" si="31"/>
        <v/>
      </c>
      <c r="K324" s="7" t="str">
        <f t="shared" si="32"/>
        <v/>
      </c>
      <c r="L324" s="7"/>
      <c r="M324" s="7" t="str">
        <f t="shared" si="33"/>
        <v/>
      </c>
      <c r="N324" s="5" t="str">
        <f t="shared" si="34"/>
        <v/>
      </c>
    </row>
    <row r="325" spans="1:14" ht="12.75" customHeight="1" x14ac:dyDescent="0.3">
      <c r="A325" s="65" t="str">
        <f t="shared" si="35"/>
        <v>RFB 130</v>
      </c>
      <c r="B325" s="65"/>
      <c r="C325" s="66"/>
      <c r="D325" s="63"/>
      <c r="E325" s="64" t="s">
        <v>1301</v>
      </c>
      <c r="F325" s="65" t="s">
        <v>10</v>
      </c>
      <c r="G325" s="55"/>
      <c r="H325" s="76"/>
      <c r="I325" s="138" t="str">
        <f t="shared" ref="I325:I388" si="36">IF(AND(OR(G325=0,H325=0)),"",G325*H325)</f>
        <v/>
      </c>
      <c r="J325" s="7" t="str">
        <f t="shared" si="31"/>
        <v/>
      </c>
      <c r="K325" s="7" t="str">
        <f t="shared" si="32"/>
        <v xml:space="preserve">RFB </v>
      </c>
      <c r="L325" s="7"/>
      <c r="M325" s="7" t="str">
        <f t="shared" si="33"/>
        <v xml:space="preserve">RFB </v>
      </c>
      <c r="N325" s="5">
        <f t="shared" si="34"/>
        <v>130</v>
      </c>
    </row>
    <row r="326" spans="1:14" ht="12.75" customHeight="1" x14ac:dyDescent="0.3">
      <c r="A326" s="65" t="str">
        <f t="shared" si="35"/>
        <v/>
      </c>
      <c r="B326" s="65"/>
      <c r="C326" s="66"/>
      <c r="D326" s="63"/>
      <c r="E326" s="64"/>
      <c r="F326" s="65"/>
      <c r="G326" s="55"/>
      <c r="H326" s="76"/>
      <c r="I326" s="138" t="str">
        <f t="shared" si="36"/>
        <v/>
      </c>
      <c r="J326" s="7" t="str">
        <f t="shared" si="31"/>
        <v/>
      </c>
      <c r="K326" s="7" t="str">
        <f t="shared" si="32"/>
        <v/>
      </c>
      <c r="L326" s="7"/>
      <c r="M326" s="7" t="str">
        <f t="shared" si="33"/>
        <v/>
      </c>
      <c r="N326" s="5" t="str">
        <f t="shared" si="34"/>
        <v/>
      </c>
    </row>
    <row r="327" spans="1:14" ht="12.75" customHeight="1" x14ac:dyDescent="0.3">
      <c r="A327" s="65" t="str">
        <f t="shared" si="35"/>
        <v>RFB 131</v>
      </c>
      <c r="B327" s="65"/>
      <c r="C327" s="66"/>
      <c r="D327" s="63"/>
      <c r="E327" s="64" t="s">
        <v>1302</v>
      </c>
      <c r="F327" s="65" t="s">
        <v>10</v>
      </c>
      <c r="G327" s="55"/>
      <c r="H327" s="76"/>
      <c r="I327" s="138" t="str">
        <f t="shared" si="36"/>
        <v/>
      </c>
      <c r="J327" s="7" t="str">
        <f t="shared" si="31"/>
        <v/>
      </c>
      <c r="K327" s="7" t="str">
        <f t="shared" si="32"/>
        <v xml:space="preserve">RFB </v>
      </c>
      <c r="L327" s="7"/>
      <c r="M327" s="7" t="str">
        <f t="shared" si="33"/>
        <v xml:space="preserve">RFB </v>
      </c>
      <c r="N327" s="5">
        <f t="shared" si="34"/>
        <v>131</v>
      </c>
    </row>
    <row r="328" spans="1:14" ht="12.75" customHeight="1" x14ac:dyDescent="0.3">
      <c r="A328" s="65" t="str">
        <f t="shared" si="35"/>
        <v/>
      </c>
      <c r="B328" s="65"/>
      <c r="C328" s="66"/>
      <c r="D328" s="63"/>
      <c r="E328" s="64"/>
      <c r="F328" s="65"/>
      <c r="G328" s="55"/>
      <c r="H328" s="76"/>
      <c r="I328" s="138" t="str">
        <f t="shared" si="36"/>
        <v/>
      </c>
      <c r="J328" s="7" t="str">
        <f t="shared" si="31"/>
        <v/>
      </c>
      <c r="K328" s="7" t="str">
        <f t="shared" si="32"/>
        <v/>
      </c>
      <c r="L328" s="7"/>
      <c r="M328" s="7" t="str">
        <f t="shared" si="33"/>
        <v/>
      </c>
      <c r="N328" s="5" t="str">
        <f t="shared" si="34"/>
        <v/>
      </c>
    </row>
    <row r="329" spans="1:14" ht="12.75" customHeight="1" x14ac:dyDescent="0.3">
      <c r="A329" s="65" t="str">
        <f t="shared" si="35"/>
        <v>RFB 132</v>
      </c>
      <c r="B329" s="65"/>
      <c r="C329" s="66"/>
      <c r="D329" s="63"/>
      <c r="E329" s="64" t="s">
        <v>1303</v>
      </c>
      <c r="F329" s="65" t="s">
        <v>10</v>
      </c>
      <c r="G329" s="55"/>
      <c r="H329" s="76"/>
      <c r="I329" s="138" t="str">
        <f t="shared" si="36"/>
        <v/>
      </c>
      <c r="J329" s="7" t="str">
        <f t="shared" si="31"/>
        <v/>
      </c>
      <c r="K329" s="7" t="str">
        <f t="shared" si="32"/>
        <v xml:space="preserve">RFB </v>
      </c>
      <c r="L329" s="7"/>
      <c r="M329" s="7" t="str">
        <f t="shared" si="33"/>
        <v xml:space="preserve">RFB </v>
      </c>
      <c r="N329" s="5">
        <f t="shared" si="34"/>
        <v>132</v>
      </c>
    </row>
    <row r="330" spans="1:14" ht="12.75" customHeight="1" x14ac:dyDescent="0.3">
      <c r="A330" s="65" t="str">
        <f t="shared" si="35"/>
        <v/>
      </c>
      <c r="B330" s="65"/>
      <c r="C330" s="66"/>
      <c r="D330" s="63"/>
      <c r="E330" s="64"/>
      <c r="F330" s="65"/>
      <c r="G330" s="55"/>
      <c r="H330" s="76"/>
      <c r="I330" s="138" t="str">
        <f t="shared" si="36"/>
        <v/>
      </c>
      <c r="J330" s="7" t="str">
        <f t="shared" si="31"/>
        <v/>
      </c>
      <c r="K330" s="7" t="str">
        <f t="shared" si="32"/>
        <v/>
      </c>
      <c r="L330" s="7"/>
      <c r="M330" s="7" t="str">
        <f t="shared" si="33"/>
        <v/>
      </c>
      <c r="N330" s="5" t="str">
        <f t="shared" si="34"/>
        <v/>
      </c>
    </row>
    <row r="331" spans="1:14" ht="12.75" customHeight="1" x14ac:dyDescent="0.3">
      <c r="A331" s="65" t="str">
        <f t="shared" si="35"/>
        <v/>
      </c>
      <c r="B331" s="65"/>
      <c r="C331" s="221" t="s">
        <v>1298</v>
      </c>
      <c r="D331" s="193"/>
      <c r="E331" s="64"/>
      <c r="F331" s="65"/>
      <c r="G331" s="55"/>
      <c r="H331" s="76"/>
      <c r="I331" s="138" t="str">
        <f t="shared" si="36"/>
        <v/>
      </c>
      <c r="J331" s="7" t="str">
        <f t="shared" si="31"/>
        <v/>
      </c>
      <c r="K331" s="7" t="str">
        <f t="shared" si="32"/>
        <v/>
      </c>
      <c r="L331" s="7"/>
      <c r="M331" s="7" t="str">
        <f t="shared" si="33"/>
        <v/>
      </c>
      <c r="N331" s="5" t="str">
        <f t="shared" si="34"/>
        <v/>
      </c>
    </row>
    <row r="332" spans="1:14" ht="12.75" customHeight="1" x14ac:dyDescent="0.3">
      <c r="A332" s="65" t="str">
        <f t="shared" si="35"/>
        <v/>
      </c>
      <c r="B332" s="65"/>
      <c r="C332" s="221" t="s">
        <v>1299</v>
      </c>
      <c r="D332" s="63"/>
      <c r="E332" s="64"/>
      <c r="F332" s="65"/>
      <c r="G332" s="55"/>
      <c r="H332" s="76"/>
      <c r="I332" s="138" t="str">
        <f t="shared" si="36"/>
        <v/>
      </c>
      <c r="J332" s="7" t="str">
        <f t="shared" si="31"/>
        <v/>
      </c>
      <c r="K332" s="7" t="str">
        <f t="shared" si="32"/>
        <v/>
      </c>
      <c r="L332" s="7"/>
      <c r="M332" s="7" t="str">
        <f t="shared" si="33"/>
        <v/>
      </c>
      <c r="N332" s="5" t="str">
        <f t="shared" si="34"/>
        <v/>
      </c>
    </row>
    <row r="333" spans="1:14" ht="12.75" customHeight="1" x14ac:dyDescent="0.3">
      <c r="A333" s="65" t="str">
        <f t="shared" si="35"/>
        <v/>
      </c>
      <c r="B333" s="65"/>
      <c r="C333" s="66"/>
      <c r="D333" s="63"/>
      <c r="E333" s="64"/>
      <c r="F333" s="65"/>
      <c r="G333" s="55"/>
      <c r="H333" s="76"/>
      <c r="I333" s="138" t="str">
        <f t="shared" si="36"/>
        <v/>
      </c>
      <c r="J333" s="7" t="str">
        <f t="shared" si="31"/>
        <v/>
      </c>
      <c r="K333" s="7" t="str">
        <f t="shared" si="32"/>
        <v/>
      </c>
      <c r="L333" s="7"/>
      <c r="M333" s="7" t="str">
        <f t="shared" si="33"/>
        <v/>
      </c>
      <c r="N333" s="5" t="str">
        <f t="shared" si="34"/>
        <v/>
      </c>
    </row>
    <row r="334" spans="1:14" ht="12.75" customHeight="1" x14ac:dyDescent="0.3">
      <c r="A334" s="65" t="str">
        <f t="shared" si="35"/>
        <v>RFB 133</v>
      </c>
      <c r="B334" s="65" t="s">
        <v>1313</v>
      </c>
      <c r="C334" s="66"/>
      <c r="D334" s="63" t="s">
        <v>33</v>
      </c>
      <c r="E334" s="64" t="s">
        <v>1288</v>
      </c>
      <c r="F334" s="65"/>
      <c r="G334" s="55"/>
      <c r="H334" s="76"/>
      <c r="I334" s="138" t="str">
        <f t="shared" si="36"/>
        <v/>
      </c>
      <c r="J334" s="7" t="str">
        <f t="shared" ref="J334:J397" si="37">IF(ISBLANK(B334),"","RFB ")</f>
        <v xml:space="preserve">RFB </v>
      </c>
      <c r="K334" s="7" t="str">
        <f t="shared" ref="K334:K397" si="38">IF(ISBLANK(F334),"","RFB ")</f>
        <v/>
      </c>
      <c r="L334" s="7"/>
      <c r="M334" s="7" t="str">
        <f t="shared" ref="M334:M397" si="39">IF(J334="RFB ","RFB ",IF(K334="RFB ","RFB ",""))</f>
        <v xml:space="preserve">RFB </v>
      </c>
      <c r="N334" s="5">
        <f t="shared" si="34"/>
        <v>133</v>
      </c>
    </row>
    <row r="335" spans="1:14" ht="12.75" customHeight="1" x14ac:dyDescent="0.3">
      <c r="A335" s="65" t="str">
        <f t="shared" si="35"/>
        <v/>
      </c>
      <c r="B335" s="65"/>
      <c r="C335" s="66"/>
      <c r="D335" s="63"/>
      <c r="E335" s="64"/>
      <c r="F335" s="65"/>
      <c r="G335" s="55"/>
      <c r="H335" s="76"/>
      <c r="I335" s="138" t="str">
        <f t="shared" si="36"/>
        <v/>
      </c>
      <c r="J335" s="7" t="str">
        <f t="shared" si="37"/>
        <v/>
      </c>
      <c r="K335" s="7" t="str">
        <f t="shared" si="38"/>
        <v/>
      </c>
      <c r="L335" s="7"/>
      <c r="M335" s="7" t="str">
        <f t="shared" si="39"/>
        <v/>
      </c>
      <c r="N335" s="5" t="str">
        <f t="shared" si="34"/>
        <v/>
      </c>
    </row>
    <row r="336" spans="1:14" ht="12.75" customHeight="1" x14ac:dyDescent="0.3">
      <c r="A336" s="65" t="str">
        <f t="shared" si="35"/>
        <v>RFB 134</v>
      </c>
      <c r="B336" s="65"/>
      <c r="C336" s="63"/>
      <c r="D336" s="63"/>
      <c r="E336" s="64" t="s">
        <v>1300</v>
      </c>
      <c r="F336" s="65" t="s">
        <v>10</v>
      </c>
      <c r="G336" s="55"/>
      <c r="H336" s="76"/>
      <c r="I336" s="138" t="str">
        <f t="shared" si="36"/>
        <v/>
      </c>
      <c r="J336" s="7" t="str">
        <f t="shared" si="37"/>
        <v/>
      </c>
      <c r="K336" s="7" t="str">
        <f t="shared" si="38"/>
        <v xml:space="preserve">RFB </v>
      </c>
      <c r="L336" s="7"/>
      <c r="M336" s="7" t="str">
        <f t="shared" si="39"/>
        <v xml:space="preserve">RFB </v>
      </c>
      <c r="N336" s="5">
        <f t="shared" ref="N336:N399" si="40">IF(AND(M336="RFB ",ISNUMBER(MAX(N322:N335))),MAX(N322:N335)+1,"")</f>
        <v>134</v>
      </c>
    </row>
    <row r="337" spans="1:14" ht="12.75" customHeight="1" x14ac:dyDescent="0.3">
      <c r="A337" s="65" t="str">
        <f t="shared" si="35"/>
        <v/>
      </c>
      <c r="B337" s="65"/>
      <c r="C337" s="66"/>
      <c r="D337" s="63"/>
      <c r="E337" s="64"/>
      <c r="F337" s="65"/>
      <c r="G337" s="55"/>
      <c r="H337" s="76"/>
      <c r="I337" s="138" t="str">
        <f t="shared" si="36"/>
        <v/>
      </c>
      <c r="J337" s="7" t="str">
        <f t="shared" si="37"/>
        <v/>
      </c>
      <c r="K337" s="7" t="str">
        <f t="shared" si="38"/>
        <v/>
      </c>
      <c r="L337" s="7"/>
      <c r="M337" s="7" t="str">
        <f t="shared" si="39"/>
        <v/>
      </c>
      <c r="N337" s="5" t="str">
        <f t="shared" si="40"/>
        <v/>
      </c>
    </row>
    <row r="338" spans="1:14" ht="12.75" customHeight="1" x14ac:dyDescent="0.3">
      <c r="A338" s="65" t="str">
        <f t="shared" si="35"/>
        <v>RFB 135</v>
      </c>
      <c r="B338" s="65"/>
      <c r="C338" s="66"/>
      <c r="D338" s="63"/>
      <c r="E338" s="64" t="s">
        <v>1301</v>
      </c>
      <c r="F338" s="65" t="s">
        <v>10</v>
      </c>
      <c r="G338" s="55"/>
      <c r="H338" s="76"/>
      <c r="I338" s="138" t="str">
        <f t="shared" si="36"/>
        <v/>
      </c>
      <c r="J338" s="7" t="str">
        <f t="shared" si="37"/>
        <v/>
      </c>
      <c r="K338" s="7" t="str">
        <f t="shared" si="38"/>
        <v xml:space="preserve">RFB </v>
      </c>
      <c r="L338" s="7"/>
      <c r="M338" s="7" t="str">
        <f t="shared" si="39"/>
        <v xml:space="preserve">RFB </v>
      </c>
      <c r="N338" s="5">
        <f t="shared" si="40"/>
        <v>135</v>
      </c>
    </row>
    <row r="339" spans="1:14" ht="12.75" customHeight="1" x14ac:dyDescent="0.3">
      <c r="A339" s="65" t="str">
        <f t="shared" si="35"/>
        <v/>
      </c>
      <c r="B339" s="65"/>
      <c r="C339" s="66"/>
      <c r="D339" s="63"/>
      <c r="E339" s="64"/>
      <c r="F339" s="65"/>
      <c r="G339" s="55"/>
      <c r="H339" s="76"/>
      <c r="I339" s="138" t="str">
        <f t="shared" si="36"/>
        <v/>
      </c>
      <c r="J339" s="7" t="str">
        <f t="shared" si="37"/>
        <v/>
      </c>
      <c r="K339" s="7" t="str">
        <f t="shared" si="38"/>
        <v/>
      </c>
      <c r="L339" s="7"/>
      <c r="M339" s="7" t="str">
        <f t="shared" si="39"/>
        <v/>
      </c>
      <c r="N339" s="5" t="str">
        <f t="shared" si="40"/>
        <v/>
      </c>
    </row>
    <row r="340" spans="1:14" ht="12.75" customHeight="1" x14ac:dyDescent="0.3">
      <c r="A340" s="65" t="str">
        <f t="shared" si="35"/>
        <v>RFB 136</v>
      </c>
      <c r="B340" s="65"/>
      <c r="C340" s="66"/>
      <c r="D340" s="63"/>
      <c r="E340" s="64" t="s">
        <v>1302</v>
      </c>
      <c r="F340" s="65" t="s">
        <v>10</v>
      </c>
      <c r="G340" s="55"/>
      <c r="H340" s="76"/>
      <c r="I340" s="138" t="str">
        <f t="shared" si="36"/>
        <v/>
      </c>
      <c r="J340" s="7" t="str">
        <f t="shared" si="37"/>
        <v/>
      </c>
      <c r="K340" s="7" t="str">
        <f t="shared" si="38"/>
        <v xml:space="preserve">RFB </v>
      </c>
      <c r="L340" s="7"/>
      <c r="M340" s="7" t="str">
        <f t="shared" si="39"/>
        <v xml:space="preserve">RFB </v>
      </c>
      <c r="N340" s="5">
        <f t="shared" si="40"/>
        <v>136</v>
      </c>
    </row>
    <row r="341" spans="1:14" ht="12.75" customHeight="1" x14ac:dyDescent="0.3">
      <c r="A341" s="65" t="str">
        <f t="shared" si="35"/>
        <v/>
      </c>
      <c r="B341" s="65"/>
      <c r="C341" s="66"/>
      <c r="D341" s="63"/>
      <c r="E341" s="64"/>
      <c r="F341" s="65"/>
      <c r="G341" s="55"/>
      <c r="H341" s="76"/>
      <c r="I341" s="138" t="str">
        <f t="shared" si="36"/>
        <v/>
      </c>
      <c r="J341" s="7" t="str">
        <f t="shared" si="37"/>
        <v/>
      </c>
      <c r="K341" s="7" t="str">
        <f t="shared" si="38"/>
        <v/>
      </c>
      <c r="L341" s="7"/>
      <c r="M341" s="7" t="str">
        <f t="shared" si="39"/>
        <v/>
      </c>
      <c r="N341" s="5" t="str">
        <f t="shared" si="40"/>
        <v/>
      </c>
    </row>
    <row r="342" spans="1:14" ht="12.75" customHeight="1" x14ac:dyDescent="0.3">
      <c r="A342" s="65" t="str">
        <f t="shared" si="35"/>
        <v>RFB 137</v>
      </c>
      <c r="B342" s="65"/>
      <c r="C342" s="66"/>
      <c r="D342" s="63"/>
      <c r="E342" s="64" t="s">
        <v>1303</v>
      </c>
      <c r="F342" s="65" t="s">
        <v>10</v>
      </c>
      <c r="G342" s="55"/>
      <c r="H342" s="76"/>
      <c r="I342" s="138" t="str">
        <f t="shared" si="36"/>
        <v/>
      </c>
      <c r="J342" s="7" t="str">
        <f t="shared" si="37"/>
        <v/>
      </c>
      <c r="K342" s="7" t="str">
        <f t="shared" si="38"/>
        <v xml:space="preserve">RFB </v>
      </c>
      <c r="L342" s="7"/>
      <c r="M342" s="7" t="str">
        <f t="shared" si="39"/>
        <v xml:space="preserve">RFB </v>
      </c>
      <c r="N342" s="5">
        <f t="shared" si="40"/>
        <v>137</v>
      </c>
    </row>
    <row r="343" spans="1:14" ht="12.75" customHeight="1" x14ac:dyDescent="0.3">
      <c r="A343" s="65" t="str">
        <f t="shared" si="35"/>
        <v/>
      </c>
      <c r="B343" s="65"/>
      <c r="C343" s="66"/>
      <c r="D343" s="63"/>
      <c r="E343" s="64"/>
      <c r="F343" s="65"/>
      <c r="G343" s="55"/>
      <c r="H343" s="76"/>
      <c r="I343" s="138" t="str">
        <f t="shared" si="36"/>
        <v/>
      </c>
      <c r="J343" s="7" t="str">
        <f t="shared" si="37"/>
        <v/>
      </c>
      <c r="K343" s="7" t="str">
        <f t="shared" si="38"/>
        <v/>
      </c>
      <c r="L343" s="7"/>
      <c r="M343" s="7" t="str">
        <f t="shared" si="39"/>
        <v/>
      </c>
      <c r="N343" s="5" t="str">
        <f t="shared" si="40"/>
        <v/>
      </c>
    </row>
    <row r="344" spans="1:14" ht="12.75" customHeight="1" x14ac:dyDescent="0.3">
      <c r="A344" s="65" t="str">
        <f t="shared" si="35"/>
        <v/>
      </c>
      <c r="B344" s="65"/>
      <c r="C344" s="221" t="s">
        <v>1298</v>
      </c>
      <c r="D344" s="193"/>
      <c r="E344" s="64"/>
      <c r="F344" s="65"/>
      <c r="G344" s="55"/>
      <c r="H344" s="76"/>
      <c r="I344" s="138" t="str">
        <f t="shared" si="36"/>
        <v/>
      </c>
      <c r="J344" s="7" t="str">
        <f t="shared" si="37"/>
        <v/>
      </c>
      <c r="K344" s="7" t="str">
        <f t="shared" si="38"/>
        <v/>
      </c>
      <c r="L344" s="7"/>
      <c r="M344" s="7" t="str">
        <f t="shared" si="39"/>
        <v/>
      </c>
      <c r="N344" s="5" t="str">
        <f t="shared" si="40"/>
        <v/>
      </c>
    </row>
    <row r="345" spans="1:14" ht="12.75" customHeight="1" x14ac:dyDescent="0.3">
      <c r="A345" s="65" t="str">
        <f t="shared" si="35"/>
        <v/>
      </c>
      <c r="B345" s="65"/>
      <c r="C345" s="221" t="s">
        <v>1299</v>
      </c>
      <c r="D345" s="63"/>
      <c r="E345" s="64"/>
      <c r="F345" s="65"/>
      <c r="G345" s="55"/>
      <c r="H345" s="76"/>
      <c r="I345" s="138" t="str">
        <f t="shared" si="36"/>
        <v/>
      </c>
      <c r="J345" s="7" t="str">
        <f t="shared" si="37"/>
        <v/>
      </c>
      <c r="K345" s="7" t="str">
        <f t="shared" si="38"/>
        <v/>
      </c>
      <c r="L345" s="7"/>
      <c r="M345" s="7" t="str">
        <f t="shared" si="39"/>
        <v/>
      </c>
      <c r="N345" s="5" t="str">
        <f t="shared" si="40"/>
        <v/>
      </c>
    </row>
    <row r="346" spans="1:14" ht="12.75" customHeight="1" x14ac:dyDescent="0.3">
      <c r="A346" s="65" t="str">
        <f t="shared" si="35"/>
        <v/>
      </c>
      <c r="B346" s="65"/>
      <c r="C346" s="66"/>
      <c r="D346" s="63"/>
      <c r="E346" s="64"/>
      <c r="F346" s="65"/>
      <c r="G346" s="55"/>
      <c r="H346" s="76"/>
      <c r="I346" s="138" t="str">
        <f t="shared" si="36"/>
        <v/>
      </c>
      <c r="J346" s="7" t="str">
        <f t="shared" si="37"/>
        <v/>
      </c>
      <c r="K346" s="7" t="str">
        <f t="shared" si="38"/>
        <v/>
      </c>
      <c r="L346" s="7"/>
      <c r="M346" s="7" t="str">
        <f t="shared" si="39"/>
        <v/>
      </c>
      <c r="N346" s="5" t="str">
        <f t="shared" si="40"/>
        <v/>
      </c>
    </row>
    <row r="347" spans="1:14" ht="12.75" customHeight="1" x14ac:dyDescent="0.3">
      <c r="A347" s="65" t="str">
        <f t="shared" si="35"/>
        <v>RFB 138</v>
      </c>
      <c r="B347" s="65" t="s">
        <v>1313</v>
      </c>
      <c r="C347" s="66"/>
      <c r="D347" s="63" t="s">
        <v>36</v>
      </c>
      <c r="E347" s="64" t="s">
        <v>1287</v>
      </c>
      <c r="F347" s="65"/>
      <c r="G347" s="55"/>
      <c r="H347" s="76"/>
      <c r="I347" s="138" t="str">
        <f t="shared" si="36"/>
        <v/>
      </c>
      <c r="J347" s="7" t="str">
        <f t="shared" si="37"/>
        <v xml:space="preserve">RFB </v>
      </c>
      <c r="K347" s="7" t="str">
        <f t="shared" si="38"/>
        <v/>
      </c>
      <c r="L347" s="7"/>
      <c r="M347" s="7" t="str">
        <f t="shared" si="39"/>
        <v xml:space="preserve">RFB </v>
      </c>
      <c r="N347" s="5">
        <f t="shared" si="40"/>
        <v>138</v>
      </c>
    </row>
    <row r="348" spans="1:14" ht="12.75" customHeight="1" x14ac:dyDescent="0.3">
      <c r="A348" s="65" t="str">
        <f t="shared" si="35"/>
        <v/>
      </c>
      <c r="B348" s="65"/>
      <c r="C348" s="66"/>
      <c r="D348" s="63"/>
      <c r="E348" s="64"/>
      <c r="F348" s="65"/>
      <c r="G348" s="55"/>
      <c r="H348" s="76"/>
      <c r="I348" s="138" t="str">
        <f t="shared" si="36"/>
        <v/>
      </c>
      <c r="J348" s="7" t="str">
        <f t="shared" si="37"/>
        <v/>
      </c>
      <c r="K348" s="7" t="str">
        <f t="shared" si="38"/>
        <v/>
      </c>
      <c r="L348" s="7"/>
      <c r="M348" s="7" t="str">
        <f t="shared" si="39"/>
        <v/>
      </c>
      <c r="N348" s="5" t="str">
        <f t="shared" si="40"/>
        <v/>
      </c>
    </row>
    <row r="349" spans="1:14" ht="12.75" customHeight="1" x14ac:dyDescent="0.3">
      <c r="A349" s="65" t="str">
        <f t="shared" si="35"/>
        <v>RFB 139</v>
      </c>
      <c r="B349" s="65"/>
      <c r="C349" s="63"/>
      <c r="D349" s="63"/>
      <c r="E349" s="64" t="s">
        <v>1300</v>
      </c>
      <c r="F349" s="65" t="s">
        <v>10</v>
      </c>
      <c r="G349" s="55"/>
      <c r="H349" s="76"/>
      <c r="I349" s="138" t="str">
        <f t="shared" si="36"/>
        <v/>
      </c>
      <c r="J349" s="7" t="str">
        <f t="shared" si="37"/>
        <v/>
      </c>
      <c r="K349" s="7" t="str">
        <f t="shared" si="38"/>
        <v xml:space="preserve">RFB </v>
      </c>
      <c r="L349" s="7"/>
      <c r="M349" s="7" t="str">
        <f t="shared" si="39"/>
        <v xml:space="preserve">RFB </v>
      </c>
      <c r="N349" s="5">
        <f t="shared" si="40"/>
        <v>139</v>
      </c>
    </row>
    <row r="350" spans="1:14" ht="12.75" customHeight="1" x14ac:dyDescent="0.3">
      <c r="A350" s="65" t="str">
        <f t="shared" si="35"/>
        <v/>
      </c>
      <c r="B350" s="65"/>
      <c r="C350" s="66"/>
      <c r="D350" s="63"/>
      <c r="E350" s="64"/>
      <c r="F350" s="65"/>
      <c r="G350" s="55"/>
      <c r="H350" s="76"/>
      <c r="I350" s="138" t="str">
        <f t="shared" si="36"/>
        <v/>
      </c>
      <c r="J350" s="7" t="str">
        <f t="shared" si="37"/>
        <v/>
      </c>
      <c r="K350" s="7" t="str">
        <f t="shared" si="38"/>
        <v/>
      </c>
      <c r="L350" s="7"/>
      <c r="M350" s="7" t="str">
        <f t="shared" si="39"/>
        <v/>
      </c>
      <c r="N350" s="5" t="str">
        <f t="shared" si="40"/>
        <v/>
      </c>
    </row>
    <row r="351" spans="1:14" ht="12.75" customHeight="1" x14ac:dyDescent="0.3">
      <c r="A351" s="65" t="str">
        <f t="shared" si="35"/>
        <v>RFB 140</v>
      </c>
      <c r="B351" s="65"/>
      <c r="C351" s="66"/>
      <c r="D351" s="63"/>
      <c r="E351" s="64" t="s">
        <v>1301</v>
      </c>
      <c r="F351" s="65" t="s">
        <v>10</v>
      </c>
      <c r="G351" s="55"/>
      <c r="H351" s="76"/>
      <c r="I351" s="138" t="str">
        <f t="shared" si="36"/>
        <v/>
      </c>
      <c r="J351" s="7" t="str">
        <f t="shared" si="37"/>
        <v/>
      </c>
      <c r="K351" s="7" t="str">
        <f t="shared" si="38"/>
        <v xml:space="preserve">RFB </v>
      </c>
      <c r="L351" s="7"/>
      <c r="M351" s="7" t="str">
        <f t="shared" si="39"/>
        <v xml:space="preserve">RFB </v>
      </c>
      <c r="N351" s="5">
        <f t="shared" si="40"/>
        <v>140</v>
      </c>
    </row>
    <row r="352" spans="1:14" ht="12.75" customHeight="1" x14ac:dyDescent="0.3">
      <c r="A352" s="65" t="str">
        <f t="shared" si="35"/>
        <v/>
      </c>
      <c r="B352" s="65"/>
      <c r="C352" s="66"/>
      <c r="D352" s="63"/>
      <c r="E352" s="64"/>
      <c r="F352" s="65"/>
      <c r="G352" s="55"/>
      <c r="H352" s="76"/>
      <c r="I352" s="138" t="str">
        <f t="shared" si="36"/>
        <v/>
      </c>
      <c r="J352" s="7" t="str">
        <f t="shared" si="37"/>
        <v/>
      </c>
      <c r="K352" s="7" t="str">
        <f t="shared" si="38"/>
        <v/>
      </c>
      <c r="L352" s="7"/>
      <c r="M352" s="7" t="str">
        <f t="shared" si="39"/>
        <v/>
      </c>
      <c r="N352" s="5" t="str">
        <f t="shared" si="40"/>
        <v/>
      </c>
    </row>
    <row r="353" spans="1:14" ht="12.75" customHeight="1" x14ac:dyDescent="0.3">
      <c r="A353" s="65" t="str">
        <f t="shared" si="35"/>
        <v>RFB 141</v>
      </c>
      <c r="B353" s="65"/>
      <c r="C353" s="66"/>
      <c r="D353" s="63"/>
      <c r="E353" s="64" t="s">
        <v>1302</v>
      </c>
      <c r="F353" s="65" t="s">
        <v>10</v>
      </c>
      <c r="G353" s="55"/>
      <c r="H353" s="76"/>
      <c r="I353" s="138" t="str">
        <f t="shared" si="36"/>
        <v/>
      </c>
      <c r="J353" s="7" t="str">
        <f t="shared" si="37"/>
        <v/>
      </c>
      <c r="K353" s="7" t="str">
        <f t="shared" si="38"/>
        <v xml:space="preserve">RFB </v>
      </c>
      <c r="L353" s="7"/>
      <c r="M353" s="7" t="str">
        <f t="shared" si="39"/>
        <v xml:space="preserve">RFB </v>
      </c>
      <c r="N353" s="5">
        <f t="shared" si="40"/>
        <v>141</v>
      </c>
    </row>
    <row r="354" spans="1:14" ht="12.75" customHeight="1" x14ac:dyDescent="0.3">
      <c r="A354" s="65" t="str">
        <f t="shared" si="35"/>
        <v/>
      </c>
      <c r="B354" s="65"/>
      <c r="C354" s="66"/>
      <c r="D354" s="63"/>
      <c r="E354" s="64"/>
      <c r="F354" s="65"/>
      <c r="G354" s="55"/>
      <c r="H354" s="76"/>
      <c r="I354" s="138" t="str">
        <f t="shared" si="36"/>
        <v/>
      </c>
      <c r="J354" s="7" t="str">
        <f t="shared" si="37"/>
        <v/>
      </c>
      <c r="K354" s="7" t="str">
        <f t="shared" si="38"/>
        <v/>
      </c>
      <c r="L354" s="7"/>
      <c r="M354" s="7" t="str">
        <f t="shared" si="39"/>
        <v/>
      </c>
      <c r="N354" s="5" t="str">
        <f t="shared" si="40"/>
        <v/>
      </c>
    </row>
    <row r="355" spans="1:14" ht="12.75" customHeight="1" x14ac:dyDescent="0.3">
      <c r="A355" s="65" t="str">
        <f t="shared" si="35"/>
        <v>RFB 142</v>
      </c>
      <c r="B355" s="65"/>
      <c r="C355" s="66"/>
      <c r="D355" s="63"/>
      <c r="E355" s="64" t="s">
        <v>1303</v>
      </c>
      <c r="F355" s="65" t="s">
        <v>10</v>
      </c>
      <c r="G355" s="55"/>
      <c r="H355" s="76"/>
      <c r="I355" s="138" t="str">
        <f t="shared" si="36"/>
        <v/>
      </c>
      <c r="J355" s="7" t="str">
        <f t="shared" si="37"/>
        <v/>
      </c>
      <c r="K355" s="7" t="str">
        <f t="shared" si="38"/>
        <v xml:space="preserve">RFB </v>
      </c>
      <c r="L355" s="7"/>
      <c r="M355" s="7" t="str">
        <f t="shared" si="39"/>
        <v xml:space="preserve">RFB </v>
      </c>
      <c r="N355" s="5">
        <f t="shared" si="40"/>
        <v>142</v>
      </c>
    </row>
    <row r="356" spans="1:14" ht="12.75" customHeight="1" x14ac:dyDescent="0.3">
      <c r="A356" s="65" t="str">
        <f t="shared" si="35"/>
        <v/>
      </c>
      <c r="B356" s="65"/>
      <c r="C356" s="66"/>
      <c r="D356" s="63"/>
      <c r="E356" s="64"/>
      <c r="F356" s="65"/>
      <c r="G356" s="55"/>
      <c r="H356" s="76"/>
      <c r="I356" s="138" t="str">
        <f t="shared" si="36"/>
        <v/>
      </c>
      <c r="J356" s="7" t="str">
        <f t="shared" si="37"/>
        <v/>
      </c>
      <c r="K356" s="7" t="str">
        <f t="shared" si="38"/>
        <v/>
      </c>
      <c r="L356" s="7"/>
      <c r="M356" s="7" t="str">
        <f t="shared" si="39"/>
        <v/>
      </c>
      <c r="N356" s="5" t="str">
        <f t="shared" si="40"/>
        <v/>
      </c>
    </row>
    <row r="357" spans="1:14" ht="12.75" customHeight="1" x14ac:dyDescent="0.3">
      <c r="A357" s="65" t="str">
        <f t="shared" si="35"/>
        <v/>
      </c>
      <c r="B357" s="65"/>
      <c r="C357" s="221" t="s">
        <v>1298</v>
      </c>
      <c r="D357" s="193"/>
      <c r="E357" s="64"/>
      <c r="F357" s="65"/>
      <c r="G357" s="55"/>
      <c r="H357" s="76"/>
      <c r="I357" s="138" t="str">
        <f t="shared" si="36"/>
        <v/>
      </c>
      <c r="J357" s="7" t="str">
        <f t="shared" si="37"/>
        <v/>
      </c>
      <c r="K357" s="7" t="str">
        <f t="shared" si="38"/>
        <v/>
      </c>
      <c r="L357" s="7"/>
      <c r="M357" s="7" t="str">
        <f t="shared" si="39"/>
        <v/>
      </c>
      <c r="N357" s="5" t="str">
        <f t="shared" si="40"/>
        <v/>
      </c>
    </row>
    <row r="358" spans="1:14" ht="12.75" customHeight="1" x14ac:dyDescent="0.3">
      <c r="A358" s="65" t="str">
        <f t="shared" si="35"/>
        <v/>
      </c>
      <c r="B358" s="65"/>
      <c r="C358" s="221" t="s">
        <v>1299</v>
      </c>
      <c r="D358" s="63"/>
      <c r="E358" s="64"/>
      <c r="F358" s="65"/>
      <c r="G358" s="55"/>
      <c r="H358" s="76"/>
      <c r="I358" s="138" t="str">
        <f t="shared" si="36"/>
        <v/>
      </c>
      <c r="J358" s="7" t="str">
        <f t="shared" si="37"/>
        <v/>
      </c>
      <c r="K358" s="7" t="str">
        <f t="shared" si="38"/>
        <v/>
      </c>
      <c r="L358" s="7"/>
      <c r="M358" s="7" t="str">
        <f t="shared" si="39"/>
        <v/>
      </c>
      <c r="N358" s="5" t="str">
        <f t="shared" si="40"/>
        <v/>
      </c>
    </row>
    <row r="359" spans="1:14" ht="12.75" customHeight="1" x14ac:dyDescent="0.3">
      <c r="A359" s="65" t="str">
        <f t="shared" ref="A359:A422" si="41">CONCATENATE(M359,N359)</f>
        <v/>
      </c>
      <c r="B359" s="65"/>
      <c r="C359" s="62"/>
      <c r="D359" s="63"/>
      <c r="E359" s="64"/>
      <c r="F359" s="65"/>
      <c r="G359" s="55"/>
      <c r="H359" s="76"/>
      <c r="I359" s="138" t="str">
        <f t="shared" si="36"/>
        <v/>
      </c>
      <c r="J359" s="7" t="str">
        <f t="shared" si="37"/>
        <v/>
      </c>
      <c r="K359" s="7" t="str">
        <f t="shared" si="38"/>
        <v/>
      </c>
      <c r="L359" s="7"/>
      <c r="M359" s="7" t="str">
        <f t="shared" si="39"/>
        <v/>
      </c>
      <c r="N359" s="5" t="str">
        <f t="shared" si="40"/>
        <v/>
      </c>
    </row>
    <row r="360" spans="1:14" ht="12.75" customHeight="1" x14ac:dyDescent="0.3">
      <c r="A360" s="65" t="str">
        <f t="shared" si="41"/>
        <v>RFB 143</v>
      </c>
      <c r="B360" s="65" t="s">
        <v>1313</v>
      </c>
      <c r="C360" s="66"/>
      <c r="D360" s="63" t="s">
        <v>38</v>
      </c>
      <c r="E360" s="64" t="s">
        <v>1286</v>
      </c>
      <c r="F360" s="65"/>
      <c r="G360" s="55"/>
      <c r="H360" s="76"/>
      <c r="I360" s="138" t="str">
        <f t="shared" si="36"/>
        <v/>
      </c>
      <c r="J360" s="7" t="str">
        <f t="shared" si="37"/>
        <v xml:space="preserve">RFB </v>
      </c>
      <c r="K360" s="7" t="str">
        <f t="shared" si="38"/>
        <v/>
      </c>
      <c r="L360" s="7"/>
      <c r="M360" s="7" t="str">
        <f t="shared" si="39"/>
        <v xml:space="preserve">RFB </v>
      </c>
      <c r="N360" s="5">
        <f t="shared" si="40"/>
        <v>143</v>
      </c>
    </row>
    <row r="361" spans="1:14" ht="12.75" customHeight="1" x14ac:dyDescent="0.3">
      <c r="A361" s="65" t="str">
        <f t="shared" si="41"/>
        <v/>
      </c>
      <c r="B361" s="65"/>
      <c r="C361" s="63"/>
      <c r="D361" s="63"/>
      <c r="E361" s="64"/>
      <c r="F361" s="65"/>
      <c r="G361" s="55"/>
      <c r="H361" s="76"/>
      <c r="I361" s="138" t="str">
        <f t="shared" si="36"/>
        <v/>
      </c>
      <c r="J361" s="7" t="str">
        <f t="shared" si="37"/>
        <v/>
      </c>
      <c r="K361" s="7" t="str">
        <f t="shared" si="38"/>
        <v/>
      </c>
      <c r="L361" s="7"/>
      <c r="M361" s="7" t="str">
        <f t="shared" si="39"/>
        <v/>
      </c>
      <c r="N361" s="5" t="str">
        <f t="shared" si="40"/>
        <v/>
      </c>
    </row>
    <row r="362" spans="1:14" ht="12.75" customHeight="1" x14ac:dyDescent="0.3">
      <c r="A362" s="65" t="str">
        <f t="shared" si="41"/>
        <v>RFB 144</v>
      </c>
      <c r="B362" s="65"/>
      <c r="C362" s="63"/>
      <c r="D362" s="63"/>
      <c r="E362" s="64" t="s">
        <v>1300</v>
      </c>
      <c r="F362" s="65" t="s">
        <v>10</v>
      </c>
      <c r="G362" s="55"/>
      <c r="H362" s="76"/>
      <c r="I362" s="138" t="str">
        <f t="shared" si="36"/>
        <v/>
      </c>
      <c r="J362" s="7" t="str">
        <f t="shared" si="37"/>
        <v/>
      </c>
      <c r="K362" s="7" t="str">
        <f t="shared" si="38"/>
        <v xml:space="preserve">RFB </v>
      </c>
      <c r="L362" s="7"/>
      <c r="M362" s="7" t="str">
        <f t="shared" si="39"/>
        <v xml:space="preserve">RFB </v>
      </c>
      <c r="N362" s="5">
        <f t="shared" si="40"/>
        <v>144</v>
      </c>
    </row>
    <row r="363" spans="1:14" ht="12.75" customHeight="1" x14ac:dyDescent="0.3">
      <c r="A363" s="65" t="str">
        <f t="shared" si="41"/>
        <v/>
      </c>
      <c r="B363" s="65"/>
      <c r="C363" s="66"/>
      <c r="D363" s="63"/>
      <c r="E363" s="64"/>
      <c r="F363" s="65"/>
      <c r="G363" s="55"/>
      <c r="H363" s="76"/>
      <c r="I363" s="138" t="str">
        <f t="shared" si="36"/>
        <v/>
      </c>
      <c r="J363" s="7" t="str">
        <f t="shared" si="37"/>
        <v/>
      </c>
      <c r="K363" s="7" t="str">
        <f t="shared" si="38"/>
        <v/>
      </c>
      <c r="L363" s="7"/>
      <c r="M363" s="7" t="str">
        <f t="shared" si="39"/>
        <v/>
      </c>
      <c r="N363" s="5" t="str">
        <f t="shared" si="40"/>
        <v/>
      </c>
    </row>
    <row r="364" spans="1:14" ht="12.75" customHeight="1" x14ac:dyDescent="0.3">
      <c r="A364" s="65" t="str">
        <f t="shared" si="41"/>
        <v>RFB 145</v>
      </c>
      <c r="B364" s="65"/>
      <c r="C364" s="66"/>
      <c r="D364" s="63"/>
      <c r="E364" s="64" t="s">
        <v>1301</v>
      </c>
      <c r="F364" s="65" t="s">
        <v>10</v>
      </c>
      <c r="G364" s="55"/>
      <c r="H364" s="76"/>
      <c r="I364" s="138" t="str">
        <f t="shared" si="36"/>
        <v/>
      </c>
      <c r="J364" s="7" t="str">
        <f t="shared" si="37"/>
        <v/>
      </c>
      <c r="K364" s="7" t="str">
        <f t="shared" si="38"/>
        <v xml:space="preserve">RFB </v>
      </c>
      <c r="L364" s="7"/>
      <c r="M364" s="7" t="str">
        <f t="shared" si="39"/>
        <v xml:space="preserve">RFB </v>
      </c>
      <c r="N364" s="5">
        <f t="shared" si="40"/>
        <v>145</v>
      </c>
    </row>
    <row r="365" spans="1:14" ht="12.75" customHeight="1" x14ac:dyDescent="0.3">
      <c r="A365" s="65" t="str">
        <f t="shared" si="41"/>
        <v/>
      </c>
      <c r="B365" s="65"/>
      <c r="C365" s="66"/>
      <c r="D365" s="63"/>
      <c r="E365" s="64"/>
      <c r="F365" s="65"/>
      <c r="G365" s="55"/>
      <c r="H365" s="76"/>
      <c r="I365" s="138" t="str">
        <f t="shared" si="36"/>
        <v/>
      </c>
      <c r="J365" s="7" t="str">
        <f t="shared" si="37"/>
        <v/>
      </c>
      <c r="K365" s="7" t="str">
        <f t="shared" si="38"/>
        <v/>
      </c>
      <c r="L365" s="7"/>
      <c r="M365" s="7" t="str">
        <f t="shared" si="39"/>
        <v/>
      </c>
      <c r="N365" s="5" t="str">
        <f t="shared" si="40"/>
        <v/>
      </c>
    </row>
    <row r="366" spans="1:14" ht="12.75" customHeight="1" x14ac:dyDescent="0.3">
      <c r="A366" s="65" t="str">
        <f t="shared" si="41"/>
        <v>RFB 146</v>
      </c>
      <c r="B366" s="65"/>
      <c r="C366" s="66"/>
      <c r="D366" s="63"/>
      <c r="E366" s="64" t="s">
        <v>1302</v>
      </c>
      <c r="F366" s="65" t="s">
        <v>10</v>
      </c>
      <c r="G366" s="55"/>
      <c r="H366" s="76"/>
      <c r="I366" s="138" t="str">
        <f t="shared" si="36"/>
        <v/>
      </c>
      <c r="J366" s="7" t="str">
        <f t="shared" si="37"/>
        <v/>
      </c>
      <c r="K366" s="7" t="str">
        <f t="shared" si="38"/>
        <v xml:space="preserve">RFB </v>
      </c>
      <c r="L366" s="7"/>
      <c r="M366" s="7" t="str">
        <f t="shared" si="39"/>
        <v xml:space="preserve">RFB </v>
      </c>
      <c r="N366" s="5">
        <f t="shared" si="40"/>
        <v>146</v>
      </c>
    </row>
    <row r="367" spans="1:14" ht="12.75" customHeight="1" x14ac:dyDescent="0.3">
      <c r="A367" s="65" t="str">
        <f t="shared" si="41"/>
        <v/>
      </c>
      <c r="B367" s="65"/>
      <c r="C367" s="66"/>
      <c r="D367" s="63"/>
      <c r="E367" s="64"/>
      <c r="F367" s="65"/>
      <c r="G367" s="55"/>
      <c r="H367" s="76"/>
      <c r="I367" s="138" t="str">
        <f t="shared" si="36"/>
        <v/>
      </c>
      <c r="J367" s="7" t="str">
        <f t="shared" si="37"/>
        <v/>
      </c>
      <c r="K367" s="7" t="str">
        <f t="shared" si="38"/>
        <v/>
      </c>
      <c r="L367" s="7"/>
      <c r="M367" s="7" t="str">
        <f t="shared" si="39"/>
        <v/>
      </c>
      <c r="N367" s="5" t="str">
        <f t="shared" si="40"/>
        <v/>
      </c>
    </row>
    <row r="368" spans="1:14" ht="12.75" customHeight="1" x14ac:dyDescent="0.3">
      <c r="A368" s="65" t="str">
        <f t="shared" si="41"/>
        <v>RFB 147</v>
      </c>
      <c r="B368" s="65"/>
      <c r="C368" s="66"/>
      <c r="D368" s="63"/>
      <c r="E368" s="64" t="s">
        <v>1303</v>
      </c>
      <c r="F368" s="65" t="s">
        <v>10</v>
      </c>
      <c r="G368" s="55"/>
      <c r="H368" s="76"/>
      <c r="I368" s="138" t="str">
        <f t="shared" si="36"/>
        <v/>
      </c>
      <c r="J368" s="7" t="str">
        <f t="shared" si="37"/>
        <v/>
      </c>
      <c r="K368" s="7" t="str">
        <f t="shared" si="38"/>
        <v xml:space="preserve">RFB </v>
      </c>
      <c r="L368" s="7"/>
      <c r="M368" s="7" t="str">
        <f t="shared" si="39"/>
        <v xml:space="preserve">RFB </v>
      </c>
      <c r="N368" s="5">
        <f t="shared" si="40"/>
        <v>147</v>
      </c>
    </row>
    <row r="369" spans="1:14" ht="12.75" customHeight="1" x14ac:dyDescent="0.3">
      <c r="A369" s="65" t="str">
        <f t="shared" si="41"/>
        <v/>
      </c>
      <c r="B369" s="65"/>
      <c r="C369" s="66"/>
      <c r="D369" s="63"/>
      <c r="E369" s="64"/>
      <c r="F369" s="65"/>
      <c r="G369" s="55"/>
      <c r="H369" s="76"/>
      <c r="I369" s="138" t="str">
        <f t="shared" si="36"/>
        <v/>
      </c>
      <c r="J369" s="7" t="str">
        <f t="shared" si="37"/>
        <v/>
      </c>
      <c r="K369" s="7" t="str">
        <f t="shared" si="38"/>
        <v/>
      </c>
      <c r="L369" s="7"/>
      <c r="M369" s="7" t="str">
        <f t="shared" si="39"/>
        <v/>
      </c>
      <c r="N369" s="5" t="str">
        <f t="shared" si="40"/>
        <v/>
      </c>
    </row>
    <row r="370" spans="1:14" ht="12.75" customHeight="1" x14ac:dyDescent="0.3">
      <c r="A370" s="65" t="str">
        <f t="shared" si="41"/>
        <v/>
      </c>
      <c r="B370" s="65"/>
      <c r="C370" s="221" t="s">
        <v>1298</v>
      </c>
      <c r="D370" s="193"/>
      <c r="E370" s="64"/>
      <c r="F370" s="65"/>
      <c r="G370" s="55"/>
      <c r="H370" s="76"/>
      <c r="I370" s="138" t="str">
        <f t="shared" si="36"/>
        <v/>
      </c>
      <c r="J370" s="7" t="str">
        <f t="shared" si="37"/>
        <v/>
      </c>
      <c r="K370" s="7" t="str">
        <f t="shared" si="38"/>
        <v/>
      </c>
      <c r="L370" s="7"/>
      <c r="M370" s="7" t="str">
        <f t="shared" si="39"/>
        <v/>
      </c>
      <c r="N370" s="5" t="str">
        <f t="shared" si="40"/>
        <v/>
      </c>
    </row>
    <row r="371" spans="1:14" ht="12.75" customHeight="1" x14ac:dyDescent="0.3">
      <c r="A371" s="65" t="str">
        <f t="shared" si="41"/>
        <v/>
      </c>
      <c r="B371" s="65"/>
      <c r="C371" s="221" t="s">
        <v>1299</v>
      </c>
      <c r="D371" s="63"/>
      <c r="E371" s="64"/>
      <c r="F371" s="65"/>
      <c r="G371" s="55"/>
      <c r="H371" s="76"/>
      <c r="I371" s="138" t="str">
        <f t="shared" si="36"/>
        <v/>
      </c>
      <c r="J371" s="7" t="str">
        <f t="shared" si="37"/>
        <v/>
      </c>
      <c r="K371" s="7" t="str">
        <f t="shared" si="38"/>
        <v/>
      </c>
      <c r="L371" s="7"/>
      <c r="M371" s="7" t="str">
        <f t="shared" si="39"/>
        <v/>
      </c>
      <c r="N371" s="5" t="str">
        <f t="shared" si="40"/>
        <v/>
      </c>
    </row>
    <row r="372" spans="1:14" ht="12.75" customHeight="1" x14ac:dyDescent="0.3">
      <c r="A372" s="65" t="str">
        <f t="shared" si="41"/>
        <v/>
      </c>
      <c r="B372" s="65"/>
      <c r="C372" s="66"/>
      <c r="D372" s="63"/>
      <c r="E372" s="64"/>
      <c r="F372" s="65"/>
      <c r="G372" s="55"/>
      <c r="H372" s="76"/>
      <c r="I372" s="138" t="str">
        <f t="shared" si="36"/>
        <v/>
      </c>
      <c r="J372" s="7" t="str">
        <f t="shared" si="37"/>
        <v/>
      </c>
      <c r="K372" s="7" t="str">
        <f t="shared" si="38"/>
        <v/>
      </c>
      <c r="L372" s="7"/>
      <c r="M372" s="7" t="str">
        <f t="shared" si="39"/>
        <v/>
      </c>
      <c r="N372" s="5" t="str">
        <f t="shared" si="40"/>
        <v/>
      </c>
    </row>
    <row r="373" spans="1:14" ht="12.75" customHeight="1" x14ac:dyDescent="0.3">
      <c r="A373" s="65" t="str">
        <f t="shared" si="41"/>
        <v>RFB 148</v>
      </c>
      <c r="B373" s="65" t="s">
        <v>1313</v>
      </c>
      <c r="C373" s="66"/>
      <c r="D373" s="63" t="s">
        <v>96</v>
      </c>
      <c r="E373" s="64" t="s">
        <v>1286</v>
      </c>
      <c r="F373" s="65"/>
      <c r="G373" s="55"/>
      <c r="H373" s="76"/>
      <c r="I373" s="138" t="str">
        <f t="shared" si="36"/>
        <v/>
      </c>
      <c r="J373" s="7" t="str">
        <f t="shared" si="37"/>
        <v xml:space="preserve">RFB </v>
      </c>
      <c r="K373" s="7" t="str">
        <f t="shared" si="38"/>
        <v/>
      </c>
      <c r="L373" s="7"/>
      <c r="M373" s="7" t="str">
        <f t="shared" si="39"/>
        <v xml:space="preserve">RFB </v>
      </c>
      <c r="N373" s="5">
        <f t="shared" si="40"/>
        <v>148</v>
      </c>
    </row>
    <row r="374" spans="1:14" ht="12.75" customHeight="1" x14ac:dyDescent="0.3">
      <c r="A374" s="65" t="str">
        <f t="shared" si="41"/>
        <v/>
      </c>
      <c r="B374" s="65"/>
      <c r="C374" s="221"/>
      <c r="D374" s="63"/>
      <c r="E374" s="64"/>
      <c r="F374" s="65"/>
      <c r="G374" s="55"/>
      <c r="H374" s="76"/>
      <c r="I374" s="138" t="str">
        <f t="shared" si="36"/>
        <v/>
      </c>
      <c r="J374" s="7" t="str">
        <f t="shared" si="37"/>
        <v/>
      </c>
      <c r="K374" s="7" t="str">
        <f t="shared" si="38"/>
        <v/>
      </c>
      <c r="L374" s="7"/>
      <c r="M374" s="7" t="str">
        <f t="shared" si="39"/>
        <v/>
      </c>
      <c r="N374" s="5" t="str">
        <f t="shared" si="40"/>
        <v/>
      </c>
    </row>
    <row r="375" spans="1:14" ht="12.75" customHeight="1" x14ac:dyDescent="0.3">
      <c r="A375" s="65" t="str">
        <f t="shared" si="41"/>
        <v>RFB 149</v>
      </c>
      <c r="B375" s="65"/>
      <c r="C375" s="66"/>
      <c r="D375" s="63"/>
      <c r="E375" s="64" t="s">
        <v>1296</v>
      </c>
      <c r="F375" s="65" t="s">
        <v>10</v>
      </c>
      <c r="G375" s="55"/>
      <c r="H375" s="76"/>
      <c r="I375" s="138" t="str">
        <f t="shared" si="36"/>
        <v/>
      </c>
      <c r="J375" s="7" t="str">
        <f t="shared" si="37"/>
        <v/>
      </c>
      <c r="K375" s="7" t="str">
        <f t="shared" si="38"/>
        <v xml:space="preserve">RFB </v>
      </c>
      <c r="L375" s="7"/>
      <c r="M375" s="7" t="str">
        <f t="shared" si="39"/>
        <v xml:space="preserve">RFB </v>
      </c>
      <c r="N375" s="5">
        <f t="shared" si="40"/>
        <v>149</v>
      </c>
    </row>
    <row r="376" spans="1:14" ht="12.75" customHeight="1" x14ac:dyDescent="0.3">
      <c r="A376" s="65" t="str">
        <f t="shared" si="41"/>
        <v>RFB 150</v>
      </c>
      <c r="B376" s="65"/>
      <c r="C376" s="63"/>
      <c r="D376" s="63"/>
      <c r="E376" s="64" t="s">
        <v>1300</v>
      </c>
      <c r="F376" s="65" t="s">
        <v>10</v>
      </c>
      <c r="G376" s="55"/>
      <c r="H376" s="76"/>
      <c r="I376" s="138" t="str">
        <f t="shared" si="36"/>
        <v/>
      </c>
      <c r="J376" s="7" t="str">
        <f t="shared" si="37"/>
        <v/>
      </c>
      <c r="K376" s="7" t="str">
        <f t="shared" si="38"/>
        <v xml:space="preserve">RFB </v>
      </c>
      <c r="L376" s="7"/>
      <c r="M376" s="7" t="str">
        <f t="shared" si="39"/>
        <v xml:space="preserve">RFB </v>
      </c>
      <c r="N376" s="5">
        <f t="shared" si="40"/>
        <v>150</v>
      </c>
    </row>
    <row r="377" spans="1:14" ht="12.75" customHeight="1" x14ac:dyDescent="0.3">
      <c r="A377" s="65" t="str">
        <f t="shared" si="41"/>
        <v/>
      </c>
      <c r="B377" s="65"/>
      <c r="C377" s="66"/>
      <c r="D377" s="63"/>
      <c r="E377" s="64"/>
      <c r="F377" s="65"/>
      <c r="G377" s="55"/>
      <c r="H377" s="76"/>
      <c r="I377" s="138" t="str">
        <f t="shared" si="36"/>
        <v/>
      </c>
      <c r="J377" s="7" t="str">
        <f t="shared" si="37"/>
        <v/>
      </c>
      <c r="K377" s="7" t="str">
        <f t="shared" si="38"/>
        <v/>
      </c>
      <c r="L377" s="7"/>
      <c r="M377" s="7" t="str">
        <f t="shared" si="39"/>
        <v/>
      </c>
      <c r="N377" s="5" t="str">
        <f t="shared" si="40"/>
        <v/>
      </c>
    </row>
    <row r="378" spans="1:14" ht="12.75" customHeight="1" x14ac:dyDescent="0.3">
      <c r="A378" s="65" t="str">
        <f t="shared" si="41"/>
        <v>RFB 151</v>
      </c>
      <c r="B378" s="65"/>
      <c r="C378" s="66"/>
      <c r="D378" s="63"/>
      <c r="E378" s="64" t="s">
        <v>1301</v>
      </c>
      <c r="F378" s="65" t="s">
        <v>10</v>
      </c>
      <c r="G378" s="55"/>
      <c r="H378" s="76"/>
      <c r="I378" s="138" t="str">
        <f t="shared" si="36"/>
        <v/>
      </c>
      <c r="J378" s="7" t="str">
        <f t="shared" si="37"/>
        <v/>
      </c>
      <c r="K378" s="7" t="str">
        <f t="shared" si="38"/>
        <v xml:space="preserve">RFB </v>
      </c>
      <c r="L378" s="7"/>
      <c r="M378" s="7" t="str">
        <f t="shared" si="39"/>
        <v xml:space="preserve">RFB </v>
      </c>
      <c r="N378" s="5">
        <f t="shared" si="40"/>
        <v>151</v>
      </c>
    </row>
    <row r="379" spans="1:14" ht="12.75" customHeight="1" x14ac:dyDescent="0.3">
      <c r="A379" s="65" t="str">
        <f t="shared" si="41"/>
        <v/>
      </c>
      <c r="B379" s="65"/>
      <c r="C379" s="66"/>
      <c r="D379" s="63"/>
      <c r="E379" s="64"/>
      <c r="F379" s="65"/>
      <c r="G379" s="55"/>
      <c r="H379" s="76"/>
      <c r="I379" s="138" t="str">
        <f t="shared" si="36"/>
        <v/>
      </c>
      <c r="J379" s="7" t="str">
        <f t="shared" si="37"/>
        <v/>
      </c>
      <c r="K379" s="7" t="str">
        <f t="shared" si="38"/>
        <v/>
      </c>
      <c r="L379" s="7"/>
      <c r="M379" s="7" t="str">
        <f t="shared" si="39"/>
        <v/>
      </c>
      <c r="N379" s="5" t="str">
        <f t="shared" si="40"/>
        <v/>
      </c>
    </row>
    <row r="380" spans="1:14" ht="12.75" customHeight="1" x14ac:dyDescent="0.3">
      <c r="A380" s="65" t="str">
        <f t="shared" si="41"/>
        <v>RFB 152</v>
      </c>
      <c r="B380" s="65"/>
      <c r="C380" s="66"/>
      <c r="D380" s="63"/>
      <c r="E380" s="64" t="s">
        <v>1302</v>
      </c>
      <c r="F380" s="65" t="s">
        <v>10</v>
      </c>
      <c r="G380" s="55"/>
      <c r="H380" s="76"/>
      <c r="I380" s="138" t="str">
        <f t="shared" si="36"/>
        <v/>
      </c>
      <c r="J380" s="7" t="str">
        <f t="shared" si="37"/>
        <v/>
      </c>
      <c r="K380" s="7" t="str">
        <f t="shared" si="38"/>
        <v xml:space="preserve">RFB </v>
      </c>
      <c r="L380" s="7"/>
      <c r="M380" s="7" t="str">
        <f t="shared" si="39"/>
        <v xml:space="preserve">RFB </v>
      </c>
      <c r="N380" s="5">
        <f t="shared" si="40"/>
        <v>152</v>
      </c>
    </row>
    <row r="381" spans="1:14" ht="12.75" customHeight="1" x14ac:dyDescent="0.3">
      <c r="A381" s="65" t="str">
        <f t="shared" si="41"/>
        <v/>
      </c>
      <c r="B381" s="65"/>
      <c r="C381" s="66"/>
      <c r="D381" s="63"/>
      <c r="E381" s="64"/>
      <c r="F381" s="65"/>
      <c r="G381" s="55"/>
      <c r="H381" s="76"/>
      <c r="I381" s="138" t="str">
        <f t="shared" si="36"/>
        <v/>
      </c>
      <c r="J381" s="7" t="str">
        <f t="shared" si="37"/>
        <v/>
      </c>
      <c r="K381" s="7" t="str">
        <f t="shared" si="38"/>
        <v/>
      </c>
      <c r="L381" s="7"/>
      <c r="M381" s="7" t="str">
        <f t="shared" si="39"/>
        <v/>
      </c>
      <c r="N381" s="5" t="str">
        <f t="shared" si="40"/>
        <v/>
      </c>
    </row>
    <row r="382" spans="1:14" ht="12.75" customHeight="1" x14ac:dyDescent="0.3">
      <c r="A382" s="65" t="str">
        <f t="shared" si="41"/>
        <v>RFB 153</v>
      </c>
      <c r="B382" s="65"/>
      <c r="C382" s="66"/>
      <c r="D382" s="63"/>
      <c r="E382" s="64" t="s">
        <v>1303</v>
      </c>
      <c r="F382" s="65" t="s">
        <v>10</v>
      </c>
      <c r="G382" s="55"/>
      <c r="H382" s="76"/>
      <c r="I382" s="138" t="str">
        <f t="shared" si="36"/>
        <v/>
      </c>
      <c r="J382" s="7" t="str">
        <f t="shared" si="37"/>
        <v/>
      </c>
      <c r="K382" s="7" t="str">
        <f t="shared" si="38"/>
        <v xml:space="preserve">RFB </v>
      </c>
      <c r="L382" s="7"/>
      <c r="M382" s="7" t="str">
        <f t="shared" si="39"/>
        <v xml:space="preserve">RFB </v>
      </c>
      <c r="N382" s="5">
        <f t="shared" si="40"/>
        <v>153</v>
      </c>
    </row>
    <row r="383" spans="1:14" ht="12.75" customHeight="1" x14ac:dyDescent="0.3">
      <c r="A383" s="65" t="str">
        <f t="shared" si="41"/>
        <v/>
      </c>
      <c r="B383" s="65"/>
      <c r="C383" s="66"/>
      <c r="D383" s="63"/>
      <c r="E383" s="64"/>
      <c r="F383" s="65"/>
      <c r="G383" s="55"/>
      <c r="H383" s="76"/>
      <c r="I383" s="138" t="str">
        <f t="shared" si="36"/>
        <v/>
      </c>
      <c r="J383" s="7" t="str">
        <f t="shared" si="37"/>
        <v/>
      </c>
      <c r="K383" s="7" t="str">
        <f t="shared" si="38"/>
        <v/>
      </c>
      <c r="L383" s="7"/>
      <c r="M383" s="7" t="str">
        <f t="shared" si="39"/>
        <v/>
      </c>
      <c r="N383" s="5" t="str">
        <f t="shared" si="40"/>
        <v/>
      </c>
    </row>
    <row r="384" spans="1:14" ht="12.75" customHeight="1" x14ac:dyDescent="0.3">
      <c r="A384" s="65" t="str">
        <f t="shared" si="41"/>
        <v/>
      </c>
      <c r="B384" s="65"/>
      <c r="C384" s="221" t="s">
        <v>1298</v>
      </c>
      <c r="D384" s="193"/>
      <c r="E384" s="64"/>
      <c r="F384" s="65"/>
      <c r="G384" s="55"/>
      <c r="H384" s="76"/>
      <c r="I384" s="138" t="str">
        <f t="shared" si="36"/>
        <v/>
      </c>
      <c r="J384" s="7" t="str">
        <f t="shared" si="37"/>
        <v/>
      </c>
      <c r="K384" s="7" t="str">
        <f t="shared" si="38"/>
        <v/>
      </c>
      <c r="L384" s="7"/>
      <c r="M384" s="7" t="str">
        <f t="shared" si="39"/>
        <v/>
      </c>
      <c r="N384" s="5" t="str">
        <f t="shared" si="40"/>
        <v/>
      </c>
    </row>
    <row r="385" spans="1:14" ht="12.75" customHeight="1" x14ac:dyDescent="0.3">
      <c r="A385" s="65" t="str">
        <f t="shared" si="41"/>
        <v/>
      </c>
      <c r="B385" s="65"/>
      <c r="C385" s="221" t="s">
        <v>1299</v>
      </c>
      <c r="D385" s="63"/>
      <c r="E385" s="64"/>
      <c r="F385" s="65"/>
      <c r="G385" s="55"/>
      <c r="H385" s="76"/>
      <c r="I385" s="138" t="str">
        <f t="shared" si="36"/>
        <v/>
      </c>
      <c r="J385" s="7" t="str">
        <f t="shared" si="37"/>
        <v/>
      </c>
      <c r="K385" s="7" t="str">
        <f t="shared" si="38"/>
        <v/>
      </c>
      <c r="L385" s="7"/>
      <c r="M385" s="7" t="str">
        <f t="shared" si="39"/>
        <v/>
      </c>
      <c r="N385" s="5" t="str">
        <f t="shared" si="40"/>
        <v/>
      </c>
    </row>
    <row r="386" spans="1:14" ht="12.75" customHeight="1" x14ac:dyDescent="0.3">
      <c r="A386" s="65" t="str">
        <f t="shared" si="41"/>
        <v/>
      </c>
      <c r="B386" s="65"/>
      <c r="C386" s="66"/>
      <c r="D386" s="63"/>
      <c r="E386" s="64"/>
      <c r="F386" s="65"/>
      <c r="G386" s="55"/>
      <c r="H386" s="76"/>
      <c r="I386" s="138" t="str">
        <f t="shared" si="36"/>
        <v/>
      </c>
      <c r="J386" s="7" t="str">
        <f t="shared" si="37"/>
        <v/>
      </c>
      <c r="K386" s="7" t="str">
        <f t="shared" si="38"/>
        <v/>
      </c>
      <c r="L386" s="7"/>
      <c r="M386" s="7" t="str">
        <f t="shared" si="39"/>
        <v/>
      </c>
      <c r="N386" s="5" t="str">
        <f t="shared" si="40"/>
        <v/>
      </c>
    </row>
    <row r="387" spans="1:14" ht="12.75" customHeight="1" x14ac:dyDescent="0.3">
      <c r="A387" s="65" t="str">
        <f t="shared" si="41"/>
        <v>RFB 154</v>
      </c>
      <c r="B387" s="65" t="s">
        <v>1313</v>
      </c>
      <c r="C387" s="66"/>
      <c r="D387" s="63" t="s">
        <v>97</v>
      </c>
      <c r="E387" s="64" t="s">
        <v>1285</v>
      </c>
      <c r="F387" s="65"/>
      <c r="G387" s="55"/>
      <c r="H387" s="76"/>
      <c r="I387" s="138" t="str">
        <f t="shared" si="36"/>
        <v/>
      </c>
      <c r="J387" s="7" t="str">
        <f t="shared" si="37"/>
        <v xml:space="preserve">RFB </v>
      </c>
      <c r="K387" s="7" t="str">
        <f t="shared" si="38"/>
        <v/>
      </c>
      <c r="L387" s="7"/>
      <c r="M387" s="7" t="str">
        <f t="shared" si="39"/>
        <v xml:space="preserve">RFB </v>
      </c>
      <c r="N387" s="5">
        <f t="shared" si="40"/>
        <v>154</v>
      </c>
    </row>
    <row r="388" spans="1:14" ht="12.75" customHeight="1" x14ac:dyDescent="0.3">
      <c r="A388" s="65" t="str">
        <f t="shared" si="41"/>
        <v/>
      </c>
      <c r="B388" s="65"/>
      <c r="C388" s="66"/>
      <c r="D388" s="63"/>
      <c r="E388" s="64"/>
      <c r="F388" s="65"/>
      <c r="G388" s="55"/>
      <c r="H388" s="76"/>
      <c r="I388" s="138" t="str">
        <f t="shared" si="36"/>
        <v/>
      </c>
      <c r="J388" s="7" t="str">
        <f t="shared" si="37"/>
        <v/>
      </c>
      <c r="K388" s="7" t="str">
        <f t="shared" si="38"/>
        <v/>
      </c>
      <c r="L388" s="7"/>
      <c r="M388" s="7" t="str">
        <f t="shared" si="39"/>
        <v/>
      </c>
      <c r="N388" s="5" t="str">
        <f t="shared" si="40"/>
        <v/>
      </c>
    </row>
    <row r="389" spans="1:14" ht="12.75" customHeight="1" x14ac:dyDescent="0.3">
      <c r="A389" s="65" t="str">
        <f t="shared" si="41"/>
        <v>RFB 155</v>
      </c>
      <c r="B389" s="65"/>
      <c r="C389" s="63"/>
      <c r="D389" s="63"/>
      <c r="E389" s="64" t="s">
        <v>1300</v>
      </c>
      <c r="F389" s="65" t="s">
        <v>10</v>
      </c>
      <c r="G389" s="55"/>
      <c r="H389" s="76"/>
      <c r="I389" s="138" t="str">
        <f t="shared" ref="I389:I452" si="42">IF(AND(OR(G389=0,H389=0)),"",G389*H389)</f>
        <v/>
      </c>
      <c r="J389" s="7" t="str">
        <f t="shared" si="37"/>
        <v/>
      </c>
      <c r="K389" s="7" t="str">
        <f t="shared" si="38"/>
        <v xml:space="preserve">RFB </v>
      </c>
      <c r="L389" s="7"/>
      <c r="M389" s="7" t="str">
        <f t="shared" si="39"/>
        <v xml:space="preserve">RFB </v>
      </c>
      <c r="N389" s="5">
        <f t="shared" si="40"/>
        <v>155</v>
      </c>
    </row>
    <row r="390" spans="1:14" ht="12.75" customHeight="1" x14ac:dyDescent="0.3">
      <c r="A390" s="65" t="str">
        <f t="shared" si="41"/>
        <v/>
      </c>
      <c r="B390" s="65"/>
      <c r="C390" s="66"/>
      <c r="D390" s="63"/>
      <c r="E390" s="64"/>
      <c r="F390" s="65"/>
      <c r="G390" s="55"/>
      <c r="H390" s="76"/>
      <c r="I390" s="138" t="str">
        <f t="shared" si="42"/>
        <v/>
      </c>
      <c r="J390" s="7" t="str">
        <f t="shared" si="37"/>
        <v/>
      </c>
      <c r="K390" s="7" t="str">
        <f t="shared" si="38"/>
        <v/>
      </c>
      <c r="L390" s="7"/>
      <c r="M390" s="7" t="str">
        <f t="shared" si="39"/>
        <v/>
      </c>
      <c r="N390" s="5" t="str">
        <f t="shared" si="40"/>
        <v/>
      </c>
    </row>
    <row r="391" spans="1:14" ht="12.75" customHeight="1" x14ac:dyDescent="0.3">
      <c r="A391" s="65" t="str">
        <f t="shared" si="41"/>
        <v>RFB 156</v>
      </c>
      <c r="B391" s="65"/>
      <c r="C391" s="66"/>
      <c r="D391" s="63"/>
      <c r="E391" s="64" t="s">
        <v>1301</v>
      </c>
      <c r="F391" s="65" t="s">
        <v>10</v>
      </c>
      <c r="G391" s="55"/>
      <c r="H391" s="76"/>
      <c r="I391" s="138" t="str">
        <f t="shared" si="42"/>
        <v/>
      </c>
      <c r="J391" s="7" t="str">
        <f t="shared" si="37"/>
        <v/>
      </c>
      <c r="K391" s="7" t="str">
        <f t="shared" si="38"/>
        <v xml:space="preserve">RFB </v>
      </c>
      <c r="L391" s="7"/>
      <c r="M391" s="7" t="str">
        <f t="shared" si="39"/>
        <v xml:space="preserve">RFB </v>
      </c>
      <c r="N391" s="5">
        <f t="shared" si="40"/>
        <v>156</v>
      </c>
    </row>
    <row r="392" spans="1:14" ht="12.75" customHeight="1" x14ac:dyDescent="0.3">
      <c r="A392" s="65" t="str">
        <f t="shared" si="41"/>
        <v/>
      </c>
      <c r="B392" s="65"/>
      <c r="C392" s="66"/>
      <c r="D392" s="63"/>
      <c r="E392" s="64"/>
      <c r="F392" s="65"/>
      <c r="G392" s="55"/>
      <c r="H392" s="76"/>
      <c r="I392" s="138" t="str">
        <f t="shared" si="42"/>
        <v/>
      </c>
      <c r="J392" s="7" t="str">
        <f t="shared" si="37"/>
        <v/>
      </c>
      <c r="K392" s="7" t="str">
        <f t="shared" si="38"/>
        <v/>
      </c>
      <c r="L392" s="7"/>
      <c r="M392" s="7" t="str">
        <f t="shared" si="39"/>
        <v/>
      </c>
      <c r="N392" s="5" t="str">
        <f t="shared" si="40"/>
        <v/>
      </c>
    </row>
    <row r="393" spans="1:14" ht="12.75" customHeight="1" x14ac:dyDescent="0.3">
      <c r="A393" s="65" t="str">
        <f t="shared" si="41"/>
        <v>RFB 157</v>
      </c>
      <c r="B393" s="65"/>
      <c r="C393" s="66"/>
      <c r="D393" s="63"/>
      <c r="E393" s="64" t="s">
        <v>1302</v>
      </c>
      <c r="F393" s="65" t="s">
        <v>10</v>
      </c>
      <c r="G393" s="55"/>
      <c r="H393" s="76"/>
      <c r="I393" s="138" t="str">
        <f t="shared" si="42"/>
        <v/>
      </c>
      <c r="J393" s="7" t="str">
        <f t="shared" si="37"/>
        <v/>
      </c>
      <c r="K393" s="7" t="str">
        <f t="shared" si="38"/>
        <v xml:space="preserve">RFB </v>
      </c>
      <c r="L393" s="7"/>
      <c r="M393" s="7" t="str">
        <f t="shared" si="39"/>
        <v xml:space="preserve">RFB </v>
      </c>
      <c r="N393" s="5">
        <f t="shared" si="40"/>
        <v>157</v>
      </c>
    </row>
    <row r="394" spans="1:14" ht="12.75" customHeight="1" x14ac:dyDescent="0.3">
      <c r="A394" s="65" t="str">
        <f t="shared" si="41"/>
        <v/>
      </c>
      <c r="B394" s="65"/>
      <c r="C394" s="66"/>
      <c r="D394" s="63"/>
      <c r="E394" s="64"/>
      <c r="F394" s="65"/>
      <c r="G394" s="55"/>
      <c r="H394" s="76"/>
      <c r="I394" s="138" t="str">
        <f t="shared" si="42"/>
        <v/>
      </c>
      <c r="J394" s="7" t="str">
        <f t="shared" si="37"/>
        <v/>
      </c>
      <c r="K394" s="7" t="str">
        <f t="shared" si="38"/>
        <v/>
      </c>
      <c r="L394" s="7"/>
      <c r="M394" s="7" t="str">
        <f t="shared" si="39"/>
        <v/>
      </c>
      <c r="N394" s="5" t="str">
        <f t="shared" si="40"/>
        <v/>
      </c>
    </row>
    <row r="395" spans="1:14" ht="12.75" customHeight="1" x14ac:dyDescent="0.3">
      <c r="A395" s="65" t="str">
        <f t="shared" si="41"/>
        <v>RFB 158</v>
      </c>
      <c r="B395" s="65"/>
      <c r="C395" s="66"/>
      <c r="D395" s="63"/>
      <c r="E395" s="64" t="s">
        <v>1303</v>
      </c>
      <c r="F395" s="65" t="s">
        <v>10</v>
      </c>
      <c r="G395" s="55"/>
      <c r="H395" s="76"/>
      <c r="I395" s="138" t="str">
        <f t="shared" si="42"/>
        <v/>
      </c>
      <c r="J395" s="7" t="str">
        <f t="shared" si="37"/>
        <v/>
      </c>
      <c r="K395" s="7" t="str">
        <f t="shared" si="38"/>
        <v xml:space="preserve">RFB </v>
      </c>
      <c r="L395" s="7"/>
      <c r="M395" s="7" t="str">
        <f t="shared" si="39"/>
        <v xml:space="preserve">RFB </v>
      </c>
      <c r="N395" s="5">
        <f t="shared" si="40"/>
        <v>158</v>
      </c>
    </row>
    <row r="396" spans="1:14" ht="12.75" customHeight="1" x14ac:dyDescent="0.3">
      <c r="A396" s="65" t="str">
        <f t="shared" si="41"/>
        <v/>
      </c>
      <c r="B396" s="65"/>
      <c r="C396" s="66"/>
      <c r="D396" s="63"/>
      <c r="E396" s="64"/>
      <c r="F396" s="65"/>
      <c r="G396" s="55"/>
      <c r="H396" s="76"/>
      <c r="I396" s="138" t="str">
        <f t="shared" si="42"/>
        <v/>
      </c>
      <c r="J396" s="7" t="str">
        <f t="shared" si="37"/>
        <v/>
      </c>
      <c r="K396" s="7" t="str">
        <f t="shared" si="38"/>
        <v/>
      </c>
      <c r="L396" s="7"/>
      <c r="M396" s="7" t="str">
        <f t="shared" si="39"/>
        <v/>
      </c>
      <c r="N396" s="5" t="str">
        <f t="shared" si="40"/>
        <v/>
      </c>
    </row>
    <row r="397" spans="1:14" ht="12.75" customHeight="1" x14ac:dyDescent="0.3">
      <c r="A397" s="65" t="str">
        <f t="shared" si="41"/>
        <v/>
      </c>
      <c r="B397" s="65"/>
      <c r="C397" s="221" t="s">
        <v>1298</v>
      </c>
      <c r="D397" s="193"/>
      <c r="E397" s="64"/>
      <c r="F397" s="65"/>
      <c r="G397" s="55"/>
      <c r="H397" s="76"/>
      <c r="I397" s="138" t="str">
        <f t="shared" si="42"/>
        <v/>
      </c>
      <c r="J397" s="7" t="str">
        <f t="shared" si="37"/>
        <v/>
      </c>
      <c r="K397" s="7" t="str">
        <f t="shared" si="38"/>
        <v/>
      </c>
      <c r="L397" s="7"/>
      <c r="M397" s="7" t="str">
        <f t="shared" si="39"/>
        <v/>
      </c>
      <c r="N397" s="5" t="str">
        <f t="shared" si="40"/>
        <v/>
      </c>
    </row>
    <row r="398" spans="1:14" ht="12.75" customHeight="1" x14ac:dyDescent="0.3">
      <c r="A398" s="65" t="str">
        <f t="shared" si="41"/>
        <v/>
      </c>
      <c r="B398" s="65"/>
      <c r="C398" s="221" t="s">
        <v>1299</v>
      </c>
      <c r="D398" s="63"/>
      <c r="E398" s="64"/>
      <c r="F398" s="65"/>
      <c r="G398" s="55"/>
      <c r="H398" s="76"/>
      <c r="I398" s="138" t="str">
        <f t="shared" si="42"/>
        <v/>
      </c>
      <c r="J398" s="7" t="str">
        <f t="shared" ref="J398:J461" si="43">IF(ISBLANK(B398),"","RFB ")</f>
        <v/>
      </c>
      <c r="K398" s="7" t="str">
        <f t="shared" ref="K398:K461" si="44">IF(ISBLANK(F398),"","RFB ")</f>
        <v/>
      </c>
      <c r="L398" s="7"/>
      <c r="M398" s="7" t="str">
        <f t="shared" ref="M398:M461" si="45">IF(J398="RFB ","RFB ",IF(K398="RFB ","RFB ",""))</f>
        <v/>
      </c>
      <c r="N398" s="5" t="str">
        <f t="shared" si="40"/>
        <v/>
      </c>
    </row>
    <row r="399" spans="1:14" ht="12.75" customHeight="1" x14ac:dyDescent="0.3">
      <c r="A399" s="65" t="str">
        <f t="shared" si="41"/>
        <v/>
      </c>
      <c r="B399" s="65"/>
      <c r="C399" s="66"/>
      <c r="D399" s="63"/>
      <c r="E399" s="64"/>
      <c r="F399" s="65"/>
      <c r="G399" s="55"/>
      <c r="H399" s="76"/>
      <c r="I399" s="138" t="str">
        <f t="shared" si="42"/>
        <v/>
      </c>
      <c r="J399" s="7" t="str">
        <f t="shared" si="43"/>
        <v/>
      </c>
      <c r="K399" s="7" t="str">
        <f t="shared" si="44"/>
        <v/>
      </c>
      <c r="L399" s="7"/>
      <c r="M399" s="7" t="str">
        <f t="shared" si="45"/>
        <v/>
      </c>
      <c r="N399" s="5" t="str">
        <f t="shared" si="40"/>
        <v/>
      </c>
    </row>
    <row r="400" spans="1:14" ht="12.75" customHeight="1" x14ac:dyDescent="0.3">
      <c r="A400" s="65" t="str">
        <f t="shared" si="41"/>
        <v>RFB 159</v>
      </c>
      <c r="B400" s="65" t="s">
        <v>1313</v>
      </c>
      <c r="C400" s="66"/>
      <c r="D400" s="63" t="s">
        <v>98</v>
      </c>
      <c r="E400" s="64" t="s">
        <v>1284</v>
      </c>
      <c r="F400" s="65"/>
      <c r="G400" s="55"/>
      <c r="H400" s="76"/>
      <c r="I400" s="138" t="str">
        <f t="shared" si="42"/>
        <v/>
      </c>
      <c r="J400" s="7" t="str">
        <f t="shared" si="43"/>
        <v xml:space="preserve">RFB </v>
      </c>
      <c r="K400" s="7" t="str">
        <f t="shared" si="44"/>
        <v/>
      </c>
      <c r="L400" s="7"/>
      <c r="M400" s="7" t="str">
        <f t="shared" si="45"/>
        <v xml:space="preserve">RFB </v>
      </c>
      <c r="N400" s="5">
        <f t="shared" ref="N400:N463" si="46">IF(AND(M400="RFB ",ISNUMBER(MAX(N386:N399))),MAX(N386:N399)+1,"")</f>
        <v>159</v>
      </c>
    </row>
    <row r="401" spans="1:14" ht="12.75" customHeight="1" x14ac:dyDescent="0.3">
      <c r="A401" s="65" t="str">
        <f t="shared" si="41"/>
        <v/>
      </c>
      <c r="B401" s="65"/>
      <c r="C401" s="66"/>
      <c r="D401" s="63"/>
      <c r="E401" s="64"/>
      <c r="F401" s="65"/>
      <c r="G401" s="55"/>
      <c r="H401" s="76"/>
      <c r="I401" s="138" t="str">
        <f t="shared" si="42"/>
        <v/>
      </c>
      <c r="J401" s="7" t="str">
        <f t="shared" si="43"/>
        <v/>
      </c>
      <c r="K401" s="7" t="str">
        <f t="shared" si="44"/>
        <v/>
      </c>
      <c r="L401" s="7"/>
      <c r="M401" s="7" t="str">
        <f t="shared" si="45"/>
        <v/>
      </c>
      <c r="N401" s="5" t="str">
        <f t="shared" si="46"/>
        <v/>
      </c>
    </row>
    <row r="402" spans="1:14" ht="12.75" customHeight="1" x14ac:dyDescent="0.3">
      <c r="A402" s="65" t="str">
        <f t="shared" si="41"/>
        <v>RFB 160</v>
      </c>
      <c r="B402" s="65"/>
      <c r="C402" s="63"/>
      <c r="D402" s="63"/>
      <c r="E402" s="64" t="s">
        <v>1300</v>
      </c>
      <c r="F402" s="65" t="s">
        <v>10</v>
      </c>
      <c r="G402" s="55"/>
      <c r="H402" s="76"/>
      <c r="I402" s="138" t="str">
        <f t="shared" si="42"/>
        <v/>
      </c>
      <c r="J402" s="7" t="str">
        <f t="shared" si="43"/>
        <v/>
      </c>
      <c r="K402" s="7" t="str">
        <f t="shared" si="44"/>
        <v xml:space="preserve">RFB </v>
      </c>
      <c r="L402" s="7"/>
      <c r="M402" s="7" t="str">
        <f t="shared" si="45"/>
        <v xml:space="preserve">RFB </v>
      </c>
      <c r="N402" s="5">
        <f t="shared" si="46"/>
        <v>160</v>
      </c>
    </row>
    <row r="403" spans="1:14" ht="12.75" customHeight="1" x14ac:dyDescent="0.3">
      <c r="A403" s="65" t="str">
        <f t="shared" si="41"/>
        <v/>
      </c>
      <c r="B403" s="65"/>
      <c r="C403" s="66"/>
      <c r="D403" s="63"/>
      <c r="E403" s="64"/>
      <c r="F403" s="65"/>
      <c r="G403" s="55"/>
      <c r="H403" s="76"/>
      <c r="I403" s="138" t="str">
        <f t="shared" si="42"/>
        <v/>
      </c>
      <c r="J403" s="7" t="str">
        <f t="shared" si="43"/>
        <v/>
      </c>
      <c r="K403" s="7" t="str">
        <f t="shared" si="44"/>
        <v/>
      </c>
      <c r="L403" s="7"/>
      <c r="M403" s="7" t="str">
        <f t="shared" si="45"/>
        <v/>
      </c>
      <c r="N403" s="5" t="str">
        <f t="shared" si="46"/>
        <v/>
      </c>
    </row>
    <row r="404" spans="1:14" ht="12.75" customHeight="1" x14ac:dyDescent="0.3">
      <c r="A404" s="65" t="str">
        <f t="shared" si="41"/>
        <v>RFB 161</v>
      </c>
      <c r="B404" s="65"/>
      <c r="C404" s="66"/>
      <c r="D404" s="63"/>
      <c r="E404" s="64" t="s">
        <v>1301</v>
      </c>
      <c r="F404" s="65" t="s">
        <v>10</v>
      </c>
      <c r="G404" s="55"/>
      <c r="H404" s="76"/>
      <c r="I404" s="138" t="str">
        <f t="shared" si="42"/>
        <v/>
      </c>
      <c r="J404" s="7" t="str">
        <f t="shared" si="43"/>
        <v/>
      </c>
      <c r="K404" s="7" t="str">
        <f t="shared" si="44"/>
        <v xml:space="preserve">RFB </v>
      </c>
      <c r="L404" s="7"/>
      <c r="M404" s="7" t="str">
        <f t="shared" si="45"/>
        <v xml:space="preserve">RFB </v>
      </c>
      <c r="N404" s="5">
        <f t="shared" si="46"/>
        <v>161</v>
      </c>
    </row>
    <row r="405" spans="1:14" ht="12.75" customHeight="1" x14ac:dyDescent="0.3">
      <c r="A405" s="65" t="str">
        <f t="shared" si="41"/>
        <v/>
      </c>
      <c r="B405" s="65"/>
      <c r="C405" s="66"/>
      <c r="D405" s="63"/>
      <c r="E405" s="64"/>
      <c r="F405" s="65"/>
      <c r="G405" s="55"/>
      <c r="H405" s="76"/>
      <c r="I405" s="138" t="str">
        <f t="shared" si="42"/>
        <v/>
      </c>
      <c r="J405" s="7" t="str">
        <f t="shared" si="43"/>
        <v/>
      </c>
      <c r="K405" s="7" t="str">
        <f t="shared" si="44"/>
        <v/>
      </c>
      <c r="L405" s="7"/>
      <c r="M405" s="7" t="str">
        <f t="shared" si="45"/>
        <v/>
      </c>
      <c r="N405" s="5" t="str">
        <f t="shared" si="46"/>
        <v/>
      </c>
    </row>
    <row r="406" spans="1:14" ht="12.75" customHeight="1" x14ac:dyDescent="0.3">
      <c r="A406" s="65" t="str">
        <f t="shared" si="41"/>
        <v>RFB 162</v>
      </c>
      <c r="B406" s="65"/>
      <c r="C406" s="66"/>
      <c r="D406" s="63"/>
      <c r="E406" s="64" t="s">
        <v>1302</v>
      </c>
      <c r="F406" s="65" t="s">
        <v>10</v>
      </c>
      <c r="G406" s="55"/>
      <c r="H406" s="76"/>
      <c r="I406" s="138" t="str">
        <f t="shared" si="42"/>
        <v/>
      </c>
      <c r="J406" s="7" t="str">
        <f t="shared" si="43"/>
        <v/>
      </c>
      <c r="K406" s="7" t="str">
        <f t="shared" si="44"/>
        <v xml:space="preserve">RFB </v>
      </c>
      <c r="L406" s="7"/>
      <c r="M406" s="7" t="str">
        <f t="shared" si="45"/>
        <v xml:space="preserve">RFB </v>
      </c>
      <c r="N406" s="5">
        <f t="shared" si="46"/>
        <v>162</v>
      </c>
    </row>
    <row r="407" spans="1:14" ht="12.75" customHeight="1" x14ac:dyDescent="0.3">
      <c r="A407" s="65" t="str">
        <f t="shared" si="41"/>
        <v/>
      </c>
      <c r="B407" s="65"/>
      <c r="C407" s="66"/>
      <c r="D407" s="63"/>
      <c r="E407" s="64"/>
      <c r="F407" s="65"/>
      <c r="G407" s="55"/>
      <c r="H407" s="76"/>
      <c r="I407" s="138" t="str">
        <f t="shared" si="42"/>
        <v/>
      </c>
      <c r="J407" s="7" t="str">
        <f t="shared" si="43"/>
        <v/>
      </c>
      <c r="K407" s="7" t="str">
        <f t="shared" si="44"/>
        <v/>
      </c>
      <c r="L407" s="7"/>
      <c r="M407" s="7" t="str">
        <f t="shared" si="45"/>
        <v/>
      </c>
      <c r="N407" s="5" t="str">
        <f t="shared" si="46"/>
        <v/>
      </c>
    </row>
    <row r="408" spans="1:14" ht="12.75" customHeight="1" x14ac:dyDescent="0.3">
      <c r="A408" s="65" t="str">
        <f t="shared" si="41"/>
        <v>RFB 163</v>
      </c>
      <c r="B408" s="65"/>
      <c r="C408" s="66"/>
      <c r="D408" s="63"/>
      <c r="E408" s="64" t="s">
        <v>1303</v>
      </c>
      <c r="F408" s="65" t="s">
        <v>10</v>
      </c>
      <c r="G408" s="55"/>
      <c r="H408" s="76"/>
      <c r="I408" s="138" t="str">
        <f t="shared" si="42"/>
        <v/>
      </c>
      <c r="J408" s="7" t="str">
        <f t="shared" si="43"/>
        <v/>
      </c>
      <c r="K408" s="7" t="str">
        <f t="shared" si="44"/>
        <v xml:space="preserve">RFB </v>
      </c>
      <c r="L408" s="7"/>
      <c r="M408" s="7" t="str">
        <f t="shared" si="45"/>
        <v xml:space="preserve">RFB </v>
      </c>
      <c r="N408" s="5">
        <f t="shared" si="46"/>
        <v>163</v>
      </c>
    </row>
    <row r="409" spans="1:14" ht="12.75" customHeight="1" x14ac:dyDescent="0.3">
      <c r="A409" s="65" t="str">
        <f t="shared" si="41"/>
        <v/>
      </c>
      <c r="B409" s="65"/>
      <c r="C409" s="66"/>
      <c r="D409" s="63"/>
      <c r="E409" s="64"/>
      <c r="F409" s="65"/>
      <c r="G409" s="55"/>
      <c r="H409" s="76"/>
      <c r="I409" s="138" t="str">
        <f t="shared" si="42"/>
        <v/>
      </c>
      <c r="J409" s="7" t="str">
        <f t="shared" si="43"/>
        <v/>
      </c>
      <c r="K409" s="7" t="str">
        <f t="shared" si="44"/>
        <v/>
      </c>
      <c r="L409" s="7"/>
      <c r="M409" s="7" t="str">
        <f t="shared" si="45"/>
        <v/>
      </c>
      <c r="N409" s="5" t="str">
        <f t="shared" si="46"/>
        <v/>
      </c>
    </row>
    <row r="410" spans="1:14" ht="12.75" customHeight="1" x14ac:dyDescent="0.3">
      <c r="A410" s="65" t="str">
        <f t="shared" si="41"/>
        <v/>
      </c>
      <c r="B410" s="65"/>
      <c r="C410" s="221" t="s">
        <v>1298</v>
      </c>
      <c r="D410" s="193"/>
      <c r="E410" s="64"/>
      <c r="F410" s="65"/>
      <c r="G410" s="55"/>
      <c r="H410" s="76"/>
      <c r="I410" s="138" t="str">
        <f t="shared" si="42"/>
        <v/>
      </c>
      <c r="J410" s="7" t="str">
        <f t="shared" si="43"/>
        <v/>
      </c>
      <c r="K410" s="7" t="str">
        <f t="shared" si="44"/>
        <v/>
      </c>
      <c r="L410" s="7"/>
      <c r="M410" s="7" t="str">
        <f t="shared" si="45"/>
        <v/>
      </c>
      <c r="N410" s="5" t="str">
        <f t="shared" si="46"/>
        <v/>
      </c>
    </row>
    <row r="411" spans="1:14" ht="12.75" customHeight="1" x14ac:dyDescent="0.3">
      <c r="A411" s="65" t="str">
        <f t="shared" si="41"/>
        <v/>
      </c>
      <c r="B411" s="65"/>
      <c r="C411" s="221" t="s">
        <v>1299</v>
      </c>
      <c r="D411" s="63"/>
      <c r="E411" s="64"/>
      <c r="F411" s="65"/>
      <c r="G411" s="55"/>
      <c r="H411" s="76"/>
      <c r="I411" s="138" t="str">
        <f t="shared" si="42"/>
        <v/>
      </c>
      <c r="J411" s="7" t="str">
        <f t="shared" si="43"/>
        <v/>
      </c>
      <c r="K411" s="7" t="str">
        <f t="shared" si="44"/>
        <v/>
      </c>
      <c r="L411" s="7"/>
      <c r="M411" s="7" t="str">
        <f t="shared" si="45"/>
        <v/>
      </c>
      <c r="N411" s="5" t="str">
        <f t="shared" si="46"/>
        <v/>
      </c>
    </row>
    <row r="412" spans="1:14" ht="12.75" customHeight="1" x14ac:dyDescent="0.3">
      <c r="A412" s="65" t="str">
        <f t="shared" si="41"/>
        <v/>
      </c>
      <c r="B412" s="65"/>
      <c r="C412" s="63"/>
      <c r="D412" s="63"/>
      <c r="E412" s="64"/>
      <c r="F412" s="65"/>
      <c r="G412" s="55"/>
      <c r="H412" s="76"/>
      <c r="I412" s="138" t="str">
        <f t="shared" si="42"/>
        <v/>
      </c>
      <c r="J412" s="7" t="str">
        <f t="shared" si="43"/>
        <v/>
      </c>
      <c r="K412" s="7" t="str">
        <f t="shared" si="44"/>
        <v/>
      </c>
      <c r="L412" s="7"/>
      <c r="M412" s="7" t="str">
        <f t="shared" si="45"/>
        <v/>
      </c>
      <c r="N412" s="5" t="str">
        <f t="shared" si="46"/>
        <v/>
      </c>
    </row>
    <row r="413" spans="1:14" ht="12.75" customHeight="1" x14ac:dyDescent="0.3">
      <c r="A413" s="65" t="str">
        <f t="shared" si="41"/>
        <v>RFB 164</v>
      </c>
      <c r="B413" s="65" t="s">
        <v>1313</v>
      </c>
      <c r="C413" s="66"/>
      <c r="D413" s="63" t="s">
        <v>269</v>
      </c>
      <c r="E413" s="64" t="s">
        <v>1290</v>
      </c>
      <c r="F413" s="65"/>
      <c r="G413" s="55"/>
      <c r="H413" s="76"/>
      <c r="I413" s="138" t="str">
        <f t="shared" si="42"/>
        <v/>
      </c>
      <c r="J413" s="7" t="str">
        <f t="shared" si="43"/>
        <v xml:space="preserve">RFB </v>
      </c>
      <c r="K413" s="7" t="str">
        <f t="shared" si="44"/>
        <v/>
      </c>
      <c r="L413" s="7"/>
      <c r="M413" s="7" t="str">
        <f t="shared" si="45"/>
        <v xml:space="preserve">RFB </v>
      </c>
      <c r="N413" s="5">
        <f t="shared" si="46"/>
        <v>164</v>
      </c>
    </row>
    <row r="414" spans="1:14" ht="12.75" customHeight="1" x14ac:dyDescent="0.3">
      <c r="A414" s="65" t="str">
        <f t="shared" si="41"/>
        <v/>
      </c>
      <c r="B414" s="65"/>
      <c r="C414" s="66"/>
      <c r="D414" s="63"/>
      <c r="E414" s="64"/>
      <c r="F414" s="65"/>
      <c r="G414" s="55"/>
      <c r="H414" s="76"/>
      <c r="I414" s="138" t="str">
        <f t="shared" si="42"/>
        <v/>
      </c>
      <c r="J414" s="7" t="str">
        <f t="shared" si="43"/>
        <v/>
      </c>
      <c r="K414" s="7" t="str">
        <f t="shared" si="44"/>
        <v/>
      </c>
      <c r="L414" s="7"/>
      <c r="M414" s="7" t="str">
        <f t="shared" si="45"/>
        <v/>
      </c>
      <c r="N414" s="5" t="str">
        <f t="shared" si="46"/>
        <v/>
      </c>
    </row>
    <row r="415" spans="1:14" ht="12.75" customHeight="1" x14ac:dyDescent="0.3">
      <c r="A415" s="65" t="str">
        <f t="shared" si="41"/>
        <v>RFB 165</v>
      </c>
      <c r="B415" s="65"/>
      <c r="C415" s="63"/>
      <c r="D415" s="63"/>
      <c r="E415" s="64" t="s">
        <v>1300</v>
      </c>
      <c r="F415" s="65" t="s">
        <v>10</v>
      </c>
      <c r="G415" s="55"/>
      <c r="H415" s="76"/>
      <c r="I415" s="138" t="str">
        <f t="shared" si="42"/>
        <v/>
      </c>
      <c r="J415" s="7" t="str">
        <f t="shared" si="43"/>
        <v/>
      </c>
      <c r="K415" s="7" t="str">
        <f t="shared" si="44"/>
        <v xml:space="preserve">RFB </v>
      </c>
      <c r="L415" s="7"/>
      <c r="M415" s="7" t="str">
        <f t="shared" si="45"/>
        <v xml:space="preserve">RFB </v>
      </c>
      <c r="N415" s="5">
        <f t="shared" si="46"/>
        <v>165</v>
      </c>
    </row>
    <row r="416" spans="1:14" ht="12.75" customHeight="1" x14ac:dyDescent="0.3">
      <c r="A416" s="65" t="str">
        <f t="shared" si="41"/>
        <v/>
      </c>
      <c r="B416" s="65"/>
      <c r="C416" s="66"/>
      <c r="D416" s="63"/>
      <c r="E416" s="64"/>
      <c r="F416" s="65"/>
      <c r="G416" s="55"/>
      <c r="H416" s="76"/>
      <c r="I416" s="138" t="str">
        <f t="shared" si="42"/>
        <v/>
      </c>
      <c r="J416" s="7" t="str">
        <f t="shared" si="43"/>
        <v/>
      </c>
      <c r="K416" s="7" t="str">
        <f t="shared" si="44"/>
        <v/>
      </c>
      <c r="L416" s="7"/>
      <c r="M416" s="7" t="str">
        <f t="shared" si="45"/>
        <v/>
      </c>
      <c r="N416" s="5" t="str">
        <f t="shared" si="46"/>
        <v/>
      </c>
    </row>
    <row r="417" spans="1:14" ht="12.75" customHeight="1" x14ac:dyDescent="0.3">
      <c r="A417" s="65" t="str">
        <f t="shared" si="41"/>
        <v>RFB 166</v>
      </c>
      <c r="B417" s="65"/>
      <c r="C417" s="66"/>
      <c r="D417" s="63"/>
      <c r="E417" s="64" t="s">
        <v>1301</v>
      </c>
      <c r="F417" s="65" t="s">
        <v>10</v>
      </c>
      <c r="G417" s="55"/>
      <c r="H417" s="76"/>
      <c r="I417" s="138" t="str">
        <f t="shared" si="42"/>
        <v/>
      </c>
      <c r="J417" s="7" t="str">
        <f t="shared" si="43"/>
        <v/>
      </c>
      <c r="K417" s="7" t="str">
        <f t="shared" si="44"/>
        <v xml:space="preserve">RFB </v>
      </c>
      <c r="L417" s="7"/>
      <c r="M417" s="7" t="str">
        <f t="shared" si="45"/>
        <v xml:space="preserve">RFB </v>
      </c>
      <c r="N417" s="5">
        <f t="shared" si="46"/>
        <v>166</v>
      </c>
    </row>
    <row r="418" spans="1:14" ht="12.75" customHeight="1" x14ac:dyDescent="0.3">
      <c r="A418" s="65" t="str">
        <f t="shared" si="41"/>
        <v/>
      </c>
      <c r="B418" s="65"/>
      <c r="C418" s="66"/>
      <c r="D418" s="63"/>
      <c r="E418" s="64"/>
      <c r="F418" s="65"/>
      <c r="G418" s="55"/>
      <c r="H418" s="76"/>
      <c r="I418" s="138" t="str">
        <f t="shared" si="42"/>
        <v/>
      </c>
      <c r="J418" s="7" t="str">
        <f t="shared" si="43"/>
        <v/>
      </c>
      <c r="K418" s="7" t="str">
        <f t="shared" si="44"/>
        <v/>
      </c>
      <c r="L418" s="7"/>
      <c r="M418" s="7" t="str">
        <f t="shared" si="45"/>
        <v/>
      </c>
      <c r="N418" s="5" t="str">
        <f t="shared" si="46"/>
        <v/>
      </c>
    </row>
    <row r="419" spans="1:14" ht="12.75" customHeight="1" x14ac:dyDescent="0.3">
      <c r="A419" s="65" t="str">
        <f t="shared" si="41"/>
        <v>RFB 167</v>
      </c>
      <c r="B419" s="65"/>
      <c r="C419" s="66"/>
      <c r="D419" s="63"/>
      <c r="E419" s="64" t="s">
        <v>1302</v>
      </c>
      <c r="F419" s="65" t="s">
        <v>10</v>
      </c>
      <c r="G419" s="55"/>
      <c r="H419" s="76"/>
      <c r="I419" s="138" t="str">
        <f t="shared" si="42"/>
        <v/>
      </c>
      <c r="J419" s="7" t="str">
        <f t="shared" si="43"/>
        <v/>
      </c>
      <c r="K419" s="7" t="str">
        <f t="shared" si="44"/>
        <v xml:space="preserve">RFB </v>
      </c>
      <c r="L419" s="7"/>
      <c r="M419" s="7" t="str">
        <f t="shared" si="45"/>
        <v xml:space="preserve">RFB </v>
      </c>
      <c r="N419" s="5">
        <f t="shared" si="46"/>
        <v>167</v>
      </c>
    </row>
    <row r="420" spans="1:14" ht="12.75" customHeight="1" x14ac:dyDescent="0.3">
      <c r="A420" s="65" t="str">
        <f t="shared" si="41"/>
        <v/>
      </c>
      <c r="B420" s="65"/>
      <c r="C420" s="66"/>
      <c r="D420" s="63"/>
      <c r="E420" s="64"/>
      <c r="F420" s="65"/>
      <c r="G420" s="55"/>
      <c r="H420" s="76"/>
      <c r="I420" s="138" t="str">
        <f t="shared" si="42"/>
        <v/>
      </c>
      <c r="J420" s="7" t="str">
        <f t="shared" si="43"/>
        <v/>
      </c>
      <c r="K420" s="7" t="str">
        <f t="shared" si="44"/>
        <v/>
      </c>
      <c r="L420" s="7"/>
      <c r="M420" s="7" t="str">
        <f t="shared" si="45"/>
        <v/>
      </c>
      <c r="N420" s="5" t="str">
        <f t="shared" si="46"/>
        <v/>
      </c>
    </row>
    <row r="421" spans="1:14" ht="12.75" customHeight="1" x14ac:dyDescent="0.3">
      <c r="A421" s="65" t="str">
        <f t="shared" si="41"/>
        <v>RFB 168</v>
      </c>
      <c r="B421" s="65"/>
      <c r="C421" s="66"/>
      <c r="D421" s="63"/>
      <c r="E421" s="64" t="s">
        <v>1303</v>
      </c>
      <c r="F421" s="65" t="s">
        <v>10</v>
      </c>
      <c r="G421" s="55"/>
      <c r="H421" s="76"/>
      <c r="I421" s="138" t="str">
        <f t="shared" si="42"/>
        <v/>
      </c>
      <c r="J421" s="7" t="str">
        <f t="shared" si="43"/>
        <v/>
      </c>
      <c r="K421" s="7" t="str">
        <f t="shared" si="44"/>
        <v xml:space="preserve">RFB </v>
      </c>
      <c r="L421" s="7"/>
      <c r="M421" s="7" t="str">
        <f t="shared" si="45"/>
        <v xml:space="preserve">RFB </v>
      </c>
      <c r="N421" s="5">
        <f t="shared" si="46"/>
        <v>168</v>
      </c>
    </row>
    <row r="422" spans="1:14" ht="12.75" customHeight="1" x14ac:dyDescent="0.3">
      <c r="A422" s="65" t="str">
        <f t="shared" si="41"/>
        <v/>
      </c>
      <c r="B422" s="65"/>
      <c r="C422" s="66"/>
      <c r="D422" s="63"/>
      <c r="E422" s="64"/>
      <c r="F422" s="65"/>
      <c r="G422" s="55"/>
      <c r="H422" s="76"/>
      <c r="I422" s="138" t="str">
        <f t="shared" si="42"/>
        <v/>
      </c>
      <c r="J422" s="7" t="str">
        <f t="shared" si="43"/>
        <v/>
      </c>
      <c r="K422" s="7" t="str">
        <f t="shared" si="44"/>
        <v/>
      </c>
      <c r="L422" s="7"/>
      <c r="M422" s="7" t="str">
        <f t="shared" si="45"/>
        <v/>
      </c>
      <c r="N422" s="5" t="str">
        <f t="shared" si="46"/>
        <v/>
      </c>
    </row>
    <row r="423" spans="1:14" ht="12.75" customHeight="1" x14ac:dyDescent="0.3">
      <c r="A423" s="65" t="str">
        <f t="shared" ref="A423:A487" si="47">CONCATENATE(M423,N423)</f>
        <v/>
      </c>
      <c r="B423" s="65"/>
      <c r="C423" s="221" t="s">
        <v>1298</v>
      </c>
      <c r="D423" s="193"/>
      <c r="E423" s="64"/>
      <c r="F423" s="65"/>
      <c r="G423" s="55"/>
      <c r="H423" s="76"/>
      <c r="I423" s="138" t="str">
        <f t="shared" si="42"/>
        <v/>
      </c>
      <c r="J423" s="7" t="str">
        <f t="shared" si="43"/>
        <v/>
      </c>
      <c r="K423" s="7" t="str">
        <f t="shared" si="44"/>
        <v/>
      </c>
      <c r="L423" s="7"/>
      <c r="M423" s="7" t="str">
        <f t="shared" si="45"/>
        <v/>
      </c>
      <c r="N423" s="5" t="str">
        <f t="shared" si="46"/>
        <v/>
      </c>
    </row>
    <row r="424" spans="1:14" ht="12.75" customHeight="1" x14ac:dyDescent="0.3">
      <c r="A424" s="65" t="str">
        <f t="shared" si="47"/>
        <v/>
      </c>
      <c r="B424" s="65"/>
      <c r="C424" s="221" t="s">
        <v>1299</v>
      </c>
      <c r="D424" s="63"/>
      <c r="E424" s="64"/>
      <c r="F424" s="65"/>
      <c r="G424" s="55"/>
      <c r="H424" s="76"/>
      <c r="I424" s="138" t="str">
        <f t="shared" si="42"/>
        <v/>
      </c>
      <c r="J424" s="7" t="str">
        <f t="shared" si="43"/>
        <v/>
      </c>
      <c r="K424" s="7" t="str">
        <f t="shared" si="44"/>
        <v/>
      </c>
      <c r="L424" s="7"/>
      <c r="M424" s="7" t="str">
        <f t="shared" si="45"/>
        <v/>
      </c>
      <c r="N424" s="5" t="str">
        <f t="shared" si="46"/>
        <v/>
      </c>
    </row>
    <row r="425" spans="1:14" ht="12.75" customHeight="1" x14ac:dyDescent="0.3">
      <c r="A425" s="65" t="str">
        <f t="shared" si="47"/>
        <v/>
      </c>
      <c r="B425" s="65"/>
      <c r="C425" s="66"/>
      <c r="D425" s="63"/>
      <c r="E425" s="64"/>
      <c r="F425" s="65"/>
      <c r="G425" s="55"/>
      <c r="H425" s="76"/>
      <c r="I425" s="138" t="str">
        <f t="shared" si="42"/>
        <v/>
      </c>
      <c r="J425" s="7" t="str">
        <f t="shared" si="43"/>
        <v/>
      </c>
      <c r="K425" s="7" t="str">
        <f t="shared" si="44"/>
        <v/>
      </c>
      <c r="L425" s="7"/>
      <c r="M425" s="7" t="str">
        <f t="shared" si="45"/>
        <v/>
      </c>
      <c r="N425" s="5" t="str">
        <f t="shared" si="46"/>
        <v/>
      </c>
    </row>
    <row r="426" spans="1:14" ht="12.75" customHeight="1" x14ac:dyDescent="0.3">
      <c r="A426" s="65" t="str">
        <f t="shared" si="47"/>
        <v>RFB 169</v>
      </c>
      <c r="B426" s="65" t="s">
        <v>1313</v>
      </c>
      <c r="C426" s="66"/>
      <c r="D426" s="63" t="s">
        <v>270</v>
      </c>
      <c r="E426" s="64" t="s">
        <v>1291</v>
      </c>
      <c r="F426" s="65"/>
      <c r="G426" s="55"/>
      <c r="H426" s="76"/>
      <c r="I426" s="138" t="str">
        <f t="shared" si="42"/>
        <v/>
      </c>
      <c r="J426" s="7" t="str">
        <f t="shared" si="43"/>
        <v xml:space="preserve">RFB </v>
      </c>
      <c r="K426" s="7" t="str">
        <f t="shared" si="44"/>
        <v/>
      </c>
      <c r="L426" s="7"/>
      <c r="M426" s="7" t="str">
        <f t="shared" si="45"/>
        <v xml:space="preserve">RFB </v>
      </c>
      <c r="N426" s="5">
        <f t="shared" si="46"/>
        <v>169</v>
      </c>
    </row>
    <row r="427" spans="1:14" ht="12.75" customHeight="1" x14ac:dyDescent="0.3">
      <c r="A427" s="65" t="str">
        <f t="shared" si="47"/>
        <v/>
      </c>
      <c r="B427" s="65"/>
      <c r="C427" s="62"/>
      <c r="D427" s="193"/>
      <c r="E427" s="64"/>
      <c r="F427" s="65"/>
      <c r="G427" s="55"/>
      <c r="H427" s="76"/>
      <c r="I427" s="138" t="str">
        <f t="shared" si="42"/>
        <v/>
      </c>
      <c r="J427" s="7" t="str">
        <f t="shared" si="43"/>
        <v/>
      </c>
      <c r="K427" s="7" t="str">
        <f t="shared" si="44"/>
        <v/>
      </c>
      <c r="L427" s="7"/>
      <c r="M427" s="7" t="str">
        <f t="shared" si="45"/>
        <v/>
      </c>
      <c r="N427" s="5" t="str">
        <f t="shared" si="46"/>
        <v/>
      </c>
    </row>
    <row r="428" spans="1:14" ht="12.75" customHeight="1" x14ac:dyDescent="0.3">
      <c r="A428" s="65" t="str">
        <f t="shared" si="47"/>
        <v>RFB 170</v>
      </c>
      <c r="B428" s="65"/>
      <c r="C428" s="63"/>
      <c r="D428" s="63"/>
      <c r="E428" s="64" t="s">
        <v>1300</v>
      </c>
      <c r="F428" s="65" t="s">
        <v>10</v>
      </c>
      <c r="G428" s="55"/>
      <c r="H428" s="76"/>
      <c r="I428" s="138" t="str">
        <f t="shared" si="42"/>
        <v/>
      </c>
      <c r="J428" s="7" t="str">
        <f t="shared" si="43"/>
        <v/>
      </c>
      <c r="K428" s="7" t="str">
        <f t="shared" si="44"/>
        <v xml:space="preserve">RFB </v>
      </c>
      <c r="L428" s="7"/>
      <c r="M428" s="7" t="str">
        <f t="shared" si="45"/>
        <v xml:space="preserve">RFB </v>
      </c>
      <c r="N428" s="5">
        <f t="shared" si="46"/>
        <v>170</v>
      </c>
    </row>
    <row r="429" spans="1:14" ht="12.75" customHeight="1" x14ac:dyDescent="0.3">
      <c r="A429" s="65" t="str">
        <f t="shared" si="47"/>
        <v/>
      </c>
      <c r="B429" s="65"/>
      <c r="C429" s="66"/>
      <c r="D429" s="63"/>
      <c r="E429" s="64"/>
      <c r="F429" s="65"/>
      <c r="G429" s="55"/>
      <c r="H429" s="76"/>
      <c r="I429" s="138" t="str">
        <f t="shared" si="42"/>
        <v/>
      </c>
      <c r="J429" s="7" t="str">
        <f t="shared" si="43"/>
        <v/>
      </c>
      <c r="K429" s="7" t="str">
        <f t="shared" si="44"/>
        <v/>
      </c>
      <c r="L429" s="7"/>
      <c r="M429" s="7" t="str">
        <f t="shared" si="45"/>
        <v/>
      </c>
      <c r="N429" s="5" t="str">
        <f t="shared" si="46"/>
        <v/>
      </c>
    </row>
    <row r="430" spans="1:14" ht="12.75" customHeight="1" x14ac:dyDescent="0.3">
      <c r="A430" s="65" t="str">
        <f t="shared" si="47"/>
        <v>RFB 171</v>
      </c>
      <c r="B430" s="65"/>
      <c r="C430" s="66"/>
      <c r="D430" s="63"/>
      <c r="E430" s="64" t="s">
        <v>1301</v>
      </c>
      <c r="F430" s="65" t="s">
        <v>10</v>
      </c>
      <c r="G430" s="55"/>
      <c r="H430" s="76"/>
      <c r="I430" s="138" t="str">
        <f t="shared" si="42"/>
        <v/>
      </c>
      <c r="J430" s="7" t="str">
        <f t="shared" si="43"/>
        <v/>
      </c>
      <c r="K430" s="7" t="str">
        <f t="shared" si="44"/>
        <v xml:space="preserve">RFB </v>
      </c>
      <c r="L430" s="7"/>
      <c r="M430" s="7" t="str">
        <f t="shared" si="45"/>
        <v xml:space="preserve">RFB </v>
      </c>
      <c r="N430" s="5">
        <f t="shared" si="46"/>
        <v>171</v>
      </c>
    </row>
    <row r="431" spans="1:14" ht="12.75" customHeight="1" x14ac:dyDescent="0.3">
      <c r="A431" s="65" t="str">
        <f t="shared" si="47"/>
        <v/>
      </c>
      <c r="B431" s="65"/>
      <c r="C431" s="66"/>
      <c r="D431" s="63"/>
      <c r="E431" s="64"/>
      <c r="F431" s="65"/>
      <c r="G431" s="55"/>
      <c r="H431" s="76"/>
      <c r="I431" s="138" t="str">
        <f t="shared" si="42"/>
        <v/>
      </c>
      <c r="J431" s="7" t="str">
        <f t="shared" si="43"/>
        <v/>
      </c>
      <c r="K431" s="7" t="str">
        <f t="shared" si="44"/>
        <v/>
      </c>
      <c r="L431" s="7"/>
      <c r="M431" s="7" t="str">
        <f t="shared" si="45"/>
        <v/>
      </c>
      <c r="N431" s="5" t="str">
        <f t="shared" si="46"/>
        <v/>
      </c>
    </row>
    <row r="432" spans="1:14" ht="12.75" customHeight="1" x14ac:dyDescent="0.3">
      <c r="A432" s="65" t="str">
        <f t="shared" si="47"/>
        <v>RFB 172</v>
      </c>
      <c r="B432" s="65"/>
      <c r="C432" s="66"/>
      <c r="D432" s="63"/>
      <c r="E432" s="64" t="s">
        <v>1302</v>
      </c>
      <c r="F432" s="65" t="s">
        <v>10</v>
      </c>
      <c r="G432" s="55"/>
      <c r="H432" s="76"/>
      <c r="I432" s="138" t="str">
        <f t="shared" si="42"/>
        <v/>
      </c>
      <c r="J432" s="7" t="str">
        <f t="shared" si="43"/>
        <v/>
      </c>
      <c r="K432" s="7" t="str">
        <f t="shared" si="44"/>
        <v xml:space="preserve">RFB </v>
      </c>
      <c r="L432" s="7"/>
      <c r="M432" s="7" t="str">
        <f t="shared" si="45"/>
        <v xml:space="preserve">RFB </v>
      </c>
      <c r="N432" s="5">
        <f t="shared" si="46"/>
        <v>172</v>
      </c>
    </row>
    <row r="433" spans="1:14" ht="12.75" customHeight="1" x14ac:dyDescent="0.3">
      <c r="A433" s="65" t="str">
        <f t="shared" si="47"/>
        <v/>
      </c>
      <c r="B433" s="65"/>
      <c r="C433" s="66"/>
      <c r="D433" s="63"/>
      <c r="E433" s="64"/>
      <c r="F433" s="65"/>
      <c r="G433" s="55"/>
      <c r="H433" s="76"/>
      <c r="I433" s="138" t="str">
        <f t="shared" si="42"/>
        <v/>
      </c>
      <c r="J433" s="7" t="str">
        <f t="shared" si="43"/>
        <v/>
      </c>
      <c r="K433" s="7" t="str">
        <f t="shared" si="44"/>
        <v/>
      </c>
      <c r="L433" s="7"/>
      <c r="M433" s="7" t="str">
        <f t="shared" si="45"/>
        <v/>
      </c>
      <c r="N433" s="5" t="str">
        <f t="shared" si="46"/>
        <v/>
      </c>
    </row>
    <row r="434" spans="1:14" ht="12.75" customHeight="1" x14ac:dyDescent="0.3">
      <c r="A434" s="65" t="str">
        <f t="shared" si="47"/>
        <v>RFB 173</v>
      </c>
      <c r="B434" s="65"/>
      <c r="C434" s="66"/>
      <c r="D434" s="63"/>
      <c r="E434" s="64" t="s">
        <v>1303</v>
      </c>
      <c r="F434" s="65" t="s">
        <v>10</v>
      </c>
      <c r="G434" s="55"/>
      <c r="H434" s="76"/>
      <c r="I434" s="138" t="str">
        <f t="shared" si="42"/>
        <v/>
      </c>
      <c r="J434" s="7" t="str">
        <f t="shared" si="43"/>
        <v/>
      </c>
      <c r="K434" s="7" t="str">
        <f t="shared" si="44"/>
        <v xml:space="preserve">RFB </v>
      </c>
      <c r="L434" s="7"/>
      <c r="M434" s="7" t="str">
        <f t="shared" si="45"/>
        <v xml:space="preserve">RFB </v>
      </c>
      <c r="N434" s="5">
        <f t="shared" si="46"/>
        <v>173</v>
      </c>
    </row>
    <row r="435" spans="1:14" ht="12.75" customHeight="1" x14ac:dyDescent="0.3">
      <c r="A435" s="65" t="str">
        <f t="shared" si="47"/>
        <v/>
      </c>
      <c r="B435" s="65"/>
      <c r="C435" s="66"/>
      <c r="D435" s="63"/>
      <c r="E435" s="64"/>
      <c r="F435" s="65"/>
      <c r="G435" s="55"/>
      <c r="H435" s="76"/>
      <c r="I435" s="138" t="str">
        <f t="shared" si="42"/>
        <v/>
      </c>
      <c r="J435" s="7" t="str">
        <f t="shared" si="43"/>
        <v/>
      </c>
      <c r="K435" s="7" t="str">
        <f t="shared" si="44"/>
        <v/>
      </c>
      <c r="L435" s="7"/>
      <c r="M435" s="7" t="str">
        <f t="shared" si="45"/>
        <v/>
      </c>
      <c r="N435" s="5" t="str">
        <f t="shared" si="46"/>
        <v/>
      </c>
    </row>
    <row r="436" spans="1:14" ht="12.75" customHeight="1" x14ac:dyDescent="0.3">
      <c r="A436" s="65" t="str">
        <f t="shared" si="47"/>
        <v/>
      </c>
      <c r="B436" s="65"/>
      <c r="C436" s="221" t="s">
        <v>1298</v>
      </c>
      <c r="D436" s="193"/>
      <c r="E436" s="64"/>
      <c r="F436" s="65"/>
      <c r="G436" s="55"/>
      <c r="H436" s="76"/>
      <c r="I436" s="138" t="str">
        <f t="shared" si="42"/>
        <v/>
      </c>
      <c r="J436" s="7" t="str">
        <f t="shared" si="43"/>
        <v/>
      </c>
      <c r="K436" s="7" t="str">
        <f t="shared" si="44"/>
        <v/>
      </c>
      <c r="L436" s="7"/>
      <c r="M436" s="7" t="str">
        <f t="shared" si="45"/>
        <v/>
      </c>
      <c r="N436" s="5" t="str">
        <f t="shared" si="46"/>
        <v/>
      </c>
    </row>
    <row r="437" spans="1:14" ht="12.75" customHeight="1" x14ac:dyDescent="0.3">
      <c r="A437" s="65" t="str">
        <f t="shared" si="47"/>
        <v/>
      </c>
      <c r="B437" s="65"/>
      <c r="C437" s="221" t="s">
        <v>1299</v>
      </c>
      <c r="D437" s="63"/>
      <c r="E437" s="64"/>
      <c r="F437" s="65"/>
      <c r="G437" s="55"/>
      <c r="H437" s="76"/>
      <c r="I437" s="138" t="str">
        <f t="shared" si="42"/>
        <v/>
      </c>
      <c r="J437" s="7" t="str">
        <f t="shared" si="43"/>
        <v/>
      </c>
      <c r="K437" s="7" t="str">
        <f t="shared" si="44"/>
        <v/>
      </c>
      <c r="L437" s="7"/>
      <c r="M437" s="7" t="str">
        <f t="shared" si="45"/>
        <v/>
      </c>
      <c r="N437" s="5" t="str">
        <f t="shared" si="46"/>
        <v/>
      </c>
    </row>
    <row r="438" spans="1:14" ht="12.75" customHeight="1" x14ac:dyDescent="0.3">
      <c r="A438" s="65" t="str">
        <f t="shared" si="47"/>
        <v/>
      </c>
      <c r="B438" s="65"/>
      <c r="C438" s="66"/>
      <c r="D438" s="63"/>
      <c r="E438" s="64"/>
      <c r="F438" s="65"/>
      <c r="G438" s="55"/>
      <c r="H438" s="76"/>
      <c r="I438" s="138" t="str">
        <f t="shared" si="42"/>
        <v/>
      </c>
      <c r="J438" s="7" t="str">
        <f t="shared" si="43"/>
        <v/>
      </c>
      <c r="K438" s="7" t="str">
        <f t="shared" si="44"/>
        <v/>
      </c>
      <c r="L438" s="7"/>
      <c r="M438" s="7" t="str">
        <f t="shared" si="45"/>
        <v/>
      </c>
      <c r="N438" s="5" t="str">
        <f t="shared" si="46"/>
        <v/>
      </c>
    </row>
    <row r="439" spans="1:14" ht="12.75" customHeight="1" x14ac:dyDescent="0.3">
      <c r="A439" s="65" t="str">
        <f t="shared" si="47"/>
        <v>RFB 174</v>
      </c>
      <c r="B439" s="65" t="s">
        <v>1313</v>
      </c>
      <c r="C439" s="66"/>
      <c r="D439" s="63" t="s">
        <v>271</v>
      </c>
      <c r="E439" s="64" t="s">
        <v>1292</v>
      </c>
      <c r="F439" s="65"/>
      <c r="G439" s="55"/>
      <c r="H439" s="76"/>
      <c r="I439" s="138" t="str">
        <f t="shared" si="42"/>
        <v/>
      </c>
      <c r="J439" s="7" t="str">
        <f t="shared" si="43"/>
        <v xml:space="preserve">RFB </v>
      </c>
      <c r="K439" s="7" t="str">
        <f t="shared" si="44"/>
        <v/>
      </c>
      <c r="L439" s="7"/>
      <c r="M439" s="7" t="str">
        <f t="shared" si="45"/>
        <v xml:space="preserve">RFB </v>
      </c>
      <c r="N439" s="5">
        <f t="shared" si="46"/>
        <v>174</v>
      </c>
    </row>
    <row r="440" spans="1:14" ht="12.75" customHeight="1" x14ac:dyDescent="0.3">
      <c r="A440" s="65" t="str">
        <f t="shared" si="47"/>
        <v/>
      </c>
      <c r="B440" s="65"/>
      <c r="C440" s="66"/>
      <c r="D440" s="63"/>
      <c r="E440" s="64"/>
      <c r="F440" s="65"/>
      <c r="G440" s="55"/>
      <c r="H440" s="76"/>
      <c r="I440" s="138" t="str">
        <f t="shared" si="42"/>
        <v/>
      </c>
      <c r="J440" s="7" t="str">
        <f t="shared" si="43"/>
        <v/>
      </c>
      <c r="K440" s="7" t="str">
        <f t="shared" si="44"/>
        <v/>
      </c>
      <c r="L440" s="7"/>
      <c r="M440" s="7" t="str">
        <f t="shared" si="45"/>
        <v/>
      </c>
      <c r="N440" s="5" t="str">
        <f t="shared" si="46"/>
        <v/>
      </c>
    </row>
    <row r="441" spans="1:14" ht="12.75" customHeight="1" x14ac:dyDescent="0.3">
      <c r="A441" s="65" t="str">
        <f t="shared" si="47"/>
        <v>RFB 175</v>
      </c>
      <c r="B441" s="65"/>
      <c r="C441" s="63"/>
      <c r="D441" s="63"/>
      <c r="E441" s="64" t="s">
        <v>1300</v>
      </c>
      <c r="F441" s="65" t="s">
        <v>10</v>
      </c>
      <c r="G441" s="55"/>
      <c r="H441" s="76"/>
      <c r="I441" s="138" t="str">
        <f t="shared" si="42"/>
        <v/>
      </c>
      <c r="J441" s="7" t="str">
        <f t="shared" si="43"/>
        <v/>
      </c>
      <c r="K441" s="7" t="str">
        <f t="shared" si="44"/>
        <v xml:space="preserve">RFB </v>
      </c>
      <c r="L441" s="7"/>
      <c r="M441" s="7" t="str">
        <f t="shared" si="45"/>
        <v xml:space="preserve">RFB </v>
      </c>
      <c r="N441" s="5">
        <f t="shared" si="46"/>
        <v>175</v>
      </c>
    </row>
    <row r="442" spans="1:14" ht="12.75" customHeight="1" x14ac:dyDescent="0.3">
      <c r="A442" s="65" t="str">
        <f t="shared" si="47"/>
        <v/>
      </c>
      <c r="B442" s="65"/>
      <c r="C442" s="66"/>
      <c r="D442" s="63"/>
      <c r="E442" s="64"/>
      <c r="F442" s="65"/>
      <c r="G442" s="55"/>
      <c r="H442" s="76"/>
      <c r="I442" s="138" t="str">
        <f t="shared" si="42"/>
        <v/>
      </c>
      <c r="J442" s="7" t="str">
        <f t="shared" si="43"/>
        <v/>
      </c>
      <c r="K442" s="7" t="str">
        <f t="shared" si="44"/>
        <v/>
      </c>
      <c r="L442" s="7"/>
      <c r="M442" s="7" t="str">
        <f t="shared" si="45"/>
        <v/>
      </c>
      <c r="N442" s="5" t="str">
        <f t="shared" si="46"/>
        <v/>
      </c>
    </row>
    <row r="443" spans="1:14" ht="12.75" customHeight="1" x14ac:dyDescent="0.3">
      <c r="A443" s="65" t="str">
        <f t="shared" si="47"/>
        <v>RFB 176</v>
      </c>
      <c r="B443" s="65"/>
      <c r="C443" s="66"/>
      <c r="D443" s="63"/>
      <c r="E443" s="64" t="s">
        <v>1301</v>
      </c>
      <c r="F443" s="65" t="s">
        <v>10</v>
      </c>
      <c r="G443" s="55"/>
      <c r="H443" s="76"/>
      <c r="I443" s="138" t="str">
        <f t="shared" si="42"/>
        <v/>
      </c>
      <c r="J443" s="7" t="str">
        <f t="shared" si="43"/>
        <v/>
      </c>
      <c r="K443" s="7" t="str">
        <f t="shared" si="44"/>
        <v xml:space="preserve">RFB </v>
      </c>
      <c r="L443" s="7"/>
      <c r="M443" s="7" t="str">
        <f t="shared" si="45"/>
        <v xml:space="preserve">RFB </v>
      </c>
      <c r="N443" s="5">
        <f t="shared" si="46"/>
        <v>176</v>
      </c>
    </row>
    <row r="444" spans="1:14" ht="12.75" customHeight="1" x14ac:dyDescent="0.3">
      <c r="A444" s="65" t="str">
        <f t="shared" si="47"/>
        <v/>
      </c>
      <c r="B444" s="65"/>
      <c r="C444" s="66"/>
      <c r="D444" s="63"/>
      <c r="E444" s="64"/>
      <c r="F444" s="65"/>
      <c r="G444" s="55"/>
      <c r="H444" s="76"/>
      <c r="I444" s="138" t="str">
        <f t="shared" si="42"/>
        <v/>
      </c>
      <c r="J444" s="7" t="str">
        <f t="shared" si="43"/>
        <v/>
      </c>
      <c r="K444" s="7" t="str">
        <f t="shared" si="44"/>
        <v/>
      </c>
      <c r="L444" s="7"/>
      <c r="M444" s="7" t="str">
        <f t="shared" si="45"/>
        <v/>
      </c>
      <c r="N444" s="5" t="str">
        <f t="shared" si="46"/>
        <v/>
      </c>
    </row>
    <row r="445" spans="1:14" ht="12.75" customHeight="1" x14ac:dyDescent="0.3">
      <c r="A445" s="65" t="str">
        <f t="shared" si="47"/>
        <v>RFB 177</v>
      </c>
      <c r="B445" s="65"/>
      <c r="C445" s="66"/>
      <c r="D445" s="63"/>
      <c r="E445" s="64" t="s">
        <v>1302</v>
      </c>
      <c r="F445" s="65" t="s">
        <v>10</v>
      </c>
      <c r="G445" s="55"/>
      <c r="H445" s="76"/>
      <c r="I445" s="138" t="str">
        <f t="shared" si="42"/>
        <v/>
      </c>
      <c r="J445" s="7" t="str">
        <f t="shared" si="43"/>
        <v/>
      </c>
      <c r="K445" s="7" t="str">
        <f t="shared" si="44"/>
        <v xml:space="preserve">RFB </v>
      </c>
      <c r="L445" s="7"/>
      <c r="M445" s="7" t="str">
        <f t="shared" si="45"/>
        <v xml:space="preserve">RFB </v>
      </c>
      <c r="N445" s="5">
        <f t="shared" si="46"/>
        <v>177</v>
      </c>
    </row>
    <row r="446" spans="1:14" ht="12.75" customHeight="1" x14ac:dyDescent="0.3">
      <c r="A446" s="65" t="str">
        <f t="shared" si="47"/>
        <v/>
      </c>
      <c r="B446" s="65"/>
      <c r="C446" s="66"/>
      <c r="D446" s="63"/>
      <c r="E446" s="64"/>
      <c r="F446" s="65"/>
      <c r="G446" s="55"/>
      <c r="H446" s="76"/>
      <c r="I446" s="138" t="str">
        <f t="shared" si="42"/>
        <v/>
      </c>
      <c r="J446" s="7" t="str">
        <f t="shared" si="43"/>
        <v/>
      </c>
      <c r="K446" s="7" t="str">
        <f t="shared" si="44"/>
        <v/>
      </c>
      <c r="L446" s="7"/>
      <c r="M446" s="7" t="str">
        <f t="shared" si="45"/>
        <v/>
      </c>
      <c r="N446" s="5" t="str">
        <f t="shared" si="46"/>
        <v/>
      </c>
    </row>
    <row r="447" spans="1:14" ht="12.75" customHeight="1" x14ac:dyDescent="0.3">
      <c r="A447" s="65" t="str">
        <f t="shared" si="47"/>
        <v>RFB 178</v>
      </c>
      <c r="B447" s="65"/>
      <c r="C447" s="66"/>
      <c r="D447" s="63"/>
      <c r="E447" s="64" t="s">
        <v>1303</v>
      </c>
      <c r="F447" s="65" t="s">
        <v>10</v>
      </c>
      <c r="G447" s="55"/>
      <c r="H447" s="76"/>
      <c r="I447" s="138" t="str">
        <f t="shared" si="42"/>
        <v/>
      </c>
      <c r="J447" s="7" t="str">
        <f t="shared" si="43"/>
        <v/>
      </c>
      <c r="K447" s="7" t="str">
        <f t="shared" si="44"/>
        <v xml:space="preserve">RFB </v>
      </c>
      <c r="L447" s="7"/>
      <c r="M447" s="7" t="str">
        <f t="shared" si="45"/>
        <v xml:space="preserve">RFB </v>
      </c>
      <c r="N447" s="5">
        <f t="shared" si="46"/>
        <v>178</v>
      </c>
    </row>
    <row r="448" spans="1:14" ht="12.75" customHeight="1" x14ac:dyDescent="0.3">
      <c r="A448" s="65" t="str">
        <f t="shared" si="47"/>
        <v/>
      </c>
      <c r="B448" s="65"/>
      <c r="C448" s="66"/>
      <c r="D448" s="63"/>
      <c r="E448" s="64"/>
      <c r="F448" s="65"/>
      <c r="G448" s="55"/>
      <c r="H448" s="76"/>
      <c r="I448" s="138" t="str">
        <f t="shared" si="42"/>
        <v/>
      </c>
      <c r="J448" s="7" t="str">
        <f t="shared" si="43"/>
        <v/>
      </c>
      <c r="K448" s="7" t="str">
        <f t="shared" si="44"/>
        <v/>
      </c>
      <c r="L448" s="7"/>
      <c r="M448" s="7" t="str">
        <f t="shared" si="45"/>
        <v/>
      </c>
      <c r="N448" s="5" t="str">
        <f t="shared" si="46"/>
        <v/>
      </c>
    </row>
    <row r="449" spans="1:14" ht="12.75" customHeight="1" x14ac:dyDescent="0.3">
      <c r="A449" s="65" t="str">
        <f t="shared" si="47"/>
        <v/>
      </c>
      <c r="B449" s="65"/>
      <c r="C449" s="221" t="s">
        <v>1298</v>
      </c>
      <c r="D449" s="193"/>
      <c r="E449" s="64"/>
      <c r="F449" s="65"/>
      <c r="G449" s="55"/>
      <c r="H449" s="76"/>
      <c r="I449" s="138" t="str">
        <f t="shared" si="42"/>
        <v/>
      </c>
      <c r="J449" s="7" t="str">
        <f t="shared" si="43"/>
        <v/>
      </c>
      <c r="K449" s="7" t="str">
        <f t="shared" si="44"/>
        <v/>
      </c>
      <c r="L449" s="7"/>
      <c r="M449" s="7" t="str">
        <f t="shared" si="45"/>
        <v/>
      </c>
      <c r="N449" s="5" t="str">
        <f t="shared" si="46"/>
        <v/>
      </c>
    </row>
    <row r="450" spans="1:14" ht="12.75" customHeight="1" x14ac:dyDescent="0.3">
      <c r="A450" s="65" t="str">
        <f t="shared" si="47"/>
        <v/>
      </c>
      <c r="B450" s="65"/>
      <c r="C450" s="221" t="s">
        <v>1299</v>
      </c>
      <c r="D450" s="63"/>
      <c r="E450" s="64"/>
      <c r="F450" s="65"/>
      <c r="G450" s="55"/>
      <c r="H450" s="76"/>
      <c r="I450" s="138" t="str">
        <f t="shared" si="42"/>
        <v/>
      </c>
      <c r="J450" s="7" t="str">
        <f t="shared" si="43"/>
        <v/>
      </c>
      <c r="K450" s="7" t="str">
        <f t="shared" si="44"/>
        <v/>
      </c>
      <c r="L450" s="7"/>
      <c r="M450" s="7" t="str">
        <f t="shared" si="45"/>
        <v/>
      </c>
      <c r="N450" s="5" t="str">
        <f t="shared" si="46"/>
        <v/>
      </c>
    </row>
    <row r="451" spans="1:14" ht="12.75" customHeight="1" x14ac:dyDescent="0.3">
      <c r="A451" s="65" t="str">
        <f t="shared" si="47"/>
        <v/>
      </c>
      <c r="B451" s="65"/>
      <c r="C451" s="66"/>
      <c r="D451" s="63"/>
      <c r="E451" s="64"/>
      <c r="F451" s="65"/>
      <c r="G451" s="55"/>
      <c r="H451" s="76"/>
      <c r="I451" s="138" t="str">
        <f t="shared" si="42"/>
        <v/>
      </c>
      <c r="J451" s="7" t="str">
        <f t="shared" si="43"/>
        <v/>
      </c>
      <c r="K451" s="7" t="str">
        <f t="shared" si="44"/>
        <v/>
      </c>
      <c r="L451" s="7"/>
      <c r="M451" s="7" t="str">
        <f t="shared" si="45"/>
        <v/>
      </c>
      <c r="N451" s="5" t="str">
        <f t="shared" si="46"/>
        <v/>
      </c>
    </row>
    <row r="452" spans="1:14" ht="12.75" customHeight="1" x14ac:dyDescent="0.3">
      <c r="A452" s="65" t="str">
        <f t="shared" si="47"/>
        <v>RFB 179</v>
      </c>
      <c r="B452" s="65" t="s">
        <v>1313</v>
      </c>
      <c r="C452" s="66"/>
      <c r="D452" s="63" t="s">
        <v>272</v>
      </c>
      <c r="E452" s="64" t="s">
        <v>1293</v>
      </c>
      <c r="F452" s="65"/>
      <c r="G452" s="55"/>
      <c r="H452" s="76"/>
      <c r="I452" s="138" t="str">
        <f t="shared" si="42"/>
        <v/>
      </c>
      <c r="J452" s="7" t="str">
        <f t="shared" si="43"/>
        <v xml:space="preserve">RFB </v>
      </c>
      <c r="K452" s="7" t="str">
        <f t="shared" si="44"/>
        <v/>
      </c>
      <c r="L452" s="7"/>
      <c r="M452" s="7" t="str">
        <f t="shared" si="45"/>
        <v xml:space="preserve">RFB </v>
      </c>
      <c r="N452" s="5">
        <f t="shared" si="46"/>
        <v>179</v>
      </c>
    </row>
    <row r="453" spans="1:14" ht="12.75" customHeight="1" x14ac:dyDescent="0.3">
      <c r="A453" s="65" t="str">
        <f t="shared" si="47"/>
        <v/>
      </c>
      <c r="B453" s="65"/>
      <c r="C453" s="66"/>
      <c r="D453" s="63"/>
      <c r="E453" s="64"/>
      <c r="F453" s="65"/>
      <c r="G453" s="55"/>
      <c r="H453" s="76"/>
      <c r="I453" s="138" t="str">
        <f t="shared" ref="I453:I693" si="48">IF(AND(OR(G453=0,H453=0)),"",G453*H453)</f>
        <v/>
      </c>
      <c r="J453" s="7" t="str">
        <f t="shared" si="43"/>
        <v/>
      </c>
      <c r="K453" s="7" t="str">
        <f t="shared" si="44"/>
        <v/>
      </c>
      <c r="L453" s="7"/>
      <c r="M453" s="7" t="str">
        <f t="shared" si="45"/>
        <v/>
      </c>
      <c r="N453" s="5" t="str">
        <f t="shared" si="46"/>
        <v/>
      </c>
    </row>
    <row r="454" spans="1:14" ht="12.75" customHeight="1" x14ac:dyDescent="0.3">
      <c r="A454" s="65" t="str">
        <f t="shared" si="47"/>
        <v>RFB 180</v>
      </c>
      <c r="B454" s="65"/>
      <c r="C454" s="63"/>
      <c r="D454" s="63"/>
      <c r="E454" s="64" t="s">
        <v>1300</v>
      </c>
      <c r="F454" s="65" t="s">
        <v>10</v>
      </c>
      <c r="G454" s="55"/>
      <c r="H454" s="76"/>
      <c r="I454" s="138" t="str">
        <f t="shared" si="48"/>
        <v/>
      </c>
      <c r="J454" s="7" t="str">
        <f t="shared" si="43"/>
        <v/>
      </c>
      <c r="K454" s="7" t="str">
        <f t="shared" si="44"/>
        <v xml:space="preserve">RFB </v>
      </c>
      <c r="L454" s="7"/>
      <c r="M454" s="7" t="str">
        <f t="shared" si="45"/>
        <v xml:space="preserve">RFB </v>
      </c>
      <c r="N454" s="5">
        <f t="shared" si="46"/>
        <v>180</v>
      </c>
    </row>
    <row r="455" spans="1:14" ht="12.75" customHeight="1" x14ac:dyDescent="0.3">
      <c r="A455" s="65" t="str">
        <f t="shared" si="47"/>
        <v/>
      </c>
      <c r="B455" s="65"/>
      <c r="C455" s="66"/>
      <c r="D455" s="63"/>
      <c r="E455" s="64"/>
      <c r="F455" s="65"/>
      <c r="G455" s="55"/>
      <c r="H455" s="76"/>
      <c r="I455" s="138" t="str">
        <f t="shared" si="48"/>
        <v/>
      </c>
      <c r="J455" s="7" t="str">
        <f t="shared" si="43"/>
        <v/>
      </c>
      <c r="K455" s="7" t="str">
        <f t="shared" si="44"/>
        <v/>
      </c>
      <c r="L455" s="7"/>
      <c r="M455" s="7" t="str">
        <f t="shared" si="45"/>
        <v/>
      </c>
      <c r="N455" s="5" t="str">
        <f t="shared" si="46"/>
        <v/>
      </c>
    </row>
    <row r="456" spans="1:14" ht="12.75" customHeight="1" x14ac:dyDescent="0.3">
      <c r="A456" s="65" t="str">
        <f t="shared" si="47"/>
        <v>RFB 181</v>
      </c>
      <c r="B456" s="65"/>
      <c r="C456" s="66"/>
      <c r="D456" s="63"/>
      <c r="E456" s="64" t="s">
        <v>1301</v>
      </c>
      <c r="F456" s="65" t="s">
        <v>10</v>
      </c>
      <c r="G456" s="55"/>
      <c r="H456" s="76"/>
      <c r="I456" s="138" t="str">
        <f t="shared" si="48"/>
        <v/>
      </c>
      <c r="J456" s="7" t="str">
        <f t="shared" si="43"/>
        <v/>
      </c>
      <c r="K456" s="7" t="str">
        <f t="shared" si="44"/>
        <v xml:space="preserve">RFB </v>
      </c>
      <c r="L456" s="7"/>
      <c r="M456" s="7" t="str">
        <f t="shared" si="45"/>
        <v xml:space="preserve">RFB </v>
      </c>
      <c r="N456" s="5">
        <f t="shared" si="46"/>
        <v>181</v>
      </c>
    </row>
    <row r="457" spans="1:14" ht="12.75" customHeight="1" x14ac:dyDescent="0.3">
      <c r="A457" s="65" t="str">
        <f t="shared" si="47"/>
        <v/>
      </c>
      <c r="B457" s="65"/>
      <c r="C457" s="66"/>
      <c r="D457" s="63"/>
      <c r="E457" s="64"/>
      <c r="F457" s="65"/>
      <c r="G457" s="55"/>
      <c r="H457" s="76"/>
      <c r="I457" s="138" t="str">
        <f t="shared" si="48"/>
        <v/>
      </c>
      <c r="J457" s="7" t="str">
        <f t="shared" si="43"/>
        <v/>
      </c>
      <c r="K457" s="7" t="str">
        <f t="shared" si="44"/>
        <v/>
      </c>
      <c r="L457" s="7"/>
      <c r="M457" s="7" t="str">
        <f t="shared" si="45"/>
        <v/>
      </c>
      <c r="N457" s="5" t="str">
        <f t="shared" si="46"/>
        <v/>
      </c>
    </row>
    <row r="458" spans="1:14" ht="12.75" customHeight="1" x14ac:dyDescent="0.3">
      <c r="A458" s="65" t="str">
        <f t="shared" si="47"/>
        <v>RFB 182</v>
      </c>
      <c r="B458" s="65"/>
      <c r="C458" s="66"/>
      <c r="D458" s="63"/>
      <c r="E458" s="64" t="s">
        <v>1302</v>
      </c>
      <c r="F458" s="65" t="s">
        <v>10</v>
      </c>
      <c r="G458" s="55"/>
      <c r="H458" s="76"/>
      <c r="I458" s="138" t="str">
        <f t="shared" si="48"/>
        <v/>
      </c>
      <c r="J458" s="7" t="str">
        <f t="shared" si="43"/>
        <v/>
      </c>
      <c r="K458" s="7" t="str">
        <f t="shared" si="44"/>
        <v xml:space="preserve">RFB </v>
      </c>
      <c r="L458" s="7"/>
      <c r="M458" s="7" t="str">
        <f t="shared" si="45"/>
        <v xml:space="preserve">RFB </v>
      </c>
      <c r="N458" s="5">
        <f t="shared" si="46"/>
        <v>182</v>
      </c>
    </row>
    <row r="459" spans="1:14" ht="12.75" customHeight="1" x14ac:dyDescent="0.3">
      <c r="A459" s="65" t="str">
        <f t="shared" si="47"/>
        <v/>
      </c>
      <c r="B459" s="65"/>
      <c r="C459" s="66"/>
      <c r="D459" s="63"/>
      <c r="E459" s="64"/>
      <c r="F459" s="65"/>
      <c r="G459" s="55"/>
      <c r="H459" s="76"/>
      <c r="I459" s="138" t="str">
        <f t="shared" si="48"/>
        <v/>
      </c>
      <c r="J459" s="7" t="str">
        <f t="shared" si="43"/>
        <v/>
      </c>
      <c r="K459" s="7" t="str">
        <f t="shared" si="44"/>
        <v/>
      </c>
      <c r="L459" s="7"/>
      <c r="M459" s="7" t="str">
        <f t="shared" si="45"/>
        <v/>
      </c>
      <c r="N459" s="5" t="str">
        <f t="shared" si="46"/>
        <v/>
      </c>
    </row>
    <row r="460" spans="1:14" ht="12.75" customHeight="1" x14ac:dyDescent="0.3">
      <c r="A460" s="65" t="str">
        <f t="shared" si="47"/>
        <v>RFB 183</v>
      </c>
      <c r="B460" s="65"/>
      <c r="C460" s="66"/>
      <c r="D460" s="63"/>
      <c r="E460" s="64" t="s">
        <v>1303</v>
      </c>
      <c r="F460" s="65" t="s">
        <v>10</v>
      </c>
      <c r="G460" s="55"/>
      <c r="H460" s="76"/>
      <c r="I460" s="138" t="str">
        <f t="shared" si="48"/>
        <v/>
      </c>
      <c r="J460" s="7" t="str">
        <f t="shared" si="43"/>
        <v/>
      </c>
      <c r="K460" s="7" t="str">
        <f t="shared" si="44"/>
        <v xml:space="preserve">RFB </v>
      </c>
      <c r="L460" s="7"/>
      <c r="M460" s="7" t="str">
        <f t="shared" si="45"/>
        <v xml:space="preserve">RFB </v>
      </c>
      <c r="N460" s="5">
        <f t="shared" si="46"/>
        <v>183</v>
      </c>
    </row>
    <row r="461" spans="1:14" ht="12.75" customHeight="1" x14ac:dyDescent="0.3">
      <c r="A461" s="65" t="str">
        <f t="shared" si="47"/>
        <v/>
      </c>
      <c r="B461" s="65"/>
      <c r="C461" s="66"/>
      <c r="D461" s="63"/>
      <c r="E461" s="64"/>
      <c r="F461" s="65"/>
      <c r="G461" s="55"/>
      <c r="H461" s="76"/>
      <c r="I461" s="138" t="str">
        <f t="shared" si="48"/>
        <v/>
      </c>
      <c r="J461" s="7" t="str">
        <f t="shared" si="43"/>
        <v/>
      </c>
      <c r="K461" s="7" t="str">
        <f t="shared" si="44"/>
        <v/>
      </c>
      <c r="L461" s="7"/>
      <c r="M461" s="7" t="str">
        <f t="shared" si="45"/>
        <v/>
      </c>
      <c r="N461" s="5" t="str">
        <f t="shared" si="46"/>
        <v/>
      </c>
    </row>
    <row r="462" spans="1:14" ht="12.75" customHeight="1" x14ac:dyDescent="0.3">
      <c r="A462" s="65" t="str">
        <f t="shared" si="47"/>
        <v/>
      </c>
      <c r="B462" s="65"/>
      <c r="C462" s="221" t="s">
        <v>1298</v>
      </c>
      <c r="D462" s="193"/>
      <c r="E462" s="64"/>
      <c r="F462" s="65"/>
      <c r="G462" s="55"/>
      <c r="H462" s="76"/>
      <c r="I462" s="138" t="str">
        <f t="shared" si="48"/>
        <v/>
      </c>
      <c r="J462" s="7" t="str">
        <f t="shared" ref="J462:J486" si="49">IF(ISBLANK(B462),"","RFB ")</f>
        <v/>
      </c>
      <c r="K462" s="7" t="str">
        <f t="shared" ref="K462:K486" si="50">IF(ISBLANK(F462),"","RFB ")</f>
        <v/>
      </c>
      <c r="L462" s="7"/>
      <c r="M462" s="7" t="str">
        <f t="shared" ref="M462:M486" si="51">IF(J462="RFB ","RFB ",IF(K462="RFB ","RFB ",""))</f>
        <v/>
      </c>
      <c r="N462" s="5" t="str">
        <f t="shared" si="46"/>
        <v/>
      </c>
    </row>
    <row r="463" spans="1:14" ht="12.75" customHeight="1" x14ac:dyDescent="0.3">
      <c r="A463" s="65" t="str">
        <f t="shared" si="47"/>
        <v/>
      </c>
      <c r="B463" s="65"/>
      <c r="C463" s="221" t="s">
        <v>1299</v>
      </c>
      <c r="D463" s="63"/>
      <c r="E463" s="64"/>
      <c r="F463" s="65"/>
      <c r="G463" s="55"/>
      <c r="H463" s="76"/>
      <c r="I463" s="138" t="str">
        <f t="shared" si="48"/>
        <v/>
      </c>
      <c r="J463" s="7" t="str">
        <f t="shared" si="49"/>
        <v/>
      </c>
      <c r="K463" s="7" t="str">
        <f t="shared" si="50"/>
        <v/>
      </c>
      <c r="L463" s="7"/>
      <c r="M463" s="7" t="str">
        <f t="shared" si="51"/>
        <v/>
      </c>
      <c r="N463" s="5" t="str">
        <f t="shared" si="46"/>
        <v/>
      </c>
    </row>
    <row r="464" spans="1:14" ht="12.75" customHeight="1" x14ac:dyDescent="0.3">
      <c r="A464" s="65" t="str">
        <f t="shared" si="47"/>
        <v/>
      </c>
      <c r="B464" s="65"/>
      <c r="C464" s="66"/>
      <c r="D464" s="63"/>
      <c r="E464" s="64"/>
      <c r="F464" s="65"/>
      <c r="G464" s="55"/>
      <c r="H464" s="76"/>
      <c r="I464" s="138" t="str">
        <f t="shared" si="48"/>
        <v/>
      </c>
      <c r="J464" s="7" t="str">
        <f t="shared" si="49"/>
        <v/>
      </c>
      <c r="K464" s="7" t="str">
        <f t="shared" si="50"/>
        <v/>
      </c>
      <c r="L464" s="7"/>
      <c r="M464" s="7" t="str">
        <f t="shared" si="51"/>
        <v/>
      </c>
      <c r="N464" s="5" t="str">
        <f t="shared" ref="N464:N486" si="52">IF(AND(M464="RFB ",ISNUMBER(MAX(N450:N463))),MAX(N450:N463)+1,"")</f>
        <v/>
      </c>
    </row>
    <row r="465" spans="1:14" ht="12.75" customHeight="1" x14ac:dyDescent="0.3">
      <c r="A465" s="65" t="str">
        <f t="shared" si="47"/>
        <v>RFB 184</v>
      </c>
      <c r="B465" s="65" t="s">
        <v>1313</v>
      </c>
      <c r="C465" s="66"/>
      <c r="D465" s="63" t="s">
        <v>273</v>
      </c>
      <c r="E465" s="64" t="s">
        <v>1294</v>
      </c>
      <c r="F465" s="65"/>
      <c r="G465" s="55"/>
      <c r="H465" s="76"/>
      <c r="I465" s="138" t="str">
        <f t="shared" si="48"/>
        <v/>
      </c>
      <c r="J465" s="7" t="str">
        <f t="shared" si="49"/>
        <v xml:space="preserve">RFB </v>
      </c>
      <c r="K465" s="7" t="str">
        <f t="shared" si="50"/>
        <v/>
      </c>
      <c r="L465" s="7"/>
      <c r="M465" s="7" t="str">
        <f t="shared" si="51"/>
        <v xml:space="preserve">RFB </v>
      </c>
      <c r="N465" s="5">
        <f t="shared" si="52"/>
        <v>184</v>
      </c>
    </row>
    <row r="466" spans="1:14" ht="12.75" customHeight="1" x14ac:dyDescent="0.3">
      <c r="A466" s="65" t="str">
        <f t="shared" si="47"/>
        <v/>
      </c>
      <c r="B466" s="65"/>
      <c r="C466" s="66"/>
      <c r="D466" s="63"/>
      <c r="E466" s="64"/>
      <c r="F466" s="65"/>
      <c r="G466" s="55"/>
      <c r="H466" s="76"/>
      <c r="I466" s="138" t="str">
        <f t="shared" si="48"/>
        <v/>
      </c>
      <c r="J466" s="7" t="str">
        <f t="shared" si="49"/>
        <v/>
      </c>
      <c r="K466" s="7" t="str">
        <f t="shared" si="50"/>
        <v/>
      </c>
      <c r="L466" s="7"/>
      <c r="M466" s="7" t="str">
        <f t="shared" si="51"/>
        <v/>
      </c>
      <c r="N466" s="5" t="str">
        <f t="shared" si="52"/>
        <v/>
      </c>
    </row>
    <row r="467" spans="1:14" ht="12.75" customHeight="1" x14ac:dyDescent="0.3">
      <c r="A467" s="65" t="str">
        <f t="shared" si="47"/>
        <v>RFB 185</v>
      </c>
      <c r="B467" s="65"/>
      <c r="C467" s="63"/>
      <c r="D467" s="63"/>
      <c r="E467" s="64" t="s">
        <v>1300</v>
      </c>
      <c r="F467" s="65" t="s">
        <v>10</v>
      </c>
      <c r="G467" s="55"/>
      <c r="H467" s="76"/>
      <c r="I467" s="138" t="str">
        <f t="shared" si="48"/>
        <v/>
      </c>
      <c r="J467" s="7" t="str">
        <f t="shared" si="49"/>
        <v/>
      </c>
      <c r="K467" s="7" t="str">
        <f t="shared" si="50"/>
        <v xml:space="preserve">RFB </v>
      </c>
      <c r="L467" s="7"/>
      <c r="M467" s="7" t="str">
        <f t="shared" si="51"/>
        <v xml:space="preserve">RFB </v>
      </c>
      <c r="N467" s="5">
        <f t="shared" si="52"/>
        <v>185</v>
      </c>
    </row>
    <row r="468" spans="1:14" ht="12.75" customHeight="1" x14ac:dyDescent="0.3">
      <c r="A468" s="65" t="str">
        <f t="shared" si="47"/>
        <v/>
      </c>
      <c r="B468" s="65"/>
      <c r="C468" s="66"/>
      <c r="D468" s="63"/>
      <c r="E468" s="64"/>
      <c r="F468" s="65"/>
      <c r="G468" s="55"/>
      <c r="H468" s="76"/>
      <c r="I468" s="138" t="str">
        <f t="shared" si="48"/>
        <v/>
      </c>
      <c r="J468" s="7" t="str">
        <f t="shared" si="49"/>
        <v/>
      </c>
      <c r="K468" s="7" t="str">
        <f t="shared" si="50"/>
        <v/>
      </c>
      <c r="L468" s="7"/>
      <c r="M468" s="7" t="str">
        <f t="shared" si="51"/>
        <v/>
      </c>
      <c r="N468" s="5" t="str">
        <f t="shared" si="52"/>
        <v/>
      </c>
    </row>
    <row r="469" spans="1:14" ht="12.75" customHeight="1" x14ac:dyDescent="0.3">
      <c r="A469" s="65" t="str">
        <f t="shared" si="47"/>
        <v>RFB 186</v>
      </c>
      <c r="B469" s="65"/>
      <c r="C469" s="66"/>
      <c r="D469" s="63"/>
      <c r="E469" s="64" t="s">
        <v>1301</v>
      </c>
      <c r="F469" s="65" t="s">
        <v>10</v>
      </c>
      <c r="G469" s="55"/>
      <c r="H469" s="76"/>
      <c r="I469" s="138" t="str">
        <f t="shared" si="48"/>
        <v/>
      </c>
      <c r="J469" s="7" t="str">
        <f t="shared" si="49"/>
        <v/>
      </c>
      <c r="K469" s="7" t="str">
        <f t="shared" si="50"/>
        <v xml:space="preserve">RFB </v>
      </c>
      <c r="L469" s="7"/>
      <c r="M469" s="7" t="str">
        <f t="shared" si="51"/>
        <v xml:space="preserve">RFB </v>
      </c>
      <c r="N469" s="5">
        <f t="shared" si="52"/>
        <v>186</v>
      </c>
    </row>
    <row r="470" spans="1:14" ht="12.75" customHeight="1" x14ac:dyDescent="0.3">
      <c r="A470" s="65" t="str">
        <f t="shared" si="47"/>
        <v/>
      </c>
      <c r="B470" s="65"/>
      <c r="C470" s="66"/>
      <c r="D470" s="63"/>
      <c r="E470" s="64"/>
      <c r="F470" s="65"/>
      <c r="G470" s="55"/>
      <c r="H470" s="76"/>
      <c r="I470" s="138" t="str">
        <f t="shared" si="48"/>
        <v/>
      </c>
      <c r="J470" s="7" t="str">
        <f t="shared" si="49"/>
        <v/>
      </c>
      <c r="K470" s="7" t="str">
        <f t="shared" si="50"/>
        <v/>
      </c>
      <c r="L470" s="7"/>
      <c r="M470" s="7" t="str">
        <f t="shared" si="51"/>
        <v/>
      </c>
      <c r="N470" s="5" t="str">
        <f t="shared" si="52"/>
        <v/>
      </c>
    </row>
    <row r="471" spans="1:14" ht="12.75" customHeight="1" x14ac:dyDescent="0.3">
      <c r="A471" s="65" t="str">
        <f t="shared" si="47"/>
        <v>RFB 187</v>
      </c>
      <c r="B471" s="65"/>
      <c r="C471" s="66"/>
      <c r="D471" s="63"/>
      <c r="E471" s="64" t="s">
        <v>1302</v>
      </c>
      <c r="F471" s="65" t="s">
        <v>10</v>
      </c>
      <c r="G471" s="55"/>
      <c r="H471" s="76"/>
      <c r="I471" s="138" t="str">
        <f t="shared" si="48"/>
        <v/>
      </c>
      <c r="J471" s="7" t="str">
        <f t="shared" si="49"/>
        <v/>
      </c>
      <c r="K471" s="7" t="str">
        <f t="shared" si="50"/>
        <v xml:space="preserve">RFB </v>
      </c>
      <c r="L471" s="7"/>
      <c r="M471" s="7" t="str">
        <f t="shared" si="51"/>
        <v xml:space="preserve">RFB </v>
      </c>
      <c r="N471" s="5">
        <f t="shared" si="52"/>
        <v>187</v>
      </c>
    </row>
    <row r="472" spans="1:14" ht="12.75" customHeight="1" x14ac:dyDescent="0.3">
      <c r="A472" s="65" t="str">
        <f t="shared" si="47"/>
        <v/>
      </c>
      <c r="B472" s="65"/>
      <c r="C472" s="66"/>
      <c r="D472" s="63"/>
      <c r="E472" s="64"/>
      <c r="F472" s="65"/>
      <c r="G472" s="55"/>
      <c r="H472" s="76"/>
      <c r="I472" s="138" t="str">
        <f t="shared" si="48"/>
        <v/>
      </c>
      <c r="J472" s="7" t="str">
        <f t="shared" si="49"/>
        <v/>
      </c>
      <c r="K472" s="7" t="str">
        <f t="shared" si="50"/>
        <v/>
      </c>
      <c r="L472" s="7"/>
      <c r="M472" s="7" t="str">
        <f t="shared" si="51"/>
        <v/>
      </c>
      <c r="N472" s="5" t="str">
        <f t="shared" si="52"/>
        <v/>
      </c>
    </row>
    <row r="473" spans="1:14" ht="12.75" customHeight="1" x14ac:dyDescent="0.3">
      <c r="A473" s="65" t="str">
        <f t="shared" si="47"/>
        <v>RFB 188</v>
      </c>
      <c r="B473" s="65"/>
      <c r="C473" s="66"/>
      <c r="D473" s="63"/>
      <c r="E473" s="64" t="s">
        <v>1303</v>
      </c>
      <c r="F473" s="65" t="s">
        <v>10</v>
      </c>
      <c r="G473" s="55"/>
      <c r="H473" s="76"/>
      <c r="I473" s="138" t="str">
        <f t="shared" si="48"/>
        <v/>
      </c>
      <c r="J473" s="7" t="str">
        <f t="shared" si="49"/>
        <v/>
      </c>
      <c r="K473" s="7" t="str">
        <f t="shared" si="50"/>
        <v xml:space="preserve">RFB </v>
      </c>
      <c r="L473" s="7"/>
      <c r="M473" s="7" t="str">
        <f t="shared" si="51"/>
        <v xml:space="preserve">RFB </v>
      </c>
      <c r="N473" s="5">
        <f t="shared" si="52"/>
        <v>188</v>
      </c>
    </row>
    <row r="474" spans="1:14" ht="12.75" customHeight="1" x14ac:dyDescent="0.3">
      <c r="A474" s="65" t="str">
        <f t="shared" si="47"/>
        <v/>
      </c>
      <c r="B474" s="65"/>
      <c r="C474" s="66"/>
      <c r="D474" s="63"/>
      <c r="E474" s="64"/>
      <c r="F474" s="65"/>
      <c r="G474" s="55"/>
      <c r="H474" s="76"/>
      <c r="I474" s="138" t="str">
        <f t="shared" si="48"/>
        <v/>
      </c>
      <c r="J474" s="7" t="str">
        <f t="shared" si="49"/>
        <v/>
      </c>
      <c r="K474" s="7" t="str">
        <f t="shared" si="50"/>
        <v/>
      </c>
      <c r="L474" s="7"/>
      <c r="M474" s="7" t="str">
        <f t="shared" si="51"/>
        <v/>
      </c>
      <c r="N474" s="5" t="str">
        <f t="shared" si="52"/>
        <v/>
      </c>
    </row>
    <row r="475" spans="1:14" ht="12.75" customHeight="1" x14ac:dyDescent="0.3">
      <c r="A475" s="65" t="str">
        <f t="shared" si="47"/>
        <v/>
      </c>
      <c r="B475" s="65"/>
      <c r="C475" s="221" t="s">
        <v>1298</v>
      </c>
      <c r="D475" s="193"/>
      <c r="E475" s="64"/>
      <c r="F475" s="65"/>
      <c r="G475" s="55"/>
      <c r="H475" s="76"/>
      <c r="I475" s="138" t="str">
        <f t="shared" si="48"/>
        <v/>
      </c>
      <c r="J475" s="7" t="str">
        <f t="shared" si="49"/>
        <v/>
      </c>
      <c r="K475" s="7" t="str">
        <f t="shared" si="50"/>
        <v/>
      </c>
      <c r="L475" s="7"/>
      <c r="M475" s="7" t="str">
        <f t="shared" si="51"/>
        <v/>
      </c>
      <c r="N475" s="5" t="str">
        <f t="shared" si="52"/>
        <v/>
      </c>
    </row>
    <row r="476" spans="1:14" ht="12.75" customHeight="1" x14ac:dyDescent="0.3">
      <c r="A476" s="65" t="str">
        <f t="shared" si="47"/>
        <v/>
      </c>
      <c r="B476" s="65"/>
      <c r="C476" s="221" t="s">
        <v>1299</v>
      </c>
      <c r="D476" s="63"/>
      <c r="E476" s="64"/>
      <c r="F476" s="65"/>
      <c r="G476" s="55"/>
      <c r="H476" s="76"/>
      <c r="I476" s="138" t="str">
        <f t="shared" si="48"/>
        <v/>
      </c>
      <c r="J476" s="7" t="str">
        <f t="shared" si="49"/>
        <v/>
      </c>
      <c r="K476" s="7" t="str">
        <f t="shared" si="50"/>
        <v/>
      </c>
      <c r="L476" s="7"/>
      <c r="M476" s="7" t="str">
        <f t="shared" si="51"/>
        <v/>
      </c>
      <c r="N476" s="5" t="str">
        <f t="shared" si="52"/>
        <v/>
      </c>
    </row>
    <row r="477" spans="1:14" ht="12.75" customHeight="1" x14ac:dyDescent="0.3">
      <c r="A477" s="65" t="str">
        <f t="shared" si="47"/>
        <v/>
      </c>
      <c r="B477" s="65"/>
      <c r="C477" s="66"/>
      <c r="D477" s="63"/>
      <c r="E477" s="64"/>
      <c r="F477" s="65"/>
      <c r="G477" s="55"/>
      <c r="H477" s="76"/>
      <c r="I477" s="138" t="str">
        <f t="shared" si="48"/>
        <v/>
      </c>
      <c r="J477" s="7" t="str">
        <f t="shared" si="49"/>
        <v/>
      </c>
      <c r="K477" s="7" t="str">
        <f t="shared" si="50"/>
        <v/>
      </c>
      <c r="L477" s="7"/>
      <c r="M477" s="7" t="str">
        <f t="shared" si="51"/>
        <v/>
      </c>
      <c r="N477" s="5" t="str">
        <f t="shared" si="52"/>
        <v/>
      </c>
    </row>
    <row r="478" spans="1:14" ht="12.75" customHeight="1" x14ac:dyDescent="0.3">
      <c r="A478" s="65" t="str">
        <f t="shared" si="47"/>
        <v>RFB 189</v>
      </c>
      <c r="B478" s="65" t="s">
        <v>1313</v>
      </c>
      <c r="C478" s="66"/>
      <c r="D478" s="63" t="s">
        <v>274</v>
      </c>
      <c r="E478" s="64" t="s">
        <v>1295</v>
      </c>
      <c r="F478" s="65"/>
      <c r="G478" s="55"/>
      <c r="H478" s="76"/>
      <c r="I478" s="138" t="str">
        <f t="shared" si="48"/>
        <v/>
      </c>
      <c r="J478" s="7" t="str">
        <f t="shared" si="49"/>
        <v xml:space="preserve">RFB </v>
      </c>
      <c r="K478" s="7" t="str">
        <f t="shared" si="50"/>
        <v/>
      </c>
      <c r="L478" s="7"/>
      <c r="M478" s="7" t="str">
        <f t="shared" si="51"/>
        <v xml:space="preserve">RFB </v>
      </c>
      <c r="N478" s="5">
        <f t="shared" si="52"/>
        <v>189</v>
      </c>
    </row>
    <row r="479" spans="1:14" ht="12.75" customHeight="1" x14ac:dyDescent="0.3">
      <c r="A479" s="65" t="str">
        <f t="shared" si="47"/>
        <v/>
      </c>
      <c r="B479" s="65"/>
      <c r="C479" s="63"/>
      <c r="D479" s="63"/>
      <c r="E479" s="64"/>
      <c r="F479" s="65"/>
      <c r="G479" s="55"/>
      <c r="H479" s="76"/>
      <c r="I479" s="138" t="str">
        <f t="shared" si="48"/>
        <v/>
      </c>
      <c r="J479" s="7" t="str">
        <f t="shared" si="49"/>
        <v/>
      </c>
      <c r="K479" s="7" t="str">
        <f t="shared" si="50"/>
        <v/>
      </c>
      <c r="L479" s="7"/>
      <c r="M479" s="7" t="str">
        <f t="shared" si="51"/>
        <v/>
      </c>
      <c r="N479" s="5" t="str">
        <f t="shared" si="52"/>
        <v/>
      </c>
    </row>
    <row r="480" spans="1:14" ht="12.75" customHeight="1" x14ac:dyDescent="0.3">
      <c r="A480" s="65" t="str">
        <f t="shared" si="47"/>
        <v>RFB 190</v>
      </c>
      <c r="B480" s="65"/>
      <c r="C480" s="63"/>
      <c r="D480" s="63"/>
      <c r="E480" s="64" t="s">
        <v>1300</v>
      </c>
      <c r="F480" s="65" t="s">
        <v>10</v>
      </c>
      <c r="G480" s="55"/>
      <c r="H480" s="76"/>
      <c r="I480" s="138" t="str">
        <f t="shared" si="48"/>
        <v/>
      </c>
      <c r="J480" s="7" t="str">
        <f t="shared" si="49"/>
        <v/>
      </c>
      <c r="K480" s="7" t="str">
        <f t="shared" si="50"/>
        <v xml:space="preserve">RFB </v>
      </c>
      <c r="L480" s="7"/>
      <c r="M480" s="7" t="str">
        <f t="shared" si="51"/>
        <v xml:space="preserve">RFB </v>
      </c>
      <c r="N480" s="5">
        <f t="shared" si="52"/>
        <v>190</v>
      </c>
    </row>
    <row r="481" spans="1:14" ht="12.75" customHeight="1" x14ac:dyDescent="0.3">
      <c r="A481" s="65" t="str">
        <f t="shared" si="47"/>
        <v/>
      </c>
      <c r="B481" s="65"/>
      <c r="C481" s="66"/>
      <c r="D481" s="63"/>
      <c r="E481" s="64"/>
      <c r="F481" s="65"/>
      <c r="G481" s="55"/>
      <c r="H481" s="76"/>
      <c r="I481" s="138" t="str">
        <f t="shared" si="48"/>
        <v/>
      </c>
      <c r="J481" s="7" t="str">
        <f t="shared" si="49"/>
        <v/>
      </c>
      <c r="K481" s="7" t="str">
        <f t="shared" si="50"/>
        <v/>
      </c>
      <c r="L481" s="7"/>
      <c r="M481" s="7" t="str">
        <f t="shared" si="51"/>
        <v/>
      </c>
      <c r="N481" s="5" t="str">
        <f t="shared" si="52"/>
        <v/>
      </c>
    </row>
    <row r="482" spans="1:14" ht="12.75" customHeight="1" x14ac:dyDescent="0.3">
      <c r="A482" s="65" t="str">
        <f t="shared" si="47"/>
        <v>RFB 191</v>
      </c>
      <c r="B482" s="65"/>
      <c r="C482" s="66"/>
      <c r="D482" s="63"/>
      <c r="E482" s="64" t="s">
        <v>1301</v>
      </c>
      <c r="F482" s="65" t="s">
        <v>10</v>
      </c>
      <c r="G482" s="55"/>
      <c r="H482" s="76"/>
      <c r="I482" s="138" t="str">
        <f t="shared" si="48"/>
        <v/>
      </c>
      <c r="J482" s="7" t="str">
        <f t="shared" si="49"/>
        <v/>
      </c>
      <c r="K482" s="7" t="str">
        <f t="shared" si="50"/>
        <v xml:space="preserve">RFB </v>
      </c>
      <c r="L482" s="7"/>
      <c r="M482" s="7" t="str">
        <f t="shared" si="51"/>
        <v xml:space="preserve">RFB </v>
      </c>
      <c r="N482" s="5">
        <f t="shared" si="52"/>
        <v>191</v>
      </c>
    </row>
    <row r="483" spans="1:14" ht="12.75" customHeight="1" x14ac:dyDescent="0.3">
      <c r="A483" s="65" t="str">
        <f t="shared" si="47"/>
        <v/>
      </c>
      <c r="B483" s="65"/>
      <c r="C483" s="66"/>
      <c r="D483" s="63"/>
      <c r="E483" s="64"/>
      <c r="F483" s="65"/>
      <c r="G483" s="55"/>
      <c r="H483" s="76"/>
      <c r="I483" s="138" t="str">
        <f t="shared" si="48"/>
        <v/>
      </c>
      <c r="J483" s="7" t="str">
        <f t="shared" si="49"/>
        <v/>
      </c>
      <c r="K483" s="7" t="str">
        <f t="shared" si="50"/>
        <v/>
      </c>
      <c r="L483" s="7"/>
      <c r="M483" s="7" t="str">
        <f t="shared" si="51"/>
        <v/>
      </c>
      <c r="N483" s="5" t="str">
        <f t="shared" si="52"/>
        <v/>
      </c>
    </row>
    <row r="484" spans="1:14" ht="12.75" customHeight="1" x14ac:dyDescent="0.3">
      <c r="A484" s="65" t="str">
        <f t="shared" si="47"/>
        <v>RFB 192</v>
      </c>
      <c r="B484" s="65"/>
      <c r="C484" s="66"/>
      <c r="D484" s="63"/>
      <c r="E484" s="64" t="s">
        <v>1302</v>
      </c>
      <c r="F484" s="65" t="s">
        <v>10</v>
      </c>
      <c r="G484" s="55"/>
      <c r="H484" s="76"/>
      <c r="I484" s="138" t="str">
        <f t="shared" si="48"/>
        <v/>
      </c>
      <c r="J484" s="7" t="str">
        <f t="shared" si="49"/>
        <v/>
      </c>
      <c r="K484" s="7" t="str">
        <f t="shared" si="50"/>
        <v xml:space="preserve">RFB </v>
      </c>
      <c r="L484" s="7"/>
      <c r="M484" s="7" t="str">
        <f t="shared" si="51"/>
        <v xml:space="preserve">RFB </v>
      </c>
      <c r="N484" s="5">
        <f t="shared" si="52"/>
        <v>192</v>
      </c>
    </row>
    <row r="485" spans="1:14" ht="12.75" customHeight="1" x14ac:dyDescent="0.3">
      <c r="A485" s="65" t="str">
        <f t="shared" si="47"/>
        <v/>
      </c>
      <c r="B485" s="65"/>
      <c r="C485" s="66"/>
      <c r="D485" s="63"/>
      <c r="E485" s="64"/>
      <c r="F485" s="65"/>
      <c r="G485" s="55"/>
      <c r="H485" s="76"/>
      <c r="I485" s="138" t="str">
        <f t="shared" si="48"/>
        <v/>
      </c>
      <c r="J485" s="7" t="str">
        <f t="shared" si="49"/>
        <v/>
      </c>
      <c r="K485" s="7" t="str">
        <f t="shared" si="50"/>
        <v/>
      </c>
      <c r="L485" s="7"/>
      <c r="M485" s="7" t="str">
        <f t="shared" si="51"/>
        <v/>
      </c>
      <c r="N485" s="5" t="str">
        <f t="shared" si="52"/>
        <v/>
      </c>
    </row>
    <row r="486" spans="1:14" ht="12.75" customHeight="1" x14ac:dyDescent="0.3">
      <c r="A486" s="65" t="str">
        <f t="shared" si="47"/>
        <v>RFB 193</v>
      </c>
      <c r="B486" s="65"/>
      <c r="C486" s="66"/>
      <c r="D486" s="63"/>
      <c r="E486" s="64" t="s">
        <v>1303</v>
      </c>
      <c r="F486" s="65" t="s">
        <v>10</v>
      </c>
      <c r="G486" s="55"/>
      <c r="H486" s="76"/>
      <c r="I486" s="138" t="str">
        <f t="shared" si="48"/>
        <v/>
      </c>
      <c r="J486" s="7" t="str">
        <f t="shared" si="49"/>
        <v/>
      </c>
      <c r="K486" s="7" t="str">
        <f t="shared" si="50"/>
        <v xml:space="preserve">RFB </v>
      </c>
      <c r="L486" s="7"/>
      <c r="M486" s="7" t="str">
        <f t="shared" si="51"/>
        <v xml:space="preserve">RFB </v>
      </c>
      <c r="N486" s="5">
        <f t="shared" si="52"/>
        <v>193</v>
      </c>
    </row>
    <row r="487" spans="1:14" ht="12.75" customHeight="1" x14ac:dyDescent="0.3">
      <c r="A487" s="65" t="str">
        <f t="shared" si="47"/>
        <v/>
      </c>
      <c r="B487" s="65"/>
      <c r="C487" s="66"/>
      <c r="D487" s="63"/>
      <c r="E487" s="64"/>
      <c r="F487" s="65"/>
      <c r="G487" s="55"/>
      <c r="H487" s="76"/>
      <c r="I487" s="138" t="str">
        <f t="shared" si="48"/>
        <v/>
      </c>
      <c r="J487" s="7" t="str">
        <f t="shared" ref="J487:J550" si="53">IF(ISBLANK(B487),"","RFB ")</f>
        <v/>
      </c>
      <c r="K487" s="7" t="str">
        <f t="shared" ref="K487:K550" si="54">IF(ISBLANK(F487),"","RFB ")</f>
        <v/>
      </c>
      <c r="L487" s="7"/>
      <c r="M487" s="7" t="str">
        <f t="shared" ref="M487:M550" si="55">IF(J487="RFB ","RFB ",IF(K487="RFB ","RFB ",""))</f>
        <v/>
      </c>
      <c r="N487" s="5" t="str">
        <f t="shared" ref="N487:N550" si="56">IF(AND(M487="RFB ",ISNUMBER(MAX(N473:N486))),MAX(N473:N486)+1,"")</f>
        <v/>
      </c>
    </row>
    <row r="488" spans="1:14" ht="12.75" customHeight="1" x14ac:dyDescent="0.3">
      <c r="A488" s="65" t="str">
        <f t="shared" ref="A488:A551" si="57">CONCATENATE(M488,N488)</f>
        <v/>
      </c>
      <c r="B488" s="65"/>
      <c r="C488" s="221" t="s">
        <v>1298</v>
      </c>
      <c r="D488" s="193"/>
      <c r="E488" s="64"/>
      <c r="F488" s="65"/>
      <c r="G488" s="55"/>
      <c r="H488" s="76"/>
      <c r="I488" s="138" t="str">
        <f t="shared" si="48"/>
        <v/>
      </c>
      <c r="J488" s="7" t="str">
        <f t="shared" si="53"/>
        <v/>
      </c>
      <c r="K488" s="7" t="str">
        <f t="shared" si="54"/>
        <v/>
      </c>
      <c r="L488" s="7"/>
      <c r="M488" s="7" t="str">
        <f t="shared" si="55"/>
        <v/>
      </c>
      <c r="N488" s="5" t="str">
        <f t="shared" si="56"/>
        <v/>
      </c>
    </row>
    <row r="489" spans="1:14" ht="12.75" customHeight="1" x14ac:dyDescent="0.3">
      <c r="A489" s="65" t="str">
        <f t="shared" si="57"/>
        <v/>
      </c>
      <c r="B489" s="65"/>
      <c r="C489" s="221" t="s">
        <v>1299</v>
      </c>
      <c r="D489" s="63"/>
      <c r="E489" s="64"/>
      <c r="F489" s="65"/>
      <c r="G489" s="55"/>
      <c r="H489" s="76"/>
      <c r="I489" s="138" t="str">
        <f t="shared" si="48"/>
        <v/>
      </c>
      <c r="J489" s="7" t="str">
        <f t="shared" si="53"/>
        <v/>
      </c>
      <c r="K489" s="7" t="str">
        <f t="shared" si="54"/>
        <v/>
      </c>
      <c r="L489" s="7"/>
      <c r="M489" s="7" t="str">
        <f t="shared" si="55"/>
        <v/>
      </c>
      <c r="N489" s="5" t="str">
        <f t="shared" si="56"/>
        <v/>
      </c>
    </row>
    <row r="490" spans="1:14" ht="12.75" customHeight="1" x14ac:dyDescent="0.3">
      <c r="A490" s="65" t="str">
        <f t="shared" si="57"/>
        <v/>
      </c>
      <c r="B490" s="65"/>
      <c r="C490" s="221"/>
      <c r="D490" s="63"/>
      <c r="E490" s="64"/>
      <c r="F490" s="65"/>
      <c r="G490" s="55"/>
      <c r="H490" s="76"/>
      <c r="I490" s="138"/>
      <c r="J490" s="7" t="str">
        <f t="shared" si="53"/>
        <v/>
      </c>
      <c r="K490" s="7" t="str">
        <f t="shared" si="54"/>
        <v/>
      </c>
      <c r="L490" s="7"/>
      <c r="M490" s="7" t="str">
        <f t="shared" si="55"/>
        <v/>
      </c>
      <c r="N490" s="5" t="str">
        <f t="shared" si="56"/>
        <v/>
      </c>
    </row>
    <row r="491" spans="1:14" ht="12.75" customHeight="1" x14ac:dyDescent="0.3">
      <c r="A491" s="65" t="str">
        <f t="shared" si="57"/>
        <v>RFB 194</v>
      </c>
      <c r="B491" s="65" t="s">
        <v>1313</v>
      </c>
      <c r="C491" s="62" t="s">
        <v>321</v>
      </c>
      <c r="D491" s="63" t="s">
        <v>1320</v>
      </c>
      <c r="E491" s="64"/>
      <c r="F491" s="65"/>
      <c r="G491" s="55"/>
      <c r="H491" s="76"/>
      <c r="I491" s="138"/>
      <c r="J491" s="7" t="str">
        <f t="shared" si="53"/>
        <v xml:space="preserve">RFB </v>
      </c>
      <c r="K491" s="7" t="str">
        <f t="shared" si="54"/>
        <v/>
      </c>
      <c r="L491" s="7"/>
      <c r="M491" s="7" t="str">
        <f t="shared" si="55"/>
        <v xml:space="preserve">RFB </v>
      </c>
      <c r="N491" s="5">
        <f t="shared" si="56"/>
        <v>194</v>
      </c>
    </row>
    <row r="492" spans="1:14" ht="12.75" customHeight="1" x14ac:dyDescent="0.3">
      <c r="A492" s="65" t="str">
        <f t="shared" si="57"/>
        <v/>
      </c>
      <c r="B492" s="65"/>
      <c r="C492" s="66"/>
      <c r="D492" s="63"/>
      <c r="E492" s="64"/>
      <c r="F492" s="65"/>
      <c r="G492" s="55"/>
      <c r="H492" s="76"/>
      <c r="I492" s="138"/>
      <c r="J492" s="7" t="str">
        <f t="shared" si="53"/>
        <v/>
      </c>
      <c r="K492" s="7" t="str">
        <f t="shared" si="54"/>
        <v/>
      </c>
      <c r="L492" s="7"/>
      <c r="M492" s="7" t="str">
        <f t="shared" si="55"/>
        <v/>
      </c>
      <c r="N492" s="5" t="str">
        <f t="shared" si="56"/>
        <v/>
      </c>
    </row>
    <row r="493" spans="1:14" ht="12.75" customHeight="1" x14ac:dyDescent="0.3">
      <c r="A493" s="65" t="str">
        <f t="shared" si="57"/>
        <v>RFB 195</v>
      </c>
      <c r="B493" s="65" t="s">
        <v>1313</v>
      </c>
      <c r="C493" s="66"/>
      <c r="D493" s="63" t="s">
        <v>32</v>
      </c>
      <c r="E493" s="64" t="s">
        <v>1289</v>
      </c>
      <c r="F493" s="65"/>
      <c r="G493" s="55"/>
      <c r="H493" s="76"/>
      <c r="I493" s="138"/>
      <c r="J493" s="7" t="str">
        <f t="shared" si="53"/>
        <v xml:space="preserve">RFB </v>
      </c>
      <c r="K493" s="7" t="str">
        <f t="shared" si="54"/>
        <v/>
      </c>
      <c r="L493" s="7"/>
      <c r="M493" s="7" t="str">
        <f t="shared" si="55"/>
        <v xml:space="preserve">RFB </v>
      </c>
      <c r="N493" s="5">
        <f t="shared" si="56"/>
        <v>195</v>
      </c>
    </row>
    <row r="494" spans="1:14" ht="12.75" customHeight="1" x14ac:dyDescent="0.3">
      <c r="A494" s="65" t="str">
        <f t="shared" si="57"/>
        <v/>
      </c>
      <c r="B494" s="65"/>
      <c r="C494" s="66"/>
      <c r="D494" s="63"/>
      <c r="E494" s="64"/>
      <c r="F494" s="65"/>
      <c r="G494" s="55"/>
      <c r="H494" s="76"/>
      <c r="I494" s="138"/>
      <c r="J494" s="7" t="str">
        <f t="shared" si="53"/>
        <v/>
      </c>
      <c r="K494" s="7" t="str">
        <f t="shared" si="54"/>
        <v/>
      </c>
      <c r="L494" s="7"/>
      <c r="M494" s="7" t="str">
        <f t="shared" si="55"/>
        <v/>
      </c>
      <c r="N494" s="5" t="str">
        <f t="shared" si="56"/>
        <v/>
      </c>
    </row>
    <row r="495" spans="1:14" ht="12.75" customHeight="1" x14ac:dyDescent="0.3">
      <c r="A495" s="65" t="str">
        <f t="shared" si="57"/>
        <v>RFB 196</v>
      </c>
      <c r="B495" s="65"/>
      <c r="C495" s="63"/>
      <c r="D495" s="63"/>
      <c r="E495" s="64" t="s">
        <v>1300</v>
      </c>
      <c r="F495" s="65" t="s">
        <v>10</v>
      </c>
      <c r="G495" s="55"/>
      <c r="H495" s="76"/>
      <c r="I495" s="138"/>
      <c r="J495" s="7" t="str">
        <f t="shared" si="53"/>
        <v/>
      </c>
      <c r="K495" s="7" t="str">
        <f t="shared" si="54"/>
        <v xml:space="preserve">RFB </v>
      </c>
      <c r="L495" s="7"/>
      <c r="M495" s="7" t="str">
        <f t="shared" si="55"/>
        <v xml:space="preserve">RFB </v>
      </c>
      <c r="N495" s="5">
        <f t="shared" si="56"/>
        <v>196</v>
      </c>
    </row>
    <row r="496" spans="1:14" ht="12.75" customHeight="1" x14ac:dyDescent="0.3">
      <c r="A496" s="65" t="str">
        <f t="shared" si="57"/>
        <v/>
      </c>
      <c r="B496" s="65"/>
      <c r="C496" s="66"/>
      <c r="D496" s="63"/>
      <c r="E496" s="64"/>
      <c r="F496" s="65"/>
      <c r="G496" s="55"/>
      <c r="H496" s="76"/>
      <c r="I496" s="138"/>
      <c r="J496" s="7" t="str">
        <f t="shared" si="53"/>
        <v/>
      </c>
      <c r="K496" s="7" t="str">
        <f t="shared" si="54"/>
        <v/>
      </c>
      <c r="L496" s="7"/>
      <c r="M496" s="7" t="str">
        <f t="shared" si="55"/>
        <v/>
      </c>
      <c r="N496" s="5" t="str">
        <f t="shared" si="56"/>
        <v/>
      </c>
    </row>
    <row r="497" spans="1:14" ht="12.75" customHeight="1" x14ac:dyDescent="0.3">
      <c r="A497" s="65" t="str">
        <f t="shared" si="57"/>
        <v>RFB 197</v>
      </c>
      <c r="B497" s="65"/>
      <c r="C497" s="66"/>
      <c r="D497" s="63"/>
      <c r="E497" s="64" t="s">
        <v>1301</v>
      </c>
      <c r="F497" s="65" t="s">
        <v>10</v>
      </c>
      <c r="G497" s="55"/>
      <c r="H497" s="76"/>
      <c r="I497" s="138"/>
      <c r="J497" s="7" t="str">
        <f t="shared" si="53"/>
        <v/>
      </c>
      <c r="K497" s="7" t="str">
        <f t="shared" si="54"/>
        <v xml:space="preserve">RFB </v>
      </c>
      <c r="L497" s="7"/>
      <c r="M497" s="7" t="str">
        <f t="shared" si="55"/>
        <v xml:space="preserve">RFB </v>
      </c>
      <c r="N497" s="5">
        <f t="shared" si="56"/>
        <v>197</v>
      </c>
    </row>
    <row r="498" spans="1:14" ht="12.75" customHeight="1" x14ac:dyDescent="0.3">
      <c r="A498" s="65" t="str">
        <f t="shared" si="57"/>
        <v/>
      </c>
      <c r="B498" s="65"/>
      <c r="C498" s="66"/>
      <c r="D498" s="63"/>
      <c r="E498" s="64"/>
      <c r="F498" s="65"/>
      <c r="G498" s="55"/>
      <c r="H498" s="76"/>
      <c r="I498" s="138"/>
      <c r="J498" s="7" t="str">
        <f t="shared" si="53"/>
        <v/>
      </c>
      <c r="K498" s="7" t="str">
        <f t="shared" si="54"/>
        <v/>
      </c>
      <c r="L498" s="7"/>
      <c r="M498" s="7" t="str">
        <f t="shared" si="55"/>
        <v/>
      </c>
      <c r="N498" s="5" t="str">
        <f t="shared" si="56"/>
        <v/>
      </c>
    </row>
    <row r="499" spans="1:14" ht="12.75" customHeight="1" x14ac:dyDescent="0.3">
      <c r="A499" s="65" t="str">
        <f t="shared" si="57"/>
        <v>RFB 198</v>
      </c>
      <c r="B499" s="65"/>
      <c r="C499" s="66"/>
      <c r="D499" s="63"/>
      <c r="E499" s="64" t="s">
        <v>1302</v>
      </c>
      <c r="F499" s="65" t="s">
        <v>10</v>
      </c>
      <c r="G499" s="55"/>
      <c r="H499" s="76"/>
      <c r="I499" s="138"/>
      <c r="J499" s="7" t="str">
        <f t="shared" si="53"/>
        <v/>
      </c>
      <c r="K499" s="7" t="str">
        <f t="shared" si="54"/>
        <v xml:space="preserve">RFB </v>
      </c>
      <c r="L499" s="7"/>
      <c r="M499" s="7" t="str">
        <f t="shared" si="55"/>
        <v xml:space="preserve">RFB </v>
      </c>
      <c r="N499" s="5">
        <f t="shared" si="56"/>
        <v>198</v>
      </c>
    </row>
    <row r="500" spans="1:14" ht="12.75" customHeight="1" x14ac:dyDescent="0.3">
      <c r="A500" s="65" t="str">
        <f t="shared" si="57"/>
        <v/>
      </c>
      <c r="B500" s="65"/>
      <c r="C500" s="66"/>
      <c r="D500" s="63"/>
      <c r="E500" s="64"/>
      <c r="F500" s="65"/>
      <c r="G500" s="55"/>
      <c r="H500" s="76"/>
      <c r="I500" s="138"/>
      <c r="J500" s="7" t="str">
        <f t="shared" si="53"/>
        <v/>
      </c>
      <c r="K500" s="7" t="str">
        <f t="shared" si="54"/>
        <v/>
      </c>
      <c r="L500" s="7"/>
      <c r="M500" s="7" t="str">
        <f t="shared" si="55"/>
        <v/>
      </c>
      <c r="N500" s="5" t="str">
        <f t="shared" si="56"/>
        <v/>
      </c>
    </row>
    <row r="501" spans="1:14" ht="12.75" customHeight="1" x14ac:dyDescent="0.3">
      <c r="A501" s="65" t="str">
        <f t="shared" si="57"/>
        <v>RFB 199</v>
      </c>
      <c r="B501" s="65"/>
      <c r="C501" s="66"/>
      <c r="D501" s="63"/>
      <c r="E501" s="64" t="s">
        <v>1303</v>
      </c>
      <c r="F501" s="65" t="s">
        <v>10</v>
      </c>
      <c r="G501" s="55"/>
      <c r="H501" s="76"/>
      <c r="I501" s="138"/>
      <c r="J501" s="7" t="str">
        <f t="shared" si="53"/>
        <v/>
      </c>
      <c r="K501" s="7" t="str">
        <f t="shared" si="54"/>
        <v xml:space="preserve">RFB </v>
      </c>
      <c r="L501" s="7"/>
      <c r="M501" s="7" t="str">
        <f t="shared" si="55"/>
        <v xml:space="preserve">RFB </v>
      </c>
      <c r="N501" s="5">
        <f t="shared" si="56"/>
        <v>199</v>
      </c>
    </row>
    <row r="502" spans="1:14" ht="12.75" customHeight="1" x14ac:dyDescent="0.3">
      <c r="A502" s="65" t="str">
        <f t="shared" si="57"/>
        <v/>
      </c>
      <c r="B502" s="65"/>
      <c r="C502" s="66"/>
      <c r="D502" s="63"/>
      <c r="E502" s="64"/>
      <c r="F502" s="65"/>
      <c r="G502" s="55"/>
      <c r="H502" s="76"/>
      <c r="I502" s="138"/>
      <c r="J502" s="7" t="str">
        <f t="shared" si="53"/>
        <v/>
      </c>
      <c r="K502" s="7" t="str">
        <f t="shared" si="54"/>
        <v/>
      </c>
      <c r="L502" s="7"/>
      <c r="M502" s="7" t="str">
        <f t="shared" si="55"/>
        <v/>
      </c>
      <c r="N502" s="5" t="str">
        <f t="shared" si="56"/>
        <v/>
      </c>
    </row>
    <row r="503" spans="1:14" ht="12.75" customHeight="1" x14ac:dyDescent="0.3">
      <c r="A503" s="65" t="str">
        <f t="shared" si="57"/>
        <v/>
      </c>
      <c r="B503" s="65"/>
      <c r="C503" s="221" t="s">
        <v>1298</v>
      </c>
      <c r="D503" s="193"/>
      <c r="E503" s="64"/>
      <c r="F503" s="65"/>
      <c r="G503" s="55"/>
      <c r="H503" s="76"/>
      <c r="I503" s="138"/>
      <c r="J503" s="7" t="str">
        <f t="shared" si="53"/>
        <v/>
      </c>
      <c r="K503" s="7" t="str">
        <f t="shared" si="54"/>
        <v/>
      </c>
      <c r="L503" s="7"/>
      <c r="M503" s="7" t="str">
        <f t="shared" si="55"/>
        <v/>
      </c>
      <c r="N503" s="5" t="str">
        <f t="shared" si="56"/>
        <v/>
      </c>
    </row>
    <row r="504" spans="1:14" ht="12.75" customHeight="1" x14ac:dyDescent="0.3">
      <c r="A504" s="65" t="str">
        <f t="shared" si="57"/>
        <v/>
      </c>
      <c r="B504" s="65"/>
      <c r="C504" s="221" t="s">
        <v>1299</v>
      </c>
      <c r="D504" s="63"/>
      <c r="E504" s="64"/>
      <c r="F504" s="65"/>
      <c r="G504" s="55"/>
      <c r="H504" s="76"/>
      <c r="I504" s="138"/>
      <c r="J504" s="7" t="str">
        <f t="shared" si="53"/>
        <v/>
      </c>
      <c r="K504" s="7" t="str">
        <f t="shared" si="54"/>
        <v/>
      </c>
      <c r="L504" s="7"/>
      <c r="M504" s="7" t="str">
        <f t="shared" si="55"/>
        <v/>
      </c>
      <c r="N504" s="5" t="str">
        <f t="shared" si="56"/>
        <v/>
      </c>
    </row>
    <row r="505" spans="1:14" ht="12.75" customHeight="1" x14ac:dyDescent="0.3">
      <c r="A505" s="65" t="str">
        <f t="shared" si="57"/>
        <v/>
      </c>
      <c r="B505" s="65"/>
      <c r="C505" s="66"/>
      <c r="D505" s="63"/>
      <c r="E505" s="64"/>
      <c r="F505" s="65"/>
      <c r="G505" s="55"/>
      <c r="H505" s="76"/>
      <c r="I505" s="138"/>
      <c r="J505" s="7" t="str">
        <f t="shared" si="53"/>
        <v/>
      </c>
      <c r="K505" s="7" t="str">
        <f t="shared" si="54"/>
        <v/>
      </c>
      <c r="L505" s="7"/>
      <c r="M505" s="7" t="str">
        <f t="shared" si="55"/>
        <v/>
      </c>
      <c r="N505" s="5" t="str">
        <f t="shared" si="56"/>
        <v/>
      </c>
    </row>
    <row r="506" spans="1:14" ht="12.75" customHeight="1" x14ac:dyDescent="0.3">
      <c r="A506" s="65" t="str">
        <f t="shared" si="57"/>
        <v>RFB 200</v>
      </c>
      <c r="B506" s="65" t="s">
        <v>1313</v>
      </c>
      <c r="C506" s="66"/>
      <c r="D506" s="63" t="s">
        <v>33</v>
      </c>
      <c r="E506" s="64" t="s">
        <v>1288</v>
      </c>
      <c r="F506" s="65"/>
      <c r="G506" s="55"/>
      <c r="H506" s="76"/>
      <c r="I506" s="138"/>
      <c r="J506" s="7" t="str">
        <f t="shared" si="53"/>
        <v xml:space="preserve">RFB </v>
      </c>
      <c r="K506" s="7" t="str">
        <f t="shared" si="54"/>
        <v/>
      </c>
      <c r="L506" s="7"/>
      <c r="M506" s="7" t="str">
        <f t="shared" si="55"/>
        <v xml:space="preserve">RFB </v>
      </c>
      <c r="N506" s="5">
        <f t="shared" si="56"/>
        <v>200</v>
      </c>
    </row>
    <row r="507" spans="1:14" ht="12.75" customHeight="1" x14ac:dyDescent="0.3">
      <c r="A507" s="65" t="str">
        <f t="shared" si="57"/>
        <v/>
      </c>
      <c r="B507" s="65"/>
      <c r="C507" s="66"/>
      <c r="D507" s="63"/>
      <c r="E507" s="64"/>
      <c r="F507" s="65"/>
      <c r="G507" s="55"/>
      <c r="H507" s="76"/>
      <c r="I507" s="138"/>
      <c r="J507" s="7" t="str">
        <f t="shared" si="53"/>
        <v/>
      </c>
      <c r="K507" s="7" t="str">
        <f t="shared" si="54"/>
        <v/>
      </c>
      <c r="L507" s="7"/>
      <c r="M507" s="7" t="str">
        <f t="shared" si="55"/>
        <v/>
      </c>
      <c r="N507" s="5" t="str">
        <f t="shared" si="56"/>
        <v/>
      </c>
    </row>
    <row r="508" spans="1:14" ht="12.75" customHeight="1" x14ac:dyDescent="0.3">
      <c r="A508" s="65" t="str">
        <f t="shared" si="57"/>
        <v>RFB 201</v>
      </c>
      <c r="B508" s="65"/>
      <c r="C508" s="63"/>
      <c r="D508" s="63"/>
      <c r="E508" s="64" t="s">
        <v>1300</v>
      </c>
      <c r="F508" s="65" t="s">
        <v>10</v>
      </c>
      <c r="G508" s="55"/>
      <c r="H508" s="76"/>
      <c r="I508" s="138"/>
      <c r="J508" s="7" t="str">
        <f t="shared" si="53"/>
        <v/>
      </c>
      <c r="K508" s="7" t="str">
        <f t="shared" si="54"/>
        <v xml:space="preserve">RFB </v>
      </c>
      <c r="L508" s="7"/>
      <c r="M508" s="7" t="str">
        <f t="shared" si="55"/>
        <v xml:space="preserve">RFB </v>
      </c>
      <c r="N508" s="5">
        <f t="shared" si="56"/>
        <v>201</v>
      </c>
    </row>
    <row r="509" spans="1:14" ht="12.75" customHeight="1" x14ac:dyDescent="0.3">
      <c r="A509" s="65" t="str">
        <f t="shared" si="57"/>
        <v/>
      </c>
      <c r="B509" s="65"/>
      <c r="C509" s="66"/>
      <c r="D509" s="63"/>
      <c r="E509" s="64"/>
      <c r="F509" s="65"/>
      <c r="G509" s="55"/>
      <c r="H509" s="76"/>
      <c r="I509" s="138"/>
      <c r="J509" s="7" t="str">
        <f t="shared" si="53"/>
        <v/>
      </c>
      <c r="K509" s="7" t="str">
        <f t="shared" si="54"/>
        <v/>
      </c>
      <c r="L509" s="7"/>
      <c r="M509" s="7" t="str">
        <f t="shared" si="55"/>
        <v/>
      </c>
      <c r="N509" s="5" t="str">
        <f t="shared" si="56"/>
        <v/>
      </c>
    </row>
    <row r="510" spans="1:14" ht="12.75" customHeight="1" x14ac:dyDescent="0.3">
      <c r="A510" s="65" t="str">
        <f t="shared" si="57"/>
        <v>RFB 202</v>
      </c>
      <c r="B510" s="65"/>
      <c r="C510" s="66"/>
      <c r="D510" s="63"/>
      <c r="E510" s="64" t="s">
        <v>1301</v>
      </c>
      <c r="F510" s="65" t="s">
        <v>10</v>
      </c>
      <c r="G510" s="55"/>
      <c r="H510" s="76"/>
      <c r="I510" s="138"/>
      <c r="J510" s="7" t="str">
        <f t="shared" si="53"/>
        <v/>
      </c>
      <c r="K510" s="7" t="str">
        <f t="shared" si="54"/>
        <v xml:space="preserve">RFB </v>
      </c>
      <c r="L510" s="7"/>
      <c r="M510" s="7" t="str">
        <f t="shared" si="55"/>
        <v xml:space="preserve">RFB </v>
      </c>
      <c r="N510" s="5">
        <f t="shared" si="56"/>
        <v>202</v>
      </c>
    </row>
    <row r="511" spans="1:14" ht="12.75" customHeight="1" x14ac:dyDescent="0.3">
      <c r="A511" s="65" t="str">
        <f t="shared" si="57"/>
        <v/>
      </c>
      <c r="B511" s="65"/>
      <c r="C511" s="66"/>
      <c r="D511" s="63"/>
      <c r="E511" s="64"/>
      <c r="F511" s="65"/>
      <c r="G511" s="55"/>
      <c r="H511" s="76"/>
      <c r="I511" s="138"/>
      <c r="J511" s="7" t="str">
        <f t="shared" si="53"/>
        <v/>
      </c>
      <c r="K511" s="7" t="str">
        <f t="shared" si="54"/>
        <v/>
      </c>
      <c r="L511" s="7"/>
      <c r="M511" s="7" t="str">
        <f t="shared" si="55"/>
        <v/>
      </c>
      <c r="N511" s="5" t="str">
        <f t="shared" si="56"/>
        <v/>
      </c>
    </row>
    <row r="512" spans="1:14" ht="12.75" customHeight="1" x14ac:dyDescent="0.3">
      <c r="A512" s="65" t="str">
        <f t="shared" si="57"/>
        <v>RFB 203</v>
      </c>
      <c r="B512" s="65"/>
      <c r="C512" s="66"/>
      <c r="D512" s="63"/>
      <c r="E512" s="64" t="s">
        <v>1302</v>
      </c>
      <c r="F512" s="65" t="s">
        <v>10</v>
      </c>
      <c r="G512" s="55"/>
      <c r="H512" s="76"/>
      <c r="I512" s="138"/>
      <c r="J512" s="7" t="str">
        <f t="shared" si="53"/>
        <v/>
      </c>
      <c r="K512" s="7" t="str">
        <f t="shared" si="54"/>
        <v xml:space="preserve">RFB </v>
      </c>
      <c r="L512" s="7"/>
      <c r="M512" s="7" t="str">
        <f t="shared" si="55"/>
        <v xml:space="preserve">RFB </v>
      </c>
      <c r="N512" s="5">
        <f t="shared" si="56"/>
        <v>203</v>
      </c>
    </row>
    <row r="513" spans="1:14" ht="12.75" customHeight="1" x14ac:dyDescent="0.3">
      <c r="A513" s="65" t="str">
        <f t="shared" si="57"/>
        <v/>
      </c>
      <c r="B513" s="65"/>
      <c r="C513" s="66"/>
      <c r="D513" s="63"/>
      <c r="E513" s="64"/>
      <c r="F513" s="65"/>
      <c r="G513" s="55"/>
      <c r="H513" s="76"/>
      <c r="I513" s="138"/>
      <c r="J513" s="7" t="str">
        <f t="shared" si="53"/>
        <v/>
      </c>
      <c r="K513" s="7" t="str">
        <f t="shared" si="54"/>
        <v/>
      </c>
      <c r="L513" s="7"/>
      <c r="M513" s="7" t="str">
        <f t="shared" si="55"/>
        <v/>
      </c>
      <c r="N513" s="5" t="str">
        <f t="shared" si="56"/>
        <v/>
      </c>
    </row>
    <row r="514" spans="1:14" ht="12.75" customHeight="1" x14ac:dyDescent="0.3">
      <c r="A514" s="65" t="str">
        <f t="shared" si="57"/>
        <v>RFB 204</v>
      </c>
      <c r="B514" s="65"/>
      <c r="C514" s="66"/>
      <c r="D514" s="63"/>
      <c r="E514" s="64" t="s">
        <v>1303</v>
      </c>
      <c r="F514" s="65" t="s">
        <v>10</v>
      </c>
      <c r="G514" s="55"/>
      <c r="H514" s="76"/>
      <c r="I514" s="138"/>
      <c r="J514" s="7" t="str">
        <f t="shared" si="53"/>
        <v/>
      </c>
      <c r="K514" s="7" t="str">
        <f t="shared" si="54"/>
        <v xml:space="preserve">RFB </v>
      </c>
      <c r="L514" s="7"/>
      <c r="M514" s="7" t="str">
        <f t="shared" si="55"/>
        <v xml:space="preserve">RFB </v>
      </c>
      <c r="N514" s="5">
        <f t="shared" si="56"/>
        <v>204</v>
      </c>
    </row>
    <row r="515" spans="1:14" ht="12.75" customHeight="1" x14ac:dyDescent="0.3">
      <c r="A515" s="65" t="str">
        <f t="shared" si="57"/>
        <v/>
      </c>
      <c r="B515" s="65"/>
      <c r="C515" s="66"/>
      <c r="D515" s="63"/>
      <c r="E515" s="64"/>
      <c r="F515" s="65"/>
      <c r="G515" s="55"/>
      <c r="H515" s="76"/>
      <c r="I515" s="138"/>
      <c r="J515" s="7" t="str">
        <f t="shared" si="53"/>
        <v/>
      </c>
      <c r="K515" s="7" t="str">
        <f t="shared" si="54"/>
        <v/>
      </c>
      <c r="L515" s="7"/>
      <c r="M515" s="7" t="str">
        <f t="shared" si="55"/>
        <v/>
      </c>
      <c r="N515" s="5" t="str">
        <f t="shared" si="56"/>
        <v/>
      </c>
    </row>
    <row r="516" spans="1:14" ht="12.75" customHeight="1" x14ac:dyDescent="0.3">
      <c r="A516" s="65" t="str">
        <f t="shared" si="57"/>
        <v/>
      </c>
      <c r="B516" s="65"/>
      <c r="C516" s="221" t="s">
        <v>1298</v>
      </c>
      <c r="D516" s="193"/>
      <c r="E516" s="64"/>
      <c r="F516" s="65"/>
      <c r="G516" s="55"/>
      <c r="H516" s="76"/>
      <c r="I516" s="138"/>
      <c r="J516" s="7" t="str">
        <f t="shared" si="53"/>
        <v/>
      </c>
      <c r="K516" s="7" t="str">
        <f t="shared" si="54"/>
        <v/>
      </c>
      <c r="L516" s="7"/>
      <c r="M516" s="7" t="str">
        <f t="shared" si="55"/>
        <v/>
      </c>
      <c r="N516" s="5" t="str">
        <f t="shared" si="56"/>
        <v/>
      </c>
    </row>
    <row r="517" spans="1:14" ht="12.75" customHeight="1" x14ac:dyDescent="0.3">
      <c r="A517" s="65" t="str">
        <f t="shared" si="57"/>
        <v/>
      </c>
      <c r="B517" s="65"/>
      <c r="C517" s="221" t="s">
        <v>1299</v>
      </c>
      <c r="D517" s="63"/>
      <c r="E517" s="64"/>
      <c r="F517" s="65"/>
      <c r="G517" s="55"/>
      <c r="H517" s="76"/>
      <c r="I517" s="138"/>
      <c r="J517" s="7" t="str">
        <f t="shared" si="53"/>
        <v/>
      </c>
      <c r="K517" s="7" t="str">
        <f t="shared" si="54"/>
        <v/>
      </c>
      <c r="L517" s="7"/>
      <c r="M517" s="7" t="str">
        <f t="shared" si="55"/>
        <v/>
      </c>
      <c r="N517" s="5" t="str">
        <f t="shared" si="56"/>
        <v/>
      </c>
    </row>
    <row r="518" spans="1:14" ht="12.75" customHeight="1" x14ac:dyDescent="0.3">
      <c r="A518" s="65" t="str">
        <f t="shared" si="57"/>
        <v/>
      </c>
      <c r="B518" s="65"/>
      <c r="C518" s="66"/>
      <c r="D518" s="63"/>
      <c r="E518" s="64"/>
      <c r="F518" s="65"/>
      <c r="G518" s="55"/>
      <c r="H518" s="76"/>
      <c r="I518" s="138"/>
      <c r="J518" s="7" t="str">
        <f t="shared" si="53"/>
        <v/>
      </c>
      <c r="K518" s="7" t="str">
        <f t="shared" si="54"/>
        <v/>
      </c>
      <c r="L518" s="7"/>
      <c r="M518" s="7" t="str">
        <f t="shared" si="55"/>
        <v/>
      </c>
      <c r="N518" s="5" t="str">
        <f t="shared" si="56"/>
        <v/>
      </c>
    </row>
    <row r="519" spans="1:14" ht="12.75" customHeight="1" x14ac:dyDescent="0.3">
      <c r="A519" s="65" t="str">
        <f t="shared" si="57"/>
        <v>RFB 205</v>
      </c>
      <c r="B519" s="65" t="s">
        <v>1313</v>
      </c>
      <c r="C519" s="66"/>
      <c r="D519" s="63" t="s">
        <v>36</v>
      </c>
      <c r="E519" s="64" t="s">
        <v>1287</v>
      </c>
      <c r="F519" s="65"/>
      <c r="G519" s="55"/>
      <c r="H519" s="76"/>
      <c r="I519" s="138"/>
      <c r="J519" s="7" t="str">
        <f t="shared" si="53"/>
        <v xml:space="preserve">RFB </v>
      </c>
      <c r="K519" s="7" t="str">
        <f t="shared" si="54"/>
        <v/>
      </c>
      <c r="L519" s="7"/>
      <c r="M519" s="7" t="str">
        <f t="shared" si="55"/>
        <v xml:space="preserve">RFB </v>
      </c>
      <c r="N519" s="5">
        <f t="shared" si="56"/>
        <v>205</v>
      </c>
    </row>
    <row r="520" spans="1:14" ht="12.75" customHeight="1" x14ac:dyDescent="0.3">
      <c r="A520" s="65" t="str">
        <f t="shared" si="57"/>
        <v/>
      </c>
      <c r="B520" s="65"/>
      <c r="C520" s="66"/>
      <c r="D520" s="63"/>
      <c r="E520" s="64"/>
      <c r="F520" s="65"/>
      <c r="G520" s="55"/>
      <c r="H520" s="76"/>
      <c r="I520" s="138"/>
      <c r="J520" s="7" t="str">
        <f t="shared" si="53"/>
        <v/>
      </c>
      <c r="K520" s="7" t="str">
        <f t="shared" si="54"/>
        <v/>
      </c>
      <c r="L520" s="7"/>
      <c r="M520" s="7" t="str">
        <f t="shared" si="55"/>
        <v/>
      </c>
      <c r="N520" s="5" t="str">
        <f t="shared" si="56"/>
        <v/>
      </c>
    </row>
    <row r="521" spans="1:14" ht="12.75" customHeight="1" x14ac:dyDescent="0.3">
      <c r="A521" s="65" t="str">
        <f t="shared" si="57"/>
        <v>RFB 206</v>
      </c>
      <c r="B521" s="65"/>
      <c r="C521" s="63"/>
      <c r="D521" s="63"/>
      <c r="E521" s="64" t="s">
        <v>1300</v>
      </c>
      <c r="F521" s="65" t="s">
        <v>10</v>
      </c>
      <c r="G521" s="55"/>
      <c r="H521" s="76"/>
      <c r="I521" s="138"/>
      <c r="J521" s="7" t="str">
        <f t="shared" si="53"/>
        <v/>
      </c>
      <c r="K521" s="7" t="str">
        <f t="shared" si="54"/>
        <v xml:space="preserve">RFB </v>
      </c>
      <c r="L521" s="7"/>
      <c r="M521" s="7" t="str">
        <f t="shared" si="55"/>
        <v xml:space="preserve">RFB </v>
      </c>
      <c r="N521" s="5">
        <f t="shared" si="56"/>
        <v>206</v>
      </c>
    </row>
    <row r="522" spans="1:14" ht="12.75" customHeight="1" x14ac:dyDescent="0.3">
      <c r="A522" s="65" t="str">
        <f t="shared" si="57"/>
        <v/>
      </c>
      <c r="B522" s="65"/>
      <c r="C522" s="66"/>
      <c r="D522" s="63"/>
      <c r="E522" s="64"/>
      <c r="F522" s="65"/>
      <c r="G522" s="55"/>
      <c r="H522" s="76"/>
      <c r="I522" s="138"/>
      <c r="J522" s="7" t="str">
        <f t="shared" si="53"/>
        <v/>
      </c>
      <c r="K522" s="7" t="str">
        <f t="shared" si="54"/>
        <v/>
      </c>
      <c r="L522" s="7"/>
      <c r="M522" s="7" t="str">
        <f t="shared" si="55"/>
        <v/>
      </c>
      <c r="N522" s="5" t="str">
        <f t="shared" si="56"/>
        <v/>
      </c>
    </row>
    <row r="523" spans="1:14" ht="12.75" customHeight="1" x14ac:dyDescent="0.3">
      <c r="A523" s="65" t="str">
        <f t="shared" si="57"/>
        <v>RFB 207</v>
      </c>
      <c r="B523" s="65"/>
      <c r="C523" s="66"/>
      <c r="D523" s="63"/>
      <c r="E523" s="64" t="s">
        <v>1301</v>
      </c>
      <c r="F523" s="65" t="s">
        <v>10</v>
      </c>
      <c r="G523" s="55"/>
      <c r="H523" s="76"/>
      <c r="I523" s="138"/>
      <c r="J523" s="7" t="str">
        <f t="shared" si="53"/>
        <v/>
      </c>
      <c r="K523" s="7" t="str">
        <f t="shared" si="54"/>
        <v xml:space="preserve">RFB </v>
      </c>
      <c r="L523" s="7"/>
      <c r="M523" s="7" t="str">
        <f t="shared" si="55"/>
        <v xml:space="preserve">RFB </v>
      </c>
      <c r="N523" s="5">
        <f t="shared" si="56"/>
        <v>207</v>
      </c>
    </row>
    <row r="524" spans="1:14" ht="12.75" customHeight="1" x14ac:dyDescent="0.3">
      <c r="A524" s="65" t="str">
        <f t="shared" si="57"/>
        <v/>
      </c>
      <c r="B524" s="65"/>
      <c r="C524" s="66"/>
      <c r="D524" s="63"/>
      <c r="E524" s="64"/>
      <c r="F524" s="65"/>
      <c r="G524" s="55"/>
      <c r="H524" s="76"/>
      <c r="I524" s="138"/>
      <c r="J524" s="7" t="str">
        <f t="shared" si="53"/>
        <v/>
      </c>
      <c r="K524" s="7" t="str">
        <f t="shared" si="54"/>
        <v/>
      </c>
      <c r="L524" s="7"/>
      <c r="M524" s="7" t="str">
        <f t="shared" si="55"/>
        <v/>
      </c>
      <c r="N524" s="5" t="str">
        <f t="shared" si="56"/>
        <v/>
      </c>
    </row>
    <row r="525" spans="1:14" ht="12.75" customHeight="1" x14ac:dyDescent="0.3">
      <c r="A525" s="65" t="str">
        <f t="shared" si="57"/>
        <v>RFB 208</v>
      </c>
      <c r="B525" s="65"/>
      <c r="C525" s="66"/>
      <c r="D525" s="63"/>
      <c r="E525" s="64" t="s">
        <v>1302</v>
      </c>
      <c r="F525" s="65" t="s">
        <v>10</v>
      </c>
      <c r="G525" s="55"/>
      <c r="H525" s="76"/>
      <c r="I525" s="138"/>
      <c r="J525" s="7" t="str">
        <f t="shared" si="53"/>
        <v/>
      </c>
      <c r="K525" s="7" t="str">
        <f t="shared" si="54"/>
        <v xml:space="preserve">RFB </v>
      </c>
      <c r="L525" s="7"/>
      <c r="M525" s="7" t="str">
        <f t="shared" si="55"/>
        <v xml:space="preserve">RFB </v>
      </c>
      <c r="N525" s="5">
        <f t="shared" si="56"/>
        <v>208</v>
      </c>
    </row>
    <row r="526" spans="1:14" ht="12.75" customHeight="1" x14ac:dyDescent="0.3">
      <c r="A526" s="65" t="str">
        <f t="shared" si="57"/>
        <v/>
      </c>
      <c r="B526" s="65"/>
      <c r="C526" s="66"/>
      <c r="D526" s="63"/>
      <c r="E526" s="64"/>
      <c r="F526" s="65"/>
      <c r="G526" s="55"/>
      <c r="H526" s="76"/>
      <c r="I526" s="138"/>
      <c r="J526" s="7" t="str">
        <f t="shared" si="53"/>
        <v/>
      </c>
      <c r="K526" s="7" t="str">
        <f t="shared" si="54"/>
        <v/>
      </c>
      <c r="L526" s="7"/>
      <c r="M526" s="7" t="str">
        <f t="shared" si="55"/>
        <v/>
      </c>
      <c r="N526" s="5" t="str">
        <f t="shared" si="56"/>
        <v/>
      </c>
    </row>
    <row r="527" spans="1:14" ht="12.75" customHeight="1" x14ac:dyDescent="0.3">
      <c r="A527" s="65" t="str">
        <f t="shared" si="57"/>
        <v>RFB 209</v>
      </c>
      <c r="B527" s="65"/>
      <c r="C527" s="66"/>
      <c r="D527" s="63"/>
      <c r="E527" s="64" t="s">
        <v>1303</v>
      </c>
      <c r="F527" s="65" t="s">
        <v>10</v>
      </c>
      <c r="G527" s="55"/>
      <c r="H527" s="76"/>
      <c r="I527" s="138"/>
      <c r="J527" s="7" t="str">
        <f t="shared" si="53"/>
        <v/>
      </c>
      <c r="K527" s="7" t="str">
        <f t="shared" si="54"/>
        <v xml:space="preserve">RFB </v>
      </c>
      <c r="L527" s="7"/>
      <c r="M527" s="7" t="str">
        <f t="shared" si="55"/>
        <v xml:space="preserve">RFB </v>
      </c>
      <c r="N527" s="5">
        <f t="shared" si="56"/>
        <v>209</v>
      </c>
    </row>
    <row r="528" spans="1:14" ht="12.75" customHeight="1" x14ac:dyDescent="0.3">
      <c r="A528" s="65" t="str">
        <f t="shared" si="57"/>
        <v/>
      </c>
      <c r="B528" s="65"/>
      <c r="C528" s="66"/>
      <c r="D528" s="63"/>
      <c r="E528" s="64"/>
      <c r="F528" s="65"/>
      <c r="G528" s="55"/>
      <c r="H528" s="76"/>
      <c r="I528" s="138"/>
      <c r="J528" s="7" t="str">
        <f t="shared" si="53"/>
        <v/>
      </c>
      <c r="K528" s="7" t="str">
        <f t="shared" si="54"/>
        <v/>
      </c>
      <c r="L528" s="7"/>
      <c r="M528" s="7" t="str">
        <f t="shared" si="55"/>
        <v/>
      </c>
      <c r="N528" s="5" t="str">
        <f t="shared" si="56"/>
        <v/>
      </c>
    </row>
    <row r="529" spans="1:14" ht="12.75" customHeight="1" x14ac:dyDescent="0.3">
      <c r="A529" s="65" t="str">
        <f t="shared" si="57"/>
        <v/>
      </c>
      <c r="B529" s="65"/>
      <c r="C529" s="221" t="s">
        <v>1298</v>
      </c>
      <c r="D529" s="193"/>
      <c r="E529" s="64"/>
      <c r="F529" s="65"/>
      <c r="G529" s="55"/>
      <c r="H529" s="76"/>
      <c r="I529" s="138"/>
      <c r="J529" s="7" t="str">
        <f t="shared" si="53"/>
        <v/>
      </c>
      <c r="K529" s="7" t="str">
        <f t="shared" si="54"/>
        <v/>
      </c>
      <c r="L529" s="7"/>
      <c r="M529" s="7" t="str">
        <f t="shared" si="55"/>
        <v/>
      </c>
      <c r="N529" s="5" t="str">
        <f t="shared" si="56"/>
        <v/>
      </c>
    </row>
    <row r="530" spans="1:14" ht="12.75" customHeight="1" x14ac:dyDescent="0.3">
      <c r="A530" s="65" t="str">
        <f t="shared" si="57"/>
        <v/>
      </c>
      <c r="B530" s="65"/>
      <c r="C530" s="221" t="s">
        <v>1299</v>
      </c>
      <c r="D530" s="63"/>
      <c r="E530" s="64"/>
      <c r="F530" s="65"/>
      <c r="G530" s="55"/>
      <c r="H530" s="76"/>
      <c r="I530" s="138"/>
      <c r="J530" s="7" t="str">
        <f t="shared" si="53"/>
        <v/>
      </c>
      <c r="K530" s="7" t="str">
        <f t="shared" si="54"/>
        <v/>
      </c>
      <c r="L530" s="7"/>
      <c r="M530" s="7" t="str">
        <f t="shared" si="55"/>
        <v/>
      </c>
      <c r="N530" s="5" t="str">
        <f t="shared" si="56"/>
        <v/>
      </c>
    </row>
    <row r="531" spans="1:14" ht="12.75" customHeight="1" x14ac:dyDescent="0.3">
      <c r="A531" s="65" t="str">
        <f t="shared" si="57"/>
        <v/>
      </c>
      <c r="B531" s="65"/>
      <c r="C531" s="62"/>
      <c r="D531" s="63"/>
      <c r="E531" s="64"/>
      <c r="F531" s="65"/>
      <c r="G531" s="55"/>
      <c r="H531" s="76"/>
      <c r="I531" s="138"/>
      <c r="J531" s="7" t="str">
        <f t="shared" si="53"/>
        <v/>
      </c>
      <c r="K531" s="7" t="str">
        <f t="shared" si="54"/>
        <v/>
      </c>
      <c r="L531" s="7"/>
      <c r="M531" s="7" t="str">
        <f t="shared" si="55"/>
        <v/>
      </c>
      <c r="N531" s="5" t="str">
        <f t="shared" si="56"/>
        <v/>
      </c>
    </row>
    <row r="532" spans="1:14" ht="12.75" customHeight="1" x14ac:dyDescent="0.3">
      <c r="A532" s="65" t="str">
        <f t="shared" si="57"/>
        <v>RFB 210</v>
      </c>
      <c r="B532" s="65" t="s">
        <v>1313</v>
      </c>
      <c r="C532" s="66"/>
      <c r="D532" s="63" t="s">
        <v>38</v>
      </c>
      <c r="E532" s="64" t="s">
        <v>1286</v>
      </c>
      <c r="F532" s="65"/>
      <c r="G532" s="55"/>
      <c r="H532" s="76"/>
      <c r="I532" s="138"/>
      <c r="J532" s="7" t="str">
        <f t="shared" si="53"/>
        <v xml:space="preserve">RFB </v>
      </c>
      <c r="K532" s="7" t="str">
        <f t="shared" si="54"/>
        <v/>
      </c>
      <c r="L532" s="7"/>
      <c r="M532" s="7" t="str">
        <f t="shared" si="55"/>
        <v xml:space="preserve">RFB </v>
      </c>
      <c r="N532" s="5">
        <f t="shared" si="56"/>
        <v>210</v>
      </c>
    </row>
    <row r="533" spans="1:14" ht="12.75" customHeight="1" x14ac:dyDescent="0.3">
      <c r="A533" s="65" t="str">
        <f t="shared" si="57"/>
        <v/>
      </c>
      <c r="B533" s="65"/>
      <c r="C533" s="63"/>
      <c r="D533" s="63"/>
      <c r="E533" s="64"/>
      <c r="F533" s="65"/>
      <c r="G533" s="55"/>
      <c r="H533" s="76"/>
      <c r="I533" s="138"/>
      <c r="J533" s="7" t="str">
        <f t="shared" si="53"/>
        <v/>
      </c>
      <c r="K533" s="7" t="str">
        <f t="shared" si="54"/>
        <v/>
      </c>
      <c r="L533" s="7"/>
      <c r="M533" s="7" t="str">
        <f t="shared" si="55"/>
        <v/>
      </c>
      <c r="N533" s="5" t="str">
        <f t="shared" si="56"/>
        <v/>
      </c>
    </row>
    <row r="534" spans="1:14" ht="12.75" customHeight="1" x14ac:dyDescent="0.3">
      <c r="A534" s="65" t="str">
        <f t="shared" si="57"/>
        <v>RFB 211</v>
      </c>
      <c r="B534" s="65"/>
      <c r="C534" s="63"/>
      <c r="D534" s="63"/>
      <c r="E534" s="64" t="s">
        <v>1300</v>
      </c>
      <c r="F534" s="65" t="s">
        <v>10</v>
      </c>
      <c r="G534" s="55"/>
      <c r="H534" s="76"/>
      <c r="I534" s="138"/>
      <c r="J534" s="7" t="str">
        <f t="shared" si="53"/>
        <v/>
      </c>
      <c r="K534" s="7" t="str">
        <f t="shared" si="54"/>
        <v xml:space="preserve">RFB </v>
      </c>
      <c r="L534" s="7"/>
      <c r="M534" s="7" t="str">
        <f t="shared" si="55"/>
        <v xml:space="preserve">RFB </v>
      </c>
      <c r="N534" s="5">
        <f t="shared" si="56"/>
        <v>211</v>
      </c>
    </row>
    <row r="535" spans="1:14" ht="12.75" customHeight="1" x14ac:dyDescent="0.3">
      <c r="A535" s="65" t="str">
        <f t="shared" si="57"/>
        <v/>
      </c>
      <c r="B535" s="65"/>
      <c r="C535" s="66"/>
      <c r="D535" s="63"/>
      <c r="E535" s="64"/>
      <c r="F535" s="65"/>
      <c r="G535" s="55"/>
      <c r="H535" s="76"/>
      <c r="I535" s="138"/>
      <c r="J535" s="7" t="str">
        <f t="shared" si="53"/>
        <v/>
      </c>
      <c r="K535" s="7" t="str">
        <f t="shared" si="54"/>
        <v/>
      </c>
      <c r="L535" s="7"/>
      <c r="M535" s="7" t="str">
        <f t="shared" si="55"/>
        <v/>
      </c>
      <c r="N535" s="5" t="str">
        <f t="shared" si="56"/>
        <v/>
      </c>
    </row>
    <row r="536" spans="1:14" ht="12.75" customHeight="1" x14ac:dyDescent="0.3">
      <c r="A536" s="65" t="str">
        <f t="shared" si="57"/>
        <v>RFB 212</v>
      </c>
      <c r="B536" s="65"/>
      <c r="C536" s="66"/>
      <c r="D536" s="63"/>
      <c r="E536" s="64" t="s">
        <v>1301</v>
      </c>
      <c r="F536" s="65" t="s">
        <v>10</v>
      </c>
      <c r="G536" s="55"/>
      <c r="H536" s="76"/>
      <c r="I536" s="138"/>
      <c r="J536" s="7" t="str">
        <f t="shared" si="53"/>
        <v/>
      </c>
      <c r="K536" s="7" t="str">
        <f t="shared" si="54"/>
        <v xml:space="preserve">RFB </v>
      </c>
      <c r="L536" s="7"/>
      <c r="M536" s="7" t="str">
        <f t="shared" si="55"/>
        <v xml:space="preserve">RFB </v>
      </c>
      <c r="N536" s="5">
        <f t="shared" si="56"/>
        <v>212</v>
      </c>
    </row>
    <row r="537" spans="1:14" ht="12.75" customHeight="1" x14ac:dyDescent="0.3">
      <c r="A537" s="65" t="str">
        <f t="shared" si="57"/>
        <v/>
      </c>
      <c r="B537" s="65"/>
      <c r="C537" s="66"/>
      <c r="D537" s="63"/>
      <c r="E537" s="64"/>
      <c r="F537" s="65"/>
      <c r="G537" s="55"/>
      <c r="H537" s="76"/>
      <c r="I537" s="138"/>
      <c r="J537" s="7" t="str">
        <f t="shared" si="53"/>
        <v/>
      </c>
      <c r="K537" s="7" t="str">
        <f t="shared" si="54"/>
        <v/>
      </c>
      <c r="L537" s="7"/>
      <c r="M537" s="7" t="str">
        <f t="shared" si="55"/>
        <v/>
      </c>
      <c r="N537" s="5" t="str">
        <f t="shared" si="56"/>
        <v/>
      </c>
    </row>
    <row r="538" spans="1:14" ht="12.75" customHeight="1" x14ac:dyDescent="0.3">
      <c r="A538" s="65" t="str">
        <f t="shared" si="57"/>
        <v>RFB 213</v>
      </c>
      <c r="B538" s="65"/>
      <c r="C538" s="66"/>
      <c r="D538" s="63"/>
      <c r="E538" s="64" t="s">
        <v>1302</v>
      </c>
      <c r="F538" s="65" t="s">
        <v>10</v>
      </c>
      <c r="G538" s="55"/>
      <c r="H538" s="76"/>
      <c r="I538" s="138"/>
      <c r="J538" s="7" t="str">
        <f t="shared" si="53"/>
        <v/>
      </c>
      <c r="K538" s="7" t="str">
        <f t="shared" si="54"/>
        <v xml:space="preserve">RFB </v>
      </c>
      <c r="L538" s="7"/>
      <c r="M538" s="7" t="str">
        <f t="shared" si="55"/>
        <v xml:space="preserve">RFB </v>
      </c>
      <c r="N538" s="5">
        <f t="shared" si="56"/>
        <v>213</v>
      </c>
    </row>
    <row r="539" spans="1:14" ht="12.75" customHeight="1" x14ac:dyDescent="0.3">
      <c r="A539" s="65" t="str">
        <f t="shared" si="57"/>
        <v/>
      </c>
      <c r="B539" s="65"/>
      <c r="C539" s="66"/>
      <c r="D539" s="63"/>
      <c r="E539" s="64"/>
      <c r="F539" s="65"/>
      <c r="G539" s="55"/>
      <c r="H539" s="76"/>
      <c r="I539" s="138"/>
      <c r="J539" s="7" t="str">
        <f t="shared" si="53"/>
        <v/>
      </c>
      <c r="K539" s="7" t="str">
        <f t="shared" si="54"/>
        <v/>
      </c>
      <c r="L539" s="7"/>
      <c r="M539" s="7" t="str">
        <f t="shared" si="55"/>
        <v/>
      </c>
      <c r="N539" s="5" t="str">
        <f t="shared" si="56"/>
        <v/>
      </c>
    </row>
    <row r="540" spans="1:14" ht="12.75" customHeight="1" x14ac:dyDescent="0.3">
      <c r="A540" s="65" t="str">
        <f t="shared" si="57"/>
        <v>RFB 214</v>
      </c>
      <c r="B540" s="65"/>
      <c r="C540" s="66"/>
      <c r="D540" s="63"/>
      <c r="E540" s="64" t="s">
        <v>1303</v>
      </c>
      <c r="F540" s="65" t="s">
        <v>10</v>
      </c>
      <c r="G540" s="55"/>
      <c r="H540" s="76"/>
      <c r="I540" s="138"/>
      <c r="J540" s="7" t="str">
        <f t="shared" si="53"/>
        <v/>
      </c>
      <c r="K540" s="7" t="str">
        <f t="shared" si="54"/>
        <v xml:space="preserve">RFB </v>
      </c>
      <c r="L540" s="7"/>
      <c r="M540" s="7" t="str">
        <f t="shared" si="55"/>
        <v xml:space="preserve">RFB </v>
      </c>
      <c r="N540" s="5">
        <f t="shared" si="56"/>
        <v>214</v>
      </c>
    </row>
    <row r="541" spans="1:14" ht="12.75" customHeight="1" x14ac:dyDescent="0.3">
      <c r="A541" s="65" t="str">
        <f t="shared" si="57"/>
        <v/>
      </c>
      <c r="B541" s="65"/>
      <c r="C541" s="66"/>
      <c r="D541" s="63"/>
      <c r="E541" s="64"/>
      <c r="F541" s="65"/>
      <c r="G541" s="55"/>
      <c r="H541" s="76"/>
      <c r="I541" s="138"/>
      <c r="J541" s="7" t="str">
        <f t="shared" si="53"/>
        <v/>
      </c>
      <c r="K541" s="7" t="str">
        <f t="shared" si="54"/>
        <v/>
      </c>
      <c r="L541" s="7"/>
      <c r="M541" s="7" t="str">
        <f t="shared" si="55"/>
        <v/>
      </c>
      <c r="N541" s="5" t="str">
        <f t="shared" si="56"/>
        <v/>
      </c>
    </row>
    <row r="542" spans="1:14" ht="12.75" customHeight="1" x14ac:dyDescent="0.3">
      <c r="A542" s="65" t="str">
        <f t="shared" si="57"/>
        <v/>
      </c>
      <c r="B542" s="65"/>
      <c r="C542" s="221" t="s">
        <v>1298</v>
      </c>
      <c r="D542" s="193"/>
      <c r="E542" s="64"/>
      <c r="F542" s="65"/>
      <c r="G542" s="55"/>
      <c r="H542" s="76"/>
      <c r="I542" s="138"/>
      <c r="J542" s="7" t="str">
        <f t="shared" si="53"/>
        <v/>
      </c>
      <c r="K542" s="7" t="str">
        <f t="shared" si="54"/>
        <v/>
      </c>
      <c r="L542" s="7"/>
      <c r="M542" s="7" t="str">
        <f t="shared" si="55"/>
        <v/>
      </c>
      <c r="N542" s="5" t="str">
        <f t="shared" si="56"/>
        <v/>
      </c>
    </row>
    <row r="543" spans="1:14" ht="12.75" customHeight="1" x14ac:dyDescent="0.3">
      <c r="A543" s="65" t="str">
        <f t="shared" si="57"/>
        <v/>
      </c>
      <c r="B543" s="65"/>
      <c r="C543" s="221" t="s">
        <v>1299</v>
      </c>
      <c r="D543" s="63"/>
      <c r="E543" s="64"/>
      <c r="F543" s="65"/>
      <c r="G543" s="55"/>
      <c r="H543" s="76"/>
      <c r="I543" s="138"/>
      <c r="J543" s="7" t="str">
        <f t="shared" si="53"/>
        <v/>
      </c>
      <c r="K543" s="7" t="str">
        <f t="shared" si="54"/>
        <v/>
      </c>
      <c r="L543" s="7"/>
      <c r="M543" s="7" t="str">
        <f t="shared" si="55"/>
        <v/>
      </c>
      <c r="N543" s="5" t="str">
        <f t="shared" si="56"/>
        <v/>
      </c>
    </row>
    <row r="544" spans="1:14" ht="12.75" customHeight="1" x14ac:dyDescent="0.3">
      <c r="A544" s="65" t="str">
        <f t="shared" si="57"/>
        <v/>
      </c>
      <c r="B544" s="65"/>
      <c r="C544" s="66"/>
      <c r="D544" s="63"/>
      <c r="E544" s="64"/>
      <c r="F544" s="65"/>
      <c r="G544" s="55"/>
      <c r="H544" s="76"/>
      <c r="I544" s="138"/>
      <c r="J544" s="7" t="str">
        <f t="shared" si="53"/>
        <v/>
      </c>
      <c r="K544" s="7" t="str">
        <f t="shared" si="54"/>
        <v/>
      </c>
      <c r="L544" s="7"/>
      <c r="M544" s="7" t="str">
        <f t="shared" si="55"/>
        <v/>
      </c>
      <c r="N544" s="5" t="str">
        <f t="shared" si="56"/>
        <v/>
      </c>
    </row>
    <row r="545" spans="1:14" ht="12.75" customHeight="1" x14ac:dyDescent="0.3">
      <c r="A545" s="65" t="str">
        <f t="shared" si="57"/>
        <v>RFB 215</v>
      </c>
      <c r="B545" s="65" t="s">
        <v>1313</v>
      </c>
      <c r="C545" s="66"/>
      <c r="D545" s="63" t="s">
        <v>96</v>
      </c>
      <c r="E545" s="64" t="s">
        <v>1286</v>
      </c>
      <c r="F545" s="65"/>
      <c r="G545" s="55"/>
      <c r="H545" s="76"/>
      <c r="I545" s="138"/>
      <c r="J545" s="7" t="str">
        <f t="shared" si="53"/>
        <v xml:space="preserve">RFB </v>
      </c>
      <c r="K545" s="7" t="str">
        <f t="shared" si="54"/>
        <v/>
      </c>
      <c r="L545" s="7"/>
      <c r="M545" s="7" t="str">
        <f t="shared" si="55"/>
        <v xml:space="preserve">RFB </v>
      </c>
      <c r="N545" s="5">
        <f t="shared" si="56"/>
        <v>215</v>
      </c>
    </row>
    <row r="546" spans="1:14" ht="12.75" customHeight="1" x14ac:dyDescent="0.3">
      <c r="A546" s="65" t="str">
        <f t="shared" si="57"/>
        <v/>
      </c>
      <c r="B546" s="65"/>
      <c r="C546" s="221"/>
      <c r="D546" s="63"/>
      <c r="E546" s="64"/>
      <c r="F546" s="65"/>
      <c r="G546" s="55"/>
      <c r="H546" s="76"/>
      <c r="I546" s="138"/>
      <c r="J546" s="7" t="str">
        <f t="shared" si="53"/>
        <v/>
      </c>
      <c r="K546" s="7" t="str">
        <f t="shared" si="54"/>
        <v/>
      </c>
      <c r="L546" s="7"/>
      <c r="M546" s="7" t="str">
        <f t="shared" si="55"/>
        <v/>
      </c>
      <c r="N546" s="5" t="str">
        <f t="shared" si="56"/>
        <v/>
      </c>
    </row>
    <row r="547" spans="1:14" ht="12.75" customHeight="1" x14ac:dyDescent="0.3">
      <c r="A547" s="65" t="str">
        <f t="shared" si="57"/>
        <v>RFB 216</v>
      </c>
      <c r="B547" s="65"/>
      <c r="C547" s="66"/>
      <c r="D547" s="63"/>
      <c r="E547" s="64" t="s">
        <v>1296</v>
      </c>
      <c r="F547" s="65" t="s">
        <v>10</v>
      </c>
      <c r="G547" s="55"/>
      <c r="H547" s="76"/>
      <c r="I547" s="138"/>
      <c r="J547" s="7" t="str">
        <f t="shared" si="53"/>
        <v/>
      </c>
      <c r="K547" s="7" t="str">
        <f t="shared" si="54"/>
        <v xml:space="preserve">RFB </v>
      </c>
      <c r="L547" s="7"/>
      <c r="M547" s="7" t="str">
        <f t="shared" si="55"/>
        <v xml:space="preserve">RFB </v>
      </c>
      <c r="N547" s="5">
        <f t="shared" si="56"/>
        <v>216</v>
      </c>
    </row>
    <row r="548" spans="1:14" ht="12.75" customHeight="1" x14ac:dyDescent="0.3">
      <c r="A548" s="65" t="str">
        <f t="shared" si="57"/>
        <v>RFB 217</v>
      </c>
      <c r="B548" s="65"/>
      <c r="C548" s="63"/>
      <c r="D548" s="63"/>
      <c r="E548" s="64" t="s">
        <v>1300</v>
      </c>
      <c r="F548" s="65" t="s">
        <v>10</v>
      </c>
      <c r="G548" s="55"/>
      <c r="H548" s="76"/>
      <c r="I548" s="138"/>
      <c r="J548" s="7" t="str">
        <f t="shared" si="53"/>
        <v/>
      </c>
      <c r="K548" s="7" t="str">
        <f t="shared" si="54"/>
        <v xml:space="preserve">RFB </v>
      </c>
      <c r="L548" s="7"/>
      <c r="M548" s="7" t="str">
        <f t="shared" si="55"/>
        <v xml:space="preserve">RFB </v>
      </c>
      <c r="N548" s="5">
        <f t="shared" si="56"/>
        <v>217</v>
      </c>
    </row>
    <row r="549" spans="1:14" ht="12.75" customHeight="1" x14ac:dyDescent="0.3">
      <c r="A549" s="65" t="str">
        <f t="shared" si="57"/>
        <v/>
      </c>
      <c r="B549" s="65"/>
      <c r="C549" s="66"/>
      <c r="D549" s="63"/>
      <c r="E549" s="64"/>
      <c r="F549" s="65"/>
      <c r="G549" s="55"/>
      <c r="H549" s="76"/>
      <c r="I549" s="138"/>
      <c r="J549" s="7" t="str">
        <f t="shared" si="53"/>
        <v/>
      </c>
      <c r="K549" s="7" t="str">
        <f t="shared" si="54"/>
        <v/>
      </c>
      <c r="L549" s="7"/>
      <c r="M549" s="7" t="str">
        <f t="shared" si="55"/>
        <v/>
      </c>
      <c r="N549" s="5" t="str">
        <f t="shared" si="56"/>
        <v/>
      </c>
    </row>
    <row r="550" spans="1:14" ht="12.75" customHeight="1" x14ac:dyDescent="0.3">
      <c r="A550" s="65" t="str">
        <f t="shared" si="57"/>
        <v>RFB 218</v>
      </c>
      <c r="B550" s="65"/>
      <c r="C550" s="66"/>
      <c r="D550" s="63"/>
      <c r="E550" s="64" t="s">
        <v>1301</v>
      </c>
      <c r="F550" s="65" t="s">
        <v>10</v>
      </c>
      <c r="G550" s="55"/>
      <c r="H550" s="76"/>
      <c r="I550" s="138"/>
      <c r="J550" s="7" t="str">
        <f t="shared" si="53"/>
        <v/>
      </c>
      <c r="K550" s="7" t="str">
        <f t="shared" si="54"/>
        <v xml:space="preserve">RFB </v>
      </c>
      <c r="L550" s="7"/>
      <c r="M550" s="7" t="str">
        <f t="shared" si="55"/>
        <v xml:space="preserve">RFB </v>
      </c>
      <c r="N550" s="5">
        <f t="shared" si="56"/>
        <v>218</v>
      </c>
    </row>
    <row r="551" spans="1:14" ht="12.75" customHeight="1" x14ac:dyDescent="0.3">
      <c r="A551" s="65" t="str">
        <f t="shared" si="57"/>
        <v/>
      </c>
      <c r="B551" s="65"/>
      <c r="C551" s="66"/>
      <c r="D551" s="63"/>
      <c r="E551" s="64"/>
      <c r="F551" s="65"/>
      <c r="G551" s="55"/>
      <c r="H551" s="76"/>
      <c r="I551" s="138"/>
      <c r="J551" s="7" t="str">
        <f t="shared" ref="J551:J614" si="58">IF(ISBLANK(B551),"","RFB ")</f>
        <v/>
      </c>
      <c r="K551" s="7" t="str">
        <f t="shared" ref="K551:K614" si="59">IF(ISBLANK(F551),"","RFB ")</f>
        <v/>
      </c>
      <c r="L551" s="7"/>
      <c r="M551" s="7" t="str">
        <f t="shared" ref="M551:M614" si="60">IF(J551="RFB ","RFB ",IF(K551="RFB ","RFB ",""))</f>
        <v/>
      </c>
      <c r="N551" s="5" t="str">
        <f t="shared" ref="N551:N614" si="61">IF(AND(M551="RFB ",ISNUMBER(MAX(N537:N550))),MAX(N537:N550)+1,"")</f>
        <v/>
      </c>
    </row>
    <row r="552" spans="1:14" ht="12.75" customHeight="1" x14ac:dyDescent="0.3">
      <c r="A552" s="65" t="str">
        <f t="shared" ref="A552:A615" si="62">CONCATENATE(M552,N552)</f>
        <v>RFB 219</v>
      </c>
      <c r="B552" s="65"/>
      <c r="C552" s="66"/>
      <c r="D552" s="63"/>
      <c r="E552" s="64" t="s">
        <v>1302</v>
      </c>
      <c r="F552" s="65" t="s">
        <v>10</v>
      </c>
      <c r="G552" s="55"/>
      <c r="H552" s="76"/>
      <c r="I552" s="138"/>
      <c r="J552" s="7" t="str">
        <f t="shared" si="58"/>
        <v/>
      </c>
      <c r="K552" s="7" t="str">
        <f t="shared" si="59"/>
        <v xml:space="preserve">RFB </v>
      </c>
      <c r="L552" s="7"/>
      <c r="M552" s="7" t="str">
        <f t="shared" si="60"/>
        <v xml:space="preserve">RFB </v>
      </c>
      <c r="N552" s="5">
        <f t="shared" si="61"/>
        <v>219</v>
      </c>
    </row>
    <row r="553" spans="1:14" ht="12.75" customHeight="1" x14ac:dyDescent="0.3">
      <c r="A553" s="65" t="str">
        <f t="shared" si="62"/>
        <v/>
      </c>
      <c r="B553" s="65"/>
      <c r="C553" s="66"/>
      <c r="D553" s="63"/>
      <c r="E553" s="64"/>
      <c r="F553" s="65"/>
      <c r="G553" s="55"/>
      <c r="H553" s="76"/>
      <c r="I553" s="138"/>
      <c r="J553" s="7" t="str">
        <f t="shared" si="58"/>
        <v/>
      </c>
      <c r="K553" s="7" t="str">
        <f t="shared" si="59"/>
        <v/>
      </c>
      <c r="L553" s="7"/>
      <c r="M553" s="7" t="str">
        <f t="shared" si="60"/>
        <v/>
      </c>
      <c r="N553" s="5" t="str">
        <f t="shared" si="61"/>
        <v/>
      </c>
    </row>
    <row r="554" spans="1:14" ht="12.75" customHeight="1" x14ac:dyDescent="0.3">
      <c r="A554" s="65" t="str">
        <f t="shared" si="62"/>
        <v>RFB 220</v>
      </c>
      <c r="B554" s="65"/>
      <c r="C554" s="66"/>
      <c r="D554" s="63"/>
      <c r="E554" s="64" t="s">
        <v>1303</v>
      </c>
      <c r="F554" s="65" t="s">
        <v>10</v>
      </c>
      <c r="G554" s="55"/>
      <c r="H554" s="76"/>
      <c r="I554" s="138"/>
      <c r="J554" s="7" t="str">
        <f t="shared" si="58"/>
        <v/>
      </c>
      <c r="K554" s="7" t="str">
        <f t="shared" si="59"/>
        <v xml:space="preserve">RFB </v>
      </c>
      <c r="L554" s="7"/>
      <c r="M554" s="7" t="str">
        <f t="shared" si="60"/>
        <v xml:space="preserve">RFB </v>
      </c>
      <c r="N554" s="5">
        <f t="shared" si="61"/>
        <v>220</v>
      </c>
    </row>
    <row r="555" spans="1:14" ht="12.75" customHeight="1" x14ac:dyDescent="0.3">
      <c r="A555" s="65" t="str">
        <f t="shared" si="62"/>
        <v/>
      </c>
      <c r="B555" s="65"/>
      <c r="C555" s="66"/>
      <c r="D555" s="63"/>
      <c r="E555" s="64"/>
      <c r="F555" s="65"/>
      <c r="G555" s="55"/>
      <c r="H555" s="76"/>
      <c r="I555" s="138"/>
      <c r="J555" s="7" t="str">
        <f t="shared" si="58"/>
        <v/>
      </c>
      <c r="K555" s="7" t="str">
        <f t="shared" si="59"/>
        <v/>
      </c>
      <c r="L555" s="7"/>
      <c r="M555" s="7" t="str">
        <f t="shared" si="60"/>
        <v/>
      </c>
      <c r="N555" s="5" t="str">
        <f t="shared" si="61"/>
        <v/>
      </c>
    </row>
    <row r="556" spans="1:14" ht="12.75" customHeight="1" x14ac:dyDescent="0.3">
      <c r="A556" s="65" t="str">
        <f t="shared" si="62"/>
        <v/>
      </c>
      <c r="B556" s="65"/>
      <c r="C556" s="221" t="s">
        <v>1298</v>
      </c>
      <c r="D556" s="193"/>
      <c r="E556" s="64"/>
      <c r="F556" s="65"/>
      <c r="G556" s="55"/>
      <c r="H556" s="76"/>
      <c r="I556" s="138"/>
      <c r="J556" s="7" t="str">
        <f t="shared" si="58"/>
        <v/>
      </c>
      <c r="K556" s="7" t="str">
        <f t="shared" si="59"/>
        <v/>
      </c>
      <c r="L556" s="7"/>
      <c r="M556" s="7" t="str">
        <f t="shared" si="60"/>
        <v/>
      </c>
      <c r="N556" s="5" t="str">
        <f t="shared" si="61"/>
        <v/>
      </c>
    </row>
    <row r="557" spans="1:14" ht="12.75" customHeight="1" x14ac:dyDescent="0.3">
      <c r="A557" s="65" t="str">
        <f t="shared" si="62"/>
        <v/>
      </c>
      <c r="B557" s="65"/>
      <c r="C557" s="221" t="s">
        <v>1299</v>
      </c>
      <c r="D557" s="63"/>
      <c r="E557" s="64"/>
      <c r="F557" s="65"/>
      <c r="G557" s="55"/>
      <c r="H557" s="76"/>
      <c r="I557" s="138"/>
      <c r="J557" s="7" t="str">
        <f t="shared" si="58"/>
        <v/>
      </c>
      <c r="K557" s="7" t="str">
        <f t="shared" si="59"/>
        <v/>
      </c>
      <c r="L557" s="7"/>
      <c r="M557" s="7" t="str">
        <f t="shared" si="60"/>
        <v/>
      </c>
      <c r="N557" s="5" t="str">
        <f t="shared" si="61"/>
        <v/>
      </c>
    </row>
    <row r="558" spans="1:14" ht="12.75" customHeight="1" x14ac:dyDescent="0.3">
      <c r="A558" s="65" t="str">
        <f t="shared" si="62"/>
        <v/>
      </c>
      <c r="B558" s="65"/>
      <c r="C558" s="66"/>
      <c r="D558" s="63"/>
      <c r="E558" s="64"/>
      <c r="F558" s="65"/>
      <c r="G558" s="55"/>
      <c r="H558" s="76"/>
      <c r="I558" s="138"/>
      <c r="J558" s="7" t="str">
        <f t="shared" si="58"/>
        <v/>
      </c>
      <c r="K558" s="7" t="str">
        <f t="shared" si="59"/>
        <v/>
      </c>
      <c r="L558" s="7"/>
      <c r="M558" s="7" t="str">
        <f t="shared" si="60"/>
        <v/>
      </c>
      <c r="N558" s="5" t="str">
        <f t="shared" si="61"/>
        <v/>
      </c>
    </row>
    <row r="559" spans="1:14" ht="12.75" customHeight="1" x14ac:dyDescent="0.3">
      <c r="A559" s="65" t="str">
        <f t="shared" si="62"/>
        <v>RFB 221</v>
      </c>
      <c r="B559" s="65" t="s">
        <v>1313</v>
      </c>
      <c r="C559" s="66"/>
      <c r="D559" s="63" t="s">
        <v>97</v>
      </c>
      <c r="E559" s="64" t="s">
        <v>1285</v>
      </c>
      <c r="F559" s="65"/>
      <c r="G559" s="55"/>
      <c r="H559" s="76"/>
      <c r="I559" s="138"/>
      <c r="J559" s="7" t="str">
        <f t="shared" si="58"/>
        <v xml:space="preserve">RFB </v>
      </c>
      <c r="K559" s="7" t="str">
        <f t="shared" si="59"/>
        <v/>
      </c>
      <c r="L559" s="7"/>
      <c r="M559" s="7" t="str">
        <f t="shared" si="60"/>
        <v xml:space="preserve">RFB </v>
      </c>
      <c r="N559" s="5">
        <f t="shared" si="61"/>
        <v>221</v>
      </c>
    </row>
    <row r="560" spans="1:14" ht="12.75" customHeight="1" x14ac:dyDescent="0.3">
      <c r="A560" s="65" t="str">
        <f t="shared" si="62"/>
        <v/>
      </c>
      <c r="B560" s="65"/>
      <c r="C560" s="66"/>
      <c r="D560" s="63"/>
      <c r="E560" s="64"/>
      <c r="F560" s="65"/>
      <c r="G560" s="55"/>
      <c r="H560" s="76"/>
      <c r="I560" s="138"/>
      <c r="J560" s="7" t="str">
        <f t="shared" si="58"/>
        <v/>
      </c>
      <c r="K560" s="7" t="str">
        <f t="shared" si="59"/>
        <v/>
      </c>
      <c r="L560" s="7"/>
      <c r="M560" s="7" t="str">
        <f t="shared" si="60"/>
        <v/>
      </c>
      <c r="N560" s="5" t="str">
        <f t="shared" si="61"/>
        <v/>
      </c>
    </row>
    <row r="561" spans="1:14" ht="12.75" customHeight="1" x14ac:dyDescent="0.3">
      <c r="A561" s="65" t="str">
        <f t="shared" si="62"/>
        <v>RFB 222</v>
      </c>
      <c r="B561" s="65"/>
      <c r="C561" s="63"/>
      <c r="D561" s="63"/>
      <c r="E561" s="64" t="s">
        <v>1300</v>
      </c>
      <c r="F561" s="65" t="s">
        <v>10</v>
      </c>
      <c r="G561" s="55"/>
      <c r="H561" s="76"/>
      <c r="I561" s="138"/>
      <c r="J561" s="7" t="str">
        <f t="shared" si="58"/>
        <v/>
      </c>
      <c r="K561" s="7" t="str">
        <f t="shared" si="59"/>
        <v xml:space="preserve">RFB </v>
      </c>
      <c r="L561" s="7"/>
      <c r="M561" s="7" t="str">
        <f t="shared" si="60"/>
        <v xml:space="preserve">RFB </v>
      </c>
      <c r="N561" s="5">
        <f t="shared" si="61"/>
        <v>222</v>
      </c>
    </row>
    <row r="562" spans="1:14" ht="12.75" customHeight="1" x14ac:dyDescent="0.3">
      <c r="A562" s="65" t="str">
        <f t="shared" si="62"/>
        <v/>
      </c>
      <c r="B562" s="65"/>
      <c r="C562" s="66"/>
      <c r="D562" s="63"/>
      <c r="E562" s="64"/>
      <c r="F562" s="65"/>
      <c r="G562" s="55"/>
      <c r="H562" s="76"/>
      <c r="I562" s="138"/>
      <c r="J562" s="7" t="str">
        <f t="shared" si="58"/>
        <v/>
      </c>
      <c r="K562" s="7" t="str">
        <f t="shared" si="59"/>
        <v/>
      </c>
      <c r="L562" s="7"/>
      <c r="M562" s="7" t="str">
        <f t="shared" si="60"/>
        <v/>
      </c>
      <c r="N562" s="5" t="str">
        <f t="shared" si="61"/>
        <v/>
      </c>
    </row>
    <row r="563" spans="1:14" ht="12.75" customHeight="1" x14ac:dyDescent="0.3">
      <c r="A563" s="65" t="str">
        <f t="shared" si="62"/>
        <v>RFB 223</v>
      </c>
      <c r="B563" s="65"/>
      <c r="C563" s="66"/>
      <c r="D563" s="63"/>
      <c r="E563" s="64" t="s">
        <v>1301</v>
      </c>
      <c r="F563" s="65" t="s">
        <v>10</v>
      </c>
      <c r="G563" s="55"/>
      <c r="H563" s="76"/>
      <c r="I563" s="138"/>
      <c r="J563" s="7" t="str">
        <f t="shared" si="58"/>
        <v/>
      </c>
      <c r="K563" s="7" t="str">
        <f t="shared" si="59"/>
        <v xml:space="preserve">RFB </v>
      </c>
      <c r="L563" s="7"/>
      <c r="M563" s="7" t="str">
        <f t="shared" si="60"/>
        <v xml:space="preserve">RFB </v>
      </c>
      <c r="N563" s="5">
        <f t="shared" si="61"/>
        <v>223</v>
      </c>
    </row>
    <row r="564" spans="1:14" ht="12.75" customHeight="1" x14ac:dyDescent="0.3">
      <c r="A564" s="65" t="str">
        <f t="shared" si="62"/>
        <v/>
      </c>
      <c r="B564" s="65"/>
      <c r="C564" s="66"/>
      <c r="D564" s="63"/>
      <c r="E564" s="64"/>
      <c r="F564" s="65"/>
      <c r="G564" s="55"/>
      <c r="H564" s="76"/>
      <c r="I564" s="138"/>
      <c r="J564" s="7" t="str">
        <f t="shared" si="58"/>
        <v/>
      </c>
      <c r="K564" s="7" t="str">
        <f t="shared" si="59"/>
        <v/>
      </c>
      <c r="L564" s="7"/>
      <c r="M564" s="7" t="str">
        <f t="shared" si="60"/>
        <v/>
      </c>
      <c r="N564" s="5" t="str">
        <f t="shared" si="61"/>
        <v/>
      </c>
    </row>
    <row r="565" spans="1:14" ht="12.75" customHeight="1" x14ac:dyDescent="0.3">
      <c r="A565" s="65" t="str">
        <f t="shared" si="62"/>
        <v>RFB 224</v>
      </c>
      <c r="B565" s="65"/>
      <c r="C565" s="66"/>
      <c r="D565" s="63"/>
      <c r="E565" s="64" t="s">
        <v>1302</v>
      </c>
      <c r="F565" s="65" t="s">
        <v>10</v>
      </c>
      <c r="G565" s="55"/>
      <c r="H565" s="76"/>
      <c r="I565" s="138"/>
      <c r="J565" s="7" t="str">
        <f t="shared" si="58"/>
        <v/>
      </c>
      <c r="K565" s="7" t="str">
        <f t="shared" si="59"/>
        <v xml:space="preserve">RFB </v>
      </c>
      <c r="L565" s="7"/>
      <c r="M565" s="7" t="str">
        <f t="shared" si="60"/>
        <v xml:space="preserve">RFB </v>
      </c>
      <c r="N565" s="5">
        <f t="shared" si="61"/>
        <v>224</v>
      </c>
    </row>
    <row r="566" spans="1:14" ht="12.75" customHeight="1" x14ac:dyDescent="0.3">
      <c r="A566" s="65" t="str">
        <f t="shared" si="62"/>
        <v/>
      </c>
      <c r="B566" s="65"/>
      <c r="C566" s="66"/>
      <c r="D566" s="63"/>
      <c r="E566" s="64"/>
      <c r="F566" s="65"/>
      <c r="G566" s="55"/>
      <c r="H566" s="76"/>
      <c r="I566" s="138"/>
      <c r="J566" s="7" t="str">
        <f t="shared" si="58"/>
        <v/>
      </c>
      <c r="K566" s="7" t="str">
        <f t="shared" si="59"/>
        <v/>
      </c>
      <c r="L566" s="7"/>
      <c r="M566" s="7" t="str">
        <f t="shared" si="60"/>
        <v/>
      </c>
      <c r="N566" s="5" t="str">
        <f t="shared" si="61"/>
        <v/>
      </c>
    </row>
    <row r="567" spans="1:14" ht="12.75" customHeight="1" x14ac:dyDescent="0.3">
      <c r="A567" s="65" t="str">
        <f t="shared" si="62"/>
        <v>RFB 225</v>
      </c>
      <c r="B567" s="65"/>
      <c r="C567" s="66"/>
      <c r="D567" s="63"/>
      <c r="E567" s="64" t="s">
        <v>1303</v>
      </c>
      <c r="F567" s="65" t="s">
        <v>10</v>
      </c>
      <c r="G567" s="55"/>
      <c r="H567" s="76"/>
      <c r="I567" s="138"/>
      <c r="J567" s="7" t="str">
        <f t="shared" si="58"/>
        <v/>
      </c>
      <c r="K567" s="7" t="str">
        <f t="shared" si="59"/>
        <v xml:space="preserve">RFB </v>
      </c>
      <c r="L567" s="7"/>
      <c r="M567" s="7" t="str">
        <f t="shared" si="60"/>
        <v xml:space="preserve">RFB </v>
      </c>
      <c r="N567" s="5">
        <f t="shared" si="61"/>
        <v>225</v>
      </c>
    </row>
    <row r="568" spans="1:14" ht="12.75" customHeight="1" x14ac:dyDescent="0.3">
      <c r="A568" s="65" t="str">
        <f t="shared" si="62"/>
        <v/>
      </c>
      <c r="B568" s="65"/>
      <c r="C568" s="66"/>
      <c r="D568" s="63"/>
      <c r="E568" s="64"/>
      <c r="F568" s="65"/>
      <c r="G568" s="55"/>
      <c r="H568" s="76"/>
      <c r="I568" s="138"/>
      <c r="J568" s="7" t="str">
        <f t="shared" si="58"/>
        <v/>
      </c>
      <c r="K568" s="7" t="str">
        <f t="shared" si="59"/>
        <v/>
      </c>
      <c r="L568" s="7"/>
      <c r="M568" s="7" t="str">
        <f t="shared" si="60"/>
        <v/>
      </c>
      <c r="N568" s="5" t="str">
        <f t="shared" si="61"/>
        <v/>
      </c>
    </row>
    <row r="569" spans="1:14" ht="12.75" customHeight="1" x14ac:dyDescent="0.3">
      <c r="A569" s="65" t="str">
        <f t="shared" si="62"/>
        <v/>
      </c>
      <c r="B569" s="65"/>
      <c r="C569" s="221" t="s">
        <v>1298</v>
      </c>
      <c r="D569" s="193"/>
      <c r="E569" s="64"/>
      <c r="F569" s="65"/>
      <c r="G569" s="55"/>
      <c r="H569" s="76"/>
      <c r="I569" s="138"/>
      <c r="J569" s="7" t="str">
        <f t="shared" si="58"/>
        <v/>
      </c>
      <c r="K569" s="7" t="str">
        <f t="shared" si="59"/>
        <v/>
      </c>
      <c r="L569" s="7"/>
      <c r="M569" s="7" t="str">
        <f t="shared" si="60"/>
        <v/>
      </c>
      <c r="N569" s="5" t="str">
        <f t="shared" si="61"/>
        <v/>
      </c>
    </row>
    <row r="570" spans="1:14" ht="12.75" customHeight="1" x14ac:dyDescent="0.3">
      <c r="A570" s="65" t="str">
        <f t="shared" si="62"/>
        <v/>
      </c>
      <c r="B570" s="65"/>
      <c r="C570" s="221" t="s">
        <v>1299</v>
      </c>
      <c r="D570" s="63"/>
      <c r="E570" s="64"/>
      <c r="F570" s="65"/>
      <c r="G570" s="55"/>
      <c r="H570" s="76"/>
      <c r="I570" s="138"/>
      <c r="J570" s="7" t="str">
        <f t="shared" si="58"/>
        <v/>
      </c>
      <c r="K570" s="7" t="str">
        <f t="shared" si="59"/>
        <v/>
      </c>
      <c r="L570" s="7"/>
      <c r="M570" s="7" t="str">
        <f t="shared" si="60"/>
        <v/>
      </c>
      <c r="N570" s="5" t="str">
        <f t="shared" si="61"/>
        <v/>
      </c>
    </row>
    <row r="571" spans="1:14" ht="12.75" customHeight="1" x14ac:dyDescent="0.3">
      <c r="A571" s="65" t="str">
        <f t="shared" si="62"/>
        <v/>
      </c>
      <c r="B571" s="65"/>
      <c r="C571" s="66"/>
      <c r="D571" s="63"/>
      <c r="E571" s="64"/>
      <c r="F571" s="65"/>
      <c r="G571" s="55"/>
      <c r="H571" s="76"/>
      <c r="I571" s="138"/>
      <c r="J571" s="7" t="str">
        <f t="shared" si="58"/>
        <v/>
      </c>
      <c r="K571" s="7" t="str">
        <f t="shared" si="59"/>
        <v/>
      </c>
      <c r="L571" s="7"/>
      <c r="M571" s="7" t="str">
        <f t="shared" si="60"/>
        <v/>
      </c>
      <c r="N571" s="5" t="str">
        <f t="shared" si="61"/>
        <v/>
      </c>
    </row>
    <row r="572" spans="1:14" ht="12.75" customHeight="1" x14ac:dyDescent="0.3">
      <c r="A572" s="65" t="str">
        <f t="shared" si="62"/>
        <v>RFB 226</v>
      </c>
      <c r="B572" s="65" t="s">
        <v>1313</v>
      </c>
      <c r="C572" s="66"/>
      <c r="D572" s="63" t="s">
        <v>98</v>
      </c>
      <c r="E572" s="64" t="s">
        <v>1284</v>
      </c>
      <c r="F572" s="65"/>
      <c r="G572" s="55"/>
      <c r="H572" s="76"/>
      <c r="I572" s="138"/>
      <c r="J572" s="7" t="str">
        <f t="shared" si="58"/>
        <v xml:space="preserve">RFB </v>
      </c>
      <c r="K572" s="7" t="str">
        <f t="shared" si="59"/>
        <v/>
      </c>
      <c r="L572" s="7"/>
      <c r="M572" s="7" t="str">
        <f t="shared" si="60"/>
        <v xml:space="preserve">RFB </v>
      </c>
      <c r="N572" s="5">
        <f t="shared" si="61"/>
        <v>226</v>
      </c>
    </row>
    <row r="573" spans="1:14" ht="12.75" customHeight="1" x14ac:dyDescent="0.3">
      <c r="A573" s="65" t="str">
        <f t="shared" si="62"/>
        <v/>
      </c>
      <c r="B573" s="65"/>
      <c r="C573" s="66"/>
      <c r="D573" s="63"/>
      <c r="E573" s="64"/>
      <c r="F573" s="65"/>
      <c r="G573" s="55"/>
      <c r="H573" s="76"/>
      <c r="I573" s="138"/>
      <c r="J573" s="7" t="str">
        <f t="shared" si="58"/>
        <v/>
      </c>
      <c r="K573" s="7" t="str">
        <f t="shared" si="59"/>
        <v/>
      </c>
      <c r="L573" s="7"/>
      <c r="M573" s="7" t="str">
        <f t="shared" si="60"/>
        <v/>
      </c>
      <c r="N573" s="5" t="str">
        <f t="shared" si="61"/>
        <v/>
      </c>
    </row>
    <row r="574" spans="1:14" ht="12.75" customHeight="1" x14ac:dyDescent="0.3">
      <c r="A574" s="65" t="str">
        <f t="shared" si="62"/>
        <v>RFB 227</v>
      </c>
      <c r="B574" s="65"/>
      <c r="C574" s="63"/>
      <c r="D574" s="63"/>
      <c r="E574" s="64" t="s">
        <v>1300</v>
      </c>
      <c r="F574" s="65" t="s">
        <v>10</v>
      </c>
      <c r="G574" s="55"/>
      <c r="H574" s="76"/>
      <c r="I574" s="138"/>
      <c r="J574" s="7" t="str">
        <f t="shared" si="58"/>
        <v/>
      </c>
      <c r="K574" s="7" t="str">
        <f t="shared" si="59"/>
        <v xml:space="preserve">RFB </v>
      </c>
      <c r="L574" s="7"/>
      <c r="M574" s="7" t="str">
        <f t="shared" si="60"/>
        <v xml:space="preserve">RFB </v>
      </c>
      <c r="N574" s="5">
        <f t="shared" si="61"/>
        <v>227</v>
      </c>
    </row>
    <row r="575" spans="1:14" ht="12.75" customHeight="1" x14ac:dyDescent="0.3">
      <c r="A575" s="65" t="str">
        <f t="shared" si="62"/>
        <v/>
      </c>
      <c r="B575" s="65"/>
      <c r="C575" s="66"/>
      <c r="D575" s="63"/>
      <c r="E575" s="64"/>
      <c r="F575" s="65"/>
      <c r="G575" s="55"/>
      <c r="H575" s="76"/>
      <c r="I575" s="138"/>
      <c r="J575" s="7" t="str">
        <f t="shared" si="58"/>
        <v/>
      </c>
      <c r="K575" s="7" t="str">
        <f t="shared" si="59"/>
        <v/>
      </c>
      <c r="L575" s="7"/>
      <c r="M575" s="7" t="str">
        <f t="shared" si="60"/>
        <v/>
      </c>
      <c r="N575" s="5" t="str">
        <f t="shared" si="61"/>
        <v/>
      </c>
    </row>
    <row r="576" spans="1:14" ht="12.75" customHeight="1" x14ac:dyDescent="0.3">
      <c r="A576" s="65" t="str">
        <f t="shared" si="62"/>
        <v>RFB 228</v>
      </c>
      <c r="B576" s="65"/>
      <c r="C576" s="66"/>
      <c r="D576" s="63"/>
      <c r="E576" s="64" t="s">
        <v>1301</v>
      </c>
      <c r="F576" s="65" t="s">
        <v>10</v>
      </c>
      <c r="G576" s="55"/>
      <c r="H576" s="76"/>
      <c r="I576" s="138"/>
      <c r="J576" s="7" t="str">
        <f t="shared" si="58"/>
        <v/>
      </c>
      <c r="K576" s="7" t="str">
        <f t="shared" si="59"/>
        <v xml:space="preserve">RFB </v>
      </c>
      <c r="L576" s="7"/>
      <c r="M576" s="7" t="str">
        <f t="shared" si="60"/>
        <v xml:space="preserve">RFB </v>
      </c>
      <c r="N576" s="5">
        <f t="shared" si="61"/>
        <v>228</v>
      </c>
    </row>
    <row r="577" spans="1:14" ht="12.75" customHeight="1" x14ac:dyDescent="0.3">
      <c r="A577" s="65" t="str">
        <f t="shared" si="62"/>
        <v/>
      </c>
      <c r="B577" s="65"/>
      <c r="C577" s="66"/>
      <c r="D577" s="63"/>
      <c r="E577" s="64"/>
      <c r="F577" s="65"/>
      <c r="G577" s="55"/>
      <c r="H577" s="76"/>
      <c r="I577" s="138"/>
      <c r="J577" s="7" t="str">
        <f t="shared" si="58"/>
        <v/>
      </c>
      <c r="K577" s="7" t="str">
        <f t="shared" si="59"/>
        <v/>
      </c>
      <c r="L577" s="7"/>
      <c r="M577" s="7" t="str">
        <f t="shared" si="60"/>
        <v/>
      </c>
      <c r="N577" s="5" t="str">
        <f t="shared" si="61"/>
        <v/>
      </c>
    </row>
    <row r="578" spans="1:14" ht="12.75" customHeight="1" x14ac:dyDescent="0.3">
      <c r="A578" s="65" t="str">
        <f t="shared" si="62"/>
        <v>RFB 229</v>
      </c>
      <c r="B578" s="65"/>
      <c r="C578" s="66"/>
      <c r="D578" s="63"/>
      <c r="E578" s="64" t="s">
        <v>1302</v>
      </c>
      <c r="F578" s="65" t="s">
        <v>10</v>
      </c>
      <c r="G578" s="55"/>
      <c r="H578" s="76"/>
      <c r="I578" s="138"/>
      <c r="J578" s="7" t="str">
        <f t="shared" si="58"/>
        <v/>
      </c>
      <c r="K578" s="7" t="str">
        <f t="shared" si="59"/>
        <v xml:space="preserve">RFB </v>
      </c>
      <c r="L578" s="7"/>
      <c r="M578" s="7" t="str">
        <f t="shared" si="60"/>
        <v xml:space="preserve">RFB </v>
      </c>
      <c r="N578" s="5">
        <f t="shared" si="61"/>
        <v>229</v>
      </c>
    </row>
    <row r="579" spans="1:14" ht="12.75" customHeight="1" x14ac:dyDescent="0.3">
      <c r="A579" s="65" t="str">
        <f t="shared" si="62"/>
        <v/>
      </c>
      <c r="B579" s="65"/>
      <c r="C579" s="66"/>
      <c r="D579" s="63"/>
      <c r="E579" s="64"/>
      <c r="F579" s="65"/>
      <c r="G579" s="55"/>
      <c r="H579" s="76"/>
      <c r="I579" s="138"/>
      <c r="J579" s="7" t="str">
        <f t="shared" si="58"/>
        <v/>
      </c>
      <c r="K579" s="7" t="str">
        <f t="shared" si="59"/>
        <v/>
      </c>
      <c r="L579" s="7"/>
      <c r="M579" s="7" t="str">
        <f t="shared" si="60"/>
        <v/>
      </c>
      <c r="N579" s="5" t="str">
        <f t="shared" si="61"/>
        <v/>
      </c>
    </row>
    <row r="580" spans="1:14" ht="12.75" customHeight="1" x14ac:dyDescent="0.3">
      <c r="A580" s="65" t="str">
        <f t="shared" si="62"/>
        <v>RFB 230</v>
      </c>
      <c r="B580" s="65"/>
      <c r="C580" s="66"/>
      <c r="D580" s="63"/>
      <c r="E580" s="64" t="s">
        <v>1303</v>
      </c>
      <c r="F580" s="65" t="s">
        <v>10</v>
      </c>
      <c r="G580" s="55"/>
      <c r="H580" s="76"/>
      <c r="I580" s="138"/>
      <c r="J580" s="7" t="str">
        <f t="shared" si="58"/>
        <v/>
      </c>
      <c r="K580" s="7" t="str">
        <f t="shared" si="59"/>
        <v xml:space="preserve">RFB </v>
      </c>
      <c r="L580" s="7"/>
      <c r="M580" s="7" t="str">
        <f t="shared" si="60"/>
        <v xml:space="preserve">RFB </v>
      </c>
      <c r="N580" s="5">
        <f t="shared" si="61"/>
        <v>230</v>
      </c>
    </row>
    <row r="581" spans="1:14" ht="12.75" customHeight="1" x14ac:dyDescent="0.3">
      <c r="A581" s="65" t="str">
        <f t="shared" si="62"/>
        <v/>
      </c>
      <c r="B581" s="65"/>
      <c r="C581" s="66"/>
      <c r="D581" s="63"/>
      <c r="E581" s="64"/>
      <c r="F581" s="65"/>
      <c r="G581" s="55"/>
      <c r="H581" s="76"/>
      <c r="I581" s="138"/>
      <c r="J581" s="7" t="str">
        <f t="shared" si="58"/>
        <v/>
      </c>
      <c r="K581" s="7" t="str">
        <f t="shared" si="59"/>
        <v/>
      </c>
      <c r="L581" s="7"/>
      <c r="M581" s="7" t="str">
        <f t="shared" si="60"/>
        <v/>
      </c>
      <c r="N581" s="5" t="str">
        <f t="shared" si="61"/>
        <v/>
      </c>
    </row>
    <row r="582" spans="1:14" ht="12.75" customHeight="1" x14ac:dyDescent="0.3">
      <c r="A582" s="65" t="str">
        <f t="shared" si="62"/>
        <v/>
      </c>
      <c r="B582" s="65"/>
      <c r="C582" s="221" t="s">
        <v>1298</v>
      </c>
      <c r="D582" s="193"/>
      <c r="E582" s="64"/>
      <c r="F582" s="65"/>
      <c r="G582" s="55"/>
      <c r="H582" s="76"/>
      <c r="I582" s="138"/>
      <c r="J582" s="7" t="str">
        <f t="shared" si="58"/>
        <v/>
      </c>
      <c r="K582" s="7" t="str">
        <f t="shared" si="59"/>
        <v/>
      </c>
      <c r="L582" s="7"/>
      <c r="M582" s="7" t="str">
        <f t="shared" si="60"/>
        <v/>
      </c>
      <c r="N582" s="5" t="str">
        <f t="shared" si="61"/>
        <v/>
      </c>
    </row>
    <row r="583" spans="1:14" ht="12.75" customHeight="1" x14ac:dyDescent="0.3">
      <c r="A583" s="65" t="str">
        <f t="shared" si="62"/>
        <v/>
      </c>
      <c r="B583" s="65"/>
      <c r="C583" s="221" t="s">
        <v>1299</v>
      </c>
      <c r="D583" s="63"/>
      <c r="E583" s="64"/>
      <c r="F583" s="65"/>
      <c r="G583" s="55"/>
      <c r="H583" s="76"/>
      <c r="I583" s="138"/>
      <c r="J583" s="7" t="str">
        <f t="shared" si="58"/>
        <v/>
      </c>
      <c r="K583" s="7" t="str">
        <f t="shared" si="59"/>
        <v/>
      </c>
      <c r="L583" s="7"/>
      <c r="M583" s="7" t="str">
        <f t="shared" si="60"/>
        <v/>
      </c>
      <c r="N583" s="5" t="str">
        <f t="shared" si="61"/>
        <v/>
      </c>
    </row>
    <row r="584" spans="1:14" ht="12.75" customHeight="1" x14ac:dyDescent="0.3">
      <c r="A584" s="65" t="str">
        <f t="shared" si="62"/>
        <v/>
      </c>
      <c r="B584" s="65"/>
      <c r="C584" s="63"/>
      <c r="D584" s="63"/>
      <c r="E584" s="64"/>
      <c r="F584" s="65"/>
      <c r="G584" s="55"/>
      <c r="H584" s="76"/>
      <c r="I584" s="138"/>
      <c r="J584" s="7" t="str">
        <f t="shared" si="58"/>
        <v/>
      </c>
      <c r="K584" s="7" t="str">
        <f t="shared" si="59"/>
        <v/>
      </c>
      <c r="L584" s="7"/>
      <c r="M584" s="7" t="str">
        <f t="shared" si="60"/>
        <v/>
      </c>
      <c r="N584" s="5" t="str">
        <f t="shared" si="61"/>
        <v/>
      </c>
    </row>
    <row r="585" spans="1:14" ht="12.75" customHeight="1" x14ac:dyDescent="0.3">
      <c r="A585" s="65" t="str">
        <f t="shared" si="62"/>
        <v>RFB 231</v>
      </c>
      <c r="B585" s="65" t="s">
        <v>1313</v>
      </c>
      <c r="C585" s="66"/>
      <c r="D585" s="63" t="s">
        <v>269</v>
      </c>
      <c r="E585" s="64" t="s">
        <v>1290</v>
      </c>
      <c r="F585" s="65"/>
      <c r="G585" s="55"/>
      <c r="H585" s="76"/>
      <c r="I585" s="138"/>
      <c r="J585" s="7" t="str">
        <f t="shared" si="58"/>
        <v xml:space="preserve">RFB </v>
      </c>
      <c r="K585" s="7" t="str">
        <f t="shared" si="59"/>
        <v/>
      </c>
      <c r="L585" s="7"/>
      <c r="M585" s="7" t="str">
        <f t="shared" si="60"/>
        <v xml:space="preserve">RFB </v>
      </c>
      <c r="N585" s="5">
        <f t="shared" si="61"/>
        <v>231</v>
      </c>
    </row>
    <row r="586" spans="1:14" ht="12.75" customHeight="1" x14ac:dyDescent="0.3">
      <c r="A586" s="65" t="str">
        <f t="shared" si="62"/>
        <v/>
      </c>
      <c r="B586" s="65"/>
      <c r="C586" s="66"/>
      <c r="D586" s="63"/>
      <c r="E586" s="64"/>
      <c r="F586" s="65"/>
      <c r="G586" s="55"/>
      <c r="H586" s="76"/>
      <c r="I586" s="138"/>
      <c r="J586" s="7" t="str">
        <f t="shared" si="58"/>
        <v/>
      </c>
      <c r="K586" s="7" t="str">
        <f t="shared" si="59"/>
        <v/>
      </c>
      <c r="L586" s="7"/>
      <c r="M586" s="7" t="str">
        <f t="shared" si="60"/>
        <v/>
      </c>
      <c r="N586" s="5" t="str">
        <f t="shared" si="61"/>
        <v/>
      </c>
    </row>
    <row r="587" spans="1:14" ht="12.75" customHeight="1" x14ac:dyDescent="0.3">
      <c r="A587" s="65" t="str">
        <f t="shared" si="62"/>
        <v>RFB 232</v>
      </c>
      <c r="B587" s="65"/>
      <c r="C587" s="63"/>
      <c r="D587" s="63"/>
      <c r="E587" s="64" t="s">
        <v>1300</v>
      </c>
      <c r="F587" s="65" t="s">
        <v>10</v>
      </c>
      <c r="G587" s="55"/>
      <c r="H587" s="76"/>
      <c r="I587" s="138"/>
      <c r="J587" s="7" t="str">
        <f t="shared" si="58"/>
        <v/>
      </c>
      <c r="K587" s="7" t="str">
        <f t="shared" si="59"/>
        <v xml:space="preserve">RFB </v>
      </c>
      <c r="L587" s="7"/>
      <c r="M587" s="7" t="str">
        <f t="shared" si="60"/>
        <v xml:space="preserve">RFB </v>
      </c>
      <c r="N587" s="5">
        <f t="shared" si="61"/>
        <v>232</v>
      </c>
    </row>
    <row r="588" spans="1:14" ht="12.75" customHeight="1" x14ac:dyDescent="0.3">
      <c r="A588" s="65" t="str">
        <f t="shared" si="62"/>
        <v/>
      </c>
      <c r="B588" s="65"/>
      <c r="C588" s="66"/>
      <c r="D588" s="63"/>
      <c r="E588" s="64"/>
      <c r="F588" s="65"/>
      <c r="G588" s="55"/>
      <c r="H588" s="76"/>
      <c r="I588" s="138"/>
      <c r="J588" s="7" t="str">
        <f t="shared" si="58"/>
        <v/>
      </c>
      <c r="K588" s="7" t="str">
        <f t="shared" si="59"/>
        <v/>
      </c>
      <c r="L588" s="7"/>
      <c r="M588" s="7" t="str">
        <f t="shared" si="60"/>
        <v/>
      </c>
      <c r="N588" s="5" t="str">
        <f t="shared" si="61"/>
        <v/>
      </c>
    </row>
    <row r="589" spans="1:14" ht="12.75" customHeight="1" x14ac:dyDescent="0.3">
      <c r="A589" s="65" t="str">
        <f t="shared" si="62"/>
        <v>RFB 233</v>
      </c>
      <c r="B589" s="65"/>
      <c r="C589" s="66"/>
      <c r="D589" s="63"/>
      <c r="E589" s="64" t="s">
        <v>1301</v>
      </c>
      <c r="F589" s="65" t="s">
        <v>10</v>
      </c>
      <c r="G589" s="55"/>
      <c r="H589" s="76"/>
      <c r="I589" s="138"/>
      <c r="J589" s="7" t="str">
        <f t="shared" si="58"/>
        <v/>
      </c>
      <c r="K589" s="7" t="str">
        <f t="shared" si="59"/>
        <v xml:space="preserve">RFB </v>
      </c>
      <c r="L589" s="7"/>
      <c r="M589" s="7" t="str">
        <f t="shared" si="60"/>
        <v xml:space="preserve">RFB </v>
      </c>
      <c r="N589" s="5">
        <f t="shared" si="61"/>
        <v>233</v>
      </c>
    </row>
    <row r="590" spans="1:14" ht="12.75" customHeight="1" x14ac:dyDescent="0.3">
      <c r="A590" s="65" t="str">
        <f t="shared" si="62"/>
        <v/>
      </c>
      <c r="B590" s="65"/>
      <c r="C590" s="66"/>
      <c r="D590" s="63"/>
      <c r="E590" s="64"/>
      <c r="F590" s="65"/>
      <c r="G590" s="55"/>
      <c r="H590" s="76"/>
      <c r="I590" s="138"/>
      <c r="J590" s="7" t="str">
        <f t="shared" si="58"/>
        <v/>
      </c>
      <c r="K590" s="7" t="str">
        <f t="shared" si="59"/>
        <v/>
      </c>
      <c r="L590" s="7"/>
      <c r="M590" s="7" t="str">
        <f t="shared" si="60"/>
        <v/>
      </c>
      <c r="N590" s="5" t="str">
        <f t="shared" si="61"/>
        <v/>
      </c>
    </row>
    <row r="591" spans="1:14" ht="12.75" customHeight="1" x14ac:dyDescent="0.3">
      <c r="A591" s="65" t="str">
        <f t="shared" si="62"/>
        <v>RFB 234</v>
      </c>
      <c r="B591" s="65"/>
      <c r="C591" s="66"/>
      <c r="D591" s="63"/>
      <c r="E591" s="64" t="s">
        <v>1302</v>
      </c>
      <c r="F591" s="65" t="s">
        <v>10</v>
      </c>
      <c r="G591" s="55"/>
      <c r="H591" s="76"/>
      <c r="I591" s="138"/>
      <c r="J591" s="7" t="str">
        <f t="shared" si="58"/>
        <v/>
      </c>
      <c r="K591" s="7" t="str">
        <f t="shared" si="59"/>
        <v xml:space="preserve">RFB </v>
      </c>
      <c r="L591" s="7"/>
      <c r="M591" s="7" t="str">
        <f t="shared" si="60"/>
        <v xml:space="preserve">RFB </v>
      </c>
      <c r="N591" s="5">
        <f t="shared" si="61"/>
        <v>234</v>
      </c>
    </row>
    <row r="592" spans="1:14" ht="12.75" customHeight="1" x14ac:dyDescent="0.3">
      <c r="A592" s="65" t="str">
        <f t="shared" si="62"/>
        <v/>
      </c>
      <c r="B592" s="65"/>
      <c r="C592" s="66"/>
      <c r="D592" s="63"/>
      <c r="E592" s="64"/>
      <c r="F592" s="65"/>
      <c r="G592" s="55"/>
      <c r="H592" s="76"/>
      <c r="I592" s="138"/>
      <c r="J592" s="7" t="str">
        <f t="shared" si="58"/>
        <v/>
      </c>
      <c r="K592" s="7" t="str">
        <f t="shared" si="59"/>
        <v/>
      </c>
      <c r="L592" s="7"/>
      <c r="M592" s="7" t="str">
        <f t="shared" si="60"/>
        <v/>
      </c>
      <c r="N592" s="5" t="str">
        <f t="shared" si="61"/>
        <v/>
      </c>
    </row>
    <row r="593" spans="1:14" ht="12.75" customHeight="1" x14ac:dyDescent="0.3">
      <c r="A593" s="65" t="str">
        <f t="shared" si="62"/>
        <v>RFB 235</v>
      </c>
      <c r="B593" s="65"/>
      <c r="C593" s="66"/>
      <c r="D593" s="63"/>
      <c r="E593" s="64" t="s">
        <v>1303</v>
      </c>
      <c r="F593" s="65" t="s">
        <v>10</v>
      </c>
      <c r="G593" s="55"/>
      <c r="H593" s="76"/>
      <c r="I593" s="138"/>
      <c r="J593" s="7" t="str">
        <f t="shared" si="58"/>
        <v/>
      </c>
      <c r="K593" s="7" t="str">
        <f t="shared" si="59"/>
        <v xml:space="preserve">RFB </v>
      </c>
      <c r="L593" s="7"/>
      <c r="M593" s="7" t="str">
        <f t="shared" si="60"/>
        <v xml:space="preserve">RFB </v>
      </c>
      <c r="N593" s="5">
        <f t="shared" si="61"/>
        <v>235</v>
      </c>
    </row>
    <row r="594" spans="1:14" ht="12.75" customHeight="1" x14ac:dyDescent="0.3">
      <c r="A594" s="65" t="str">
        <f t="shared" si="62"/>
        <v/>
      </c>
      <c r="B594" s="65"/>
      <c r="C594" s="66"/>
      <c r="D594" s="63"/>
      <c r="E594" s="64"/>
      <c r="F594" s="65"/>
      <c r="G594" s="55"/>
      <c r="H594" s="76"/>
      <c r="I594" s="138"/>
      <c r="J594" s="7" t="str">
        <f t="shared" si="58"/>
        <v/>
      </c>
      <c r="K594" s="7" t="str">
        <f t="shared" si="59"/>
        <v/>
      </c>
      <c r="L594" s="7"/>
      <c r="M594" s="7" t="str">
        <f t="shared" si="60"/>
        <v/>
      </c>
      <c r="N594" s="5" t="str">
        <f t="shared" si="61"/>
        <v/>
      </c>
    </row>
    <row r="595" spans="1:14" ht="12.75" customHeight="1" x14ac:dyDescent="0.3">
      <c r="A595" s="65" t="str">
        <f t="shared" si="62"/>
        <v/>
      </c>
      <c r="B595" s="65"/>
      <c r="C595" s="221" t="s">
        <v>1298</v>
      </c>
      <c r="D595" s="193"/>
      <c r="E595" s="64"/>
      <c r="F595" s="65"/>
      <c r="G595" s="55"/>
      <c r="H595" s="76"/>
      <c r="I595" s="138"/>
      <c r="J595" s="7" t="str">
        <f t="shared" si="58"/>
        <v/>
      </c>
      <c r="K595" s="7" t="str">
        <f t="shared" si="59"/>
        <v/>
      </c>
      <c r="L595" s="7"/>
      <c r="M595" s="7" t="str">
        <f t="shared" si="60"/>
        <v/>
      </c>
      <c r="N595" s="5" t="str">
        <f t="shared" si="61"/>
        <v/>
      </c>
    </row>
    <row r="596" spans="1:14" ht="12.75" customHeight="1" x14ac:dyDescent="0.3">
      <c r="A596" s="65" t="str">
        <f t="shared" si="62"/>
        <v/>
      </c>
      <c r="B596" s="65"/>
      <c r="C596" s="221" t="s">
        <v>1299</v>
      </c>
      <c r="D596" s="63"/>
      <c r="E596" s="64"/>
      <c r="F596" s="65"/>
      <c r="G596" s="55"/>
      <c r="H596" s="76"/>
      <c r="I596" s="138"/>
      <c r="J596" s="7" t="str">
        <f t="shared" si="58"/>
        <v/>
      </c>
      <c r="K596" s="7" t="str">
        <f t="shared" si="59"/>
        <v/>
      </c>
      <c r="L596" s="7"/>
      <c r="M596" s="7" t="str">
        <f t="shared" si="60"/>
        <v/>
      </c>
      <c r="N596" s="5" t="str">
        <f t="shared" si="61"/>
        <v/>
      </c>
    </row>
    <row r="597" spans="1:14" ht="12.75" customHeight="1" x14ac:dyDescent="0.3">
      <c r="A597" s="65" t="str">
        <f t="shared" si="62"/>
        <v/>
      </c>
      <c r="B597" s="65"/>
      <c r="C597" s="66"/>
      <c r="D597" s="63"/>
      <c r="E597" s="64"/>
      <c r="F597" s="65"/>
      <c r="G597" s="55"/>
      <c r="H597" s="76"/>
      <c r="I597" s="138"/>
      <c r="J597" s="7" t="str">
        <f t="shared" si="58"/>
        <v/>
      </c>
      <c r="K597" s="7" t="str">
        <f t="shared" si="59"/>
        <v/>
      </c>
      <c r="L597" s="7"/>
      <c r="M597" s="7" t="str">
        <f t="shared" si="60"/>
        <v/>
      </c>
      <c r="N597" s="5" t="str">
        <f t="shared" si="61"/>
        <v/>
      </c>
    </row>
    <row r="598" spans="1:14" ht="12.75" customHeight="1" x14ac:dyDescent="0.3">
      <c r="A598" s="65" t="str">
        <f t="shared" si="62"/>
        <v>RFB 236</v>
      </c>
      <c r="B598" s="65" t="s">
        <v>1313</v>
      </c>
      <c r="C598" s="66"/>
      <c r="D598" s="63" t="s">
        <v>270</v>
      </c>
      <c r="E598" s="64" t="s">
        <v>1291</v>
      </c>
      <c r="F598" s="65"/>
      <c r="G598" s="55"/>
      <c r="H598" s="76"/>
      <c r="I598" s="138"/>
      <c r="J598" s="7" t="str">
        <f t="shared" si="58"/>
        <v xml:space="preserve">RFB </v>
      </c>
      <c r="K598" s="7" t="str">
        <f t="shared" si="59"/>
        <v/>
      </c>
      <c r="L598" s="7"/>
      <c r="M598" s="7" t="str">
        <f t="shared" si="60"/>
        <v xml:space="preserve">RFB </v>
      </c>
      <c r="N598" s="5">
        <f t="shared" si="61"/>
        <v>236</v>
      </c>
    </row>
    <row r="599" spans="1:14" ht="12.75" customHeight="1" x14ac:dyDescent="0.3">
      <c r="A599" s="65" t="str">
        <f t="shared" si="62"/>
        <v/>
      </c>
      <c r="B599" s="65"/>
      <c r="C599" s="62"/>
      <c r="D599" s="193"/>
      <c r="E599" s="64"/>
      <c r="F599" s="65"/>
      <c r="G599" s="55"/>
      <c r="H599" s="76"/>
      <c r="I599" s="138"/>
      <c r="J599" s="7" t="str">
        <f t="shared" si="58"/>
        <v/>
      </c>
      <c r="K599" s="7" t="str">
        <f t="shared" si="59"/>
        <v/>
      </c>
      <c r="L599" s="7"/>
      <c r="M599" s="7" t="str">
        <f t="shared" si="60"/>
        <v/>
      </c>
      <c r="N599" s="5" t="str">
        <f t="shared" si="61"/>
        <v/>
      </c>
    </row>
    <row r="600" spans="1:14" ht="12.75" customHeight="1" x14ac:dyDescent="0.3">
      <c r="A600" s="65" t="str">
        <f t="shared" si="62"/>
        <v>RFB 237</v>
      </c>
      <c r="B600" s="65"/>
      <c r="C600" s="63"/>
      <c r="D600" s="63"/>
      <c r="E600" s="64" t="s">
        <v>1300</v>
      </c>
      <c r="F600" s="65" t="s">
        <v>10</v>
      </c>
      <c r="G600" s="55"/>
      <c r="H600" s="76"/>
      <c r="I600" s="138"/>
      <c r="J600" s="7" t="str">
        <f t="shared" si="58"/>
        <v/>
      </c>
      <c r="K600" s="7" t="str">
        <f t="shared" si="59"/>
        <v xml:space="preserve">RFB </v>
      </c>
      <c r="L600" s="7"/>
      <c r="M600" s="7" t="str">
        <f t="shared" si="60"/>
        <v xml:space="preserve">RFB </v>
      </c>
      <c r="N600" s="5">
        <f t="shared" si="61"/>
        <v>237</v>
      </c>
    </row>
    <row r="601" spans="1:14" ht="12.75" customHeight="1" x14ac:dyDescent="0.3">
      <c r="A601" s="65" t="str">
        <f t="shared" si="62"/>
        <v/>
      </c>
      <c r="B601" s="65"/>
      <c r="C601" s="66"/>
      <c r="D601" s="63"/>
      <c r="E601" s="64"/>
      <c r="F601" s="65"/>
      <c r="G601" s="55"/>
      <c r="H601" s="76"/>
      <c r="I601" s="138"/>
      <c r="J601" s="7" t="str">
        <f t="shared" si="58"/>
        <v/>
      </c>
      <c r="K601" s="7" t="str">
        <f t="shared" si="59"/>
        <v/>
      </c>
      <c r="L601" s="7"/>
      <c r="M601" s="7" t="str">
        <f t="shared" si="60"/>
        <v/>
      </c>
      <c r="N601" s="5" t="str">
        <f t="shared" si="61"/>
        <v/>
      </c>
    </row>
    <row r="602" spans="1:14" ht="12.75" customHeight="1" x14ac:dyDescent="0.3">
      <c r="A602" s="65" t="str">
        <f t="shared" si="62"/>
        <v>RFB 238</v>
      </c>
      <c r="B602" s="65"/>
      <c r="C602" s="66"/>
      <c r="D602" s="63"/>
      <c r="E602" s="64" t="s">
        <v>1301</v>
      </c>
      <c r="F602" s="65" t="s">
        <v>10</v>
      </c>
      <c r="G602" s="55"/>
      <c r="H602" s="76"/>
      <c r="I602" s="138"/>
      <c r="J602" s="7" t="str">
        <f t="shared" si="58"/>
        <v/>
      </c>
      <c r="K602" s="7" t="str">
        <f t="shared" si="59"/>
        <v xml:space="preserve">RFB </v>
      </c>
      <c r="L602" s="7"/>
      <c r="M602" s="7" t="str">
        <f t="shared" si="60"/>
        <v xml:space="preserve">RFB </v>
      </c>
      <c r="N602" s="5">
        <f t="shared" si="61"/>
        <v>238</v>
      </c>
    </row>
    <row r="603" spans="1:14" ht="12.75" customHeight="1" x14ac:dyDescent="0.3">
      <c r="A603" s="65" t="str">
        <f t="shared" si="62"/>
        <v/>
      </c>
      <c r="B603" s="65"/>
      <c r="C603" s="66"/>
      <c r="D603" s="63"/>
      <c r="E603" s="64"/>
      <c r="F603" s="65"/>
      <c r="G603" s="55"/>
      <c r="H603" s="76"/>
      <c r="I603" s="138"/>
      <c r="J603" s="7" t="str">
        <f t="shared" si="58"/>
        <v/>
      </c>
      <c r="K603" s="7" t="str">
        <f t="shared" si="59"/>
        <v/>
      </c>
      <c r="L603" s="7"/>
      <c r="M603" s="7" t="str">
        <f t="shared" si="60"/>
        <v/>
      </c>
      <c r="N603" s="5" t="str">
        <f t="shared" si="61"/>
        <v/>
      </c>
    </row>
    <row r="604" spans="1:14" ht="12.75" customHeight="1" x14ac:dyDescent="0.3">
      <c r="A604" s="65" t="str">
        <f t="shared" si="62"/>
        <v>RFB 239</v>
      </c>
      <c r="B604" s="65"/>
      <c r="C604" s="66"/>
      <c r="D604" s="63"/>
      <c r="E604" s="64" t="s">
        <v>1302</v>
      </c>
      <c r="F604" s="65" t="s">
        <v>10</v>
      </c>
      <c r="G604" s="55"/>
      <c r="H604" s="76"/>
      <c r="I604" s="138"/>
      <c r="J604" s="7" t="str">
        <f t="shared" si="58"/>
        <v/>
      </c>
      <c r="K604" s="7" t="str">
        <f t="shared" si="59"/>
        <v xml:space="preserve">RFB </v>
      </c>
      <c r="L604" s="7"/>
      <c r="M604" s="7" t="str">
        <f t="shared" si="60"/>
        <v xml:space="preserve">RFB </v>
      </c>
      <c r="N604" s="5">
        <f t="shared" si="61"/>
        <v>239</v>
      </c>
    </row>
    <row r="605" spans="1:14" ht="12.75" customHeight="1" x14ac:dyDescent="0.3">
      <c r="A605" s="65" t="str">
        <f t="shared" si="62"/>
        <v/>
      </c>
      <c r="B605" s="65"/>
      <c r="C605" s="66"/>
      <c r="D605" s="63"/>
      <c r="E605" s="64"/>
      <c r="F605" s="65"/>
      <c r="G605" s="55"/>
      <c r="H605" s="76"/>
      <c r="I605" s="138"/>
      <c r="J605" s="7" t="str">
        <f t="shared" si="58"/>
        <v/>
      </c>
      <c r="K605" s="7" t="str">
        <f t="shared" si="59"/>
        <v/>
      </c>
      <c r="L605" s="7"/>
      <c r="M605" s="7" t="str">
        <f t="shared" si="60"/>
        <v/>
      </c>
      <c r="N605" s="5" t="str">
        <f t="shared" si="61"/>
        <v/>
      </c>
    </row>
    <row r="606" spans="1:14" ht="12.75" customHeight="1" x14ac:dyDescent="0.3">
      <c r="A606" s="65" t="str">
        <f t="shared" si="62"/>
        <v>RFB 240</v>
      </c>
      <c r="B606" s="65"/>
      <c r="C606" s="66"/>
      <c r="D606" s="63"/>
      <c r="E606" s="64" t="s">
        <v>1303</v>
      </c>
      <c r="F606" s="65" t="s">
        <v>10</v>
      </c>
      <c r="G606" s="55"/>
      <c r="H606" s="76"/>
      <c r="I606" s="138"/>
      <c r="J606" s="7" t="str">
        <f t="shared" si="58"/>
        <v/>
      </c>
      <c r="K606" s="7" t="str">
        <f t="shared" si="59"/>
        <v xml:space="preserve">RFB </v>
      </c>
      <c r="L606" s="7"/>
      <c r="M606" s="7" t="str">
        <f t="shared" si="60"/>
        <v xml:space="preserve">RFB </v>
      </c>
      <c r="N606" s="5">
        <f t="shared" si="61"/>
        <v>240</v>
      </c>
    </row>
    <row r="607" spans="1:14" ht="12.75" customHeight="1" x14ac:dyDescent="0.3">
      <c r="A607" s="65" t="str">
        <f t="shared" si="62"/>
        <v/>
      </c>
      <c r="B607" s="65"/>
      <c r="C607" s="66"/>
      <c r="D607" s="63"/>
      <c r="E607" s="64"/>
      <c r="F607" s="65"/>
      <c r="G607" s="55"/>
      <c r="H607" s="76"/>
      <c r="I607" s="138"/>
      <c r="J607" s="7" t="str">
        <f t="shared" si="58"/>
        <v/>
      </c>
      <c r="K607" s="7" t="str">
        <f t="shared" si="59"/>
        <v/>
      </c>
      <c r="L607" s="7"/>
      <c r="M607" s="7" t="str">
        <f t="shared" si="60"/>
        <v/>
      </c>
      <c r="N607" s="5" t="str">
        <f t="shared" si="61"/>
        <v/>
      </c>
    </row>
    <row r="608" spans="1:14" ht="12.75" customHeight="1" x14ac:dyDescent="0.3">
      <c r="A608" s="65" t="str">
        <f t="shared" si="62"/>
        <v/>
      </c>
      <c r="B608" s="65"/>
      <c r="C608" s="221" t="s">
        <v>1298</v>
      </c>
      <c r="D608" s="193"/>
      <c r="E608" s="64"/>
      <c r="F608" s="65"/>
      <c r="G608" s="55"/>
      <c r="H608" s="76"/>
      <c r="I608" s="138"/>
      <c r="J608" s="7" t="str">
        <f t="shared" si="58"/>
        <v/>
      </c>
      <c r="K608" s="7" t="str">
        <f t="shared" si="59"/>
        <v/>
      </c>
      <c r="L608" s="7"/>
      <c r="M608" s="7" t="str">
        <f t="shared" si="60"/>
        <v/>
      </c>
      <c r="N608" s="5" t="str">
        <f t="shared" si="61"/>
        <v/>
      </c>
    </row>
    <row r="609" spans="1:14" ht="12.75" customHeight="1" x14ac:dyDescent="0.3">
      <c r="A609" s="65" t="str">
        <f t="shared" si="62"/>
        <v/>
      </c>
      <c r="B609" s="65"/>
      <c r="C609" s="221" t="s">
        <v>1299</v>
      </c>
      <c r="D609" s="63"/>
      <c r="E609" s="64"/>
      <c r="F609" s="65"/>
      <c r="G609" s="55"/>
      <c r="H609" s="76"/>
      <c r="I609" s="138"/>
      <c r="J609" s="7" t="str">
        <f t="shared" si="58"/>
        <v/>
      </c>
      <c r="K609" s="7" t="str">
        <f t="shared" si="59"/>
        <v/>
      </c>
      <c r="L609" s="7"/>
      <c r="M609" s="7" t="str">
        <f t="shared" si="60"/>
        <v/>
      </c>
      <c r="N609" s="5" t="str">
        <f t="shared" si="61"/>
        <v/>
      </c>
    </row>
    <row r="610" spans="1:14" ht="12.75" customHeight="1" x14ac:dyDescent="0.3">
      <c r="A610" s="65" t="str">
        <f t="shared" si="62"/>
        <v/>
      </c>
      <c r="B610" s="65"/>
      <c r="C610" s="66"/>
      <c r="D610" s="63"/>
      <c r="E610" s="64"/>
      <c r="F610" s="65"/>
      <c r="G610" s="55"/>
      <c r="H610" s="76"/>
      <c r="I610" s="138"/>
      <c r="J610" s="7" t="str">
        <f t="shared" si="58"/>
        <v/>
      </c>
      <c r="K610" s="7" t="str">
        <f t="shared" si="59"/>
        <v/>
      </c>
      <c r="L610" s="7"/>
      <c r="M610" s="7" t="str">
        <f t="shared" si="60"/>
        <v/>
      </c>
      <c r="N610" s="5" t="str">
        <f t="shared" si="61"/>
        <v/>
      </c>
    </row>
    <row r="611" spans="1:14" ht="12.75" customHeight="1" x14ac:dyDescent="0.3">
      <c r="A611" s="65" t="str">
        <f t="shared" si="62"/>
        <v>RFB 241</v>
      </c>
      <c r="B611" s="65" t="s">
        <v>1313</v>
      </c>
      <c r="C611" s="66"/>
      <c r="D611" s="63" t="s">
        <v>271</v>
      </c>
      <c r="E611" s="64" t="s">
        <v>1292</v>
      </c>
      <c r="F611" s="65"/>
      <c r="G611" s="55"/>
      <c r="H611" s="76"/>
      <c r="I611" s="138"/>
      <c r="J611" s="7" t="str">
        <f t="shared" si="58"/>
        <v xml:space="preserve">RFB </v>
      </c>
      <c r="K611" s="7" t="str">
        <f t="shared" si="59"/>
        <v/>
      </c>
      <c r="L611" s="7"/>
      <c r="M611" s="7" t="str">
        <f t="shared" si="60"/>
        <v xml:space="preserve">RFB </v>
      </c>
      <c r="N611" s="5">
        <f t="shared" si="61"/>
        <v>241</v>
      </c>
    </row>
    <row r="612" spans="1:14" ht="12.75" customHeight="1" x14ac:dyDescent="0.3">
      <c r="A612" s="65" t="str">
        <f t="shared" si="62"/>
        <v/>
      </c>
      <c r="B612" s="65"/>
      <c r="C612" s="66"/>
      <c r="D612" s="63"/>
      <c r="E612" s="64"/>
      <c r="F612" s="65"/>
      <c r="G612" s="55"/>
      <c r="H612" s="76"/>
      <c r="I612" s="138"/>
      <c r="J612" s="7" t="str">
        <f t="shared" si="58"/>
        <v/>
      </c>
      <c r="K612" s="7" t="str">
        <f t="shared" si="59"/>
        <v/>
      </c>
      <c r="L612" s="7"/>
      <c r="M612" s="7" t="str">
        <f t="shared" si="60"/>
        <v/>
      </c>
      <c r="N612" s="5" t="str">
        <f t="shared" si="61"/>
        <v/>
      </c>
    </row>
    <row r="613" spans="1:14" ht="12.75" customHeight="1" x14ac:dyDescent="0.3">
      <c r="A613" s="65" t="str">
        <f t="shared" si="62"/>
        <v>RFB 242</v>
      </c>
      <c r="B613" s="65"/>
      <c r="C613" s="63"/>
      <c r="D613" s="63"/>
      <c r="E613" s="64" t="s">
        <v>1300</v>
      </c>
      <c r="F613" s="65" t="s">
        <v>10</v>
      </c>
      <c r="G613" s="55"/>
      <c r="H613" s="76"/>
      <c r="I613" s="138"/>
      <c r="J613" s="7" t="str">
        <f t="shared" si="58"/>
        <v/>
      </c>
      <c r="K613" s="7" t="str">
        <f t="shared" si="59"/>
        <v xml:space="preserve">RFB </v>
      </c>
      <c r="L613" s="7"/>
      <c r="M613" s="7" t="str">
        <f t="shared" si="60"/>
        <v xml:space="preserve">RFB </v>
      </c>
      <c r="N613" s="5">
        <f t="shared" si="61"/>
        <v>242</v>
      </c>
    </row>
    <row r="614" spans="1:14" ht="12.75" customHeight="1" x14ac:dyDescent="0.3">
      <c r="A614" s="65" t="str">
        <f t="shared" si="62"/>
        <v/>
      </c>
      <c r="B614" s="65"/>
      <c r="C614" s="66"/>
      <c r="D614" s="63"/>
      <c r="E614" s="64"/>
      <c r="F614" s="65"/>
      <c r="G614" s="55"/>
      <c r="H614" s="76"/>
      <c r="I614" s="138"/>
      <c r="J614" s="7" t="str">
        <f t="shared" si="58"/>
        <v/>
      </c>
      <c r="K614" s="7" t="str">
        <f t="shared" si="59"/>
        <v/>
      </c>
      <c r="L614" s="7"/>
      <c r="M614" s="7" t="str">
        <f t="shared" si="60"/>
        <v/>
      </c>
      <c r="N614" s="5" t="str">
        <f t="shared" si="61"/>
        <v/>
      </c>
    </row>
    <row r="615" spans="1:14" ht="12.75" customHeight="1" x14ac:dyDescent="0.3">
      <c r="A615" s="65" t="str">
        <f t="shared" si="62"/>
        <v>RFB 243</v>
      </c>
      <c r="B615" s="65"/>
      <c r="C615" s="66"/>
      <c r="D615" s="63"/>
      <c r="E615" s="64" t="s">
        <v>1301</v>
      </c>
      <c r="F615" s="65" t="s">
        <v>10</v>
      </c>
      <c r="G615" s="55"/>
      <c r="H615" s="76"/>
      <c r="I615" s="138"/>
      <c r="J615" s="7" t="str">
        <f t="shared" ref="J615:J658" si="63">IF(ISBLANK(B615),"","RFB ")</f>
        <v/>
      </c>
      <c r="K615" s="7" t="str">
        <f t="shared" ref="K615:K658" si="64">IF(ISBLANK(F615),"","RFB ")</f>
        <v xml:space="preserve">RFB </v>
      </c>
      <c r="L615" s="7"/>
      <c r="M615" s="7" t="str">
        <f t="shared" ref="M615:M658" si="65">IF(J615="RFB ","RFB ",IF(K615="RFB ","RFB ",""))</f>
        <v xml:space="preserve">RFB </v>
      </c>
      <c r="N615" s="5">
        <f t="shared" ref="N615:N658" si="66">IF(AND(M615="RFB ",ISNUMBER(MAX(N601:N614))),MAX(N601:N614)+1,"")</f>
        <v>243</v>
      </c>
    </row>
    <row r="616" spans="1:14" ht="12.75" customHeight="1" x14ac:dyDescent="0.3">
      <c r="A616" s="65" t="str">
        <f t="shared" ref="A616:A661" si="67">CONCATENATE(M616,N616)</f>
        <v/>
      </c>
      <c r="B616" s="65"/>
      <c r="C616" s="66"/>
      <c r="D616" s="63"/>
      <c r="E616" s="64"/>
      <c r="F616" s="65"/>
      <c r="G616" s="55"/>
      <c r="H616" s="76"/>
      <c r="I616" s="138"/>
      <c r="J616" s="7" t="str">
        <f t="shared" si="63"/>
        <v/>
      </c>
      <c r="K616" s="7" t="str">
        <f t="shared" si="64"/>
        <v/>
      </c>
      <c r="L616" s="7"/>
      <c r="M616" s="7" t="str">
        <f t="shared" si="65"/>
        <v/>
      </c>
      <c r="N616" s="5" t="str">
        <f t="shared" si="66"/>
        <v/>
      </c>
    </row>
    <row r="617" spans="1:14" ht="12.75" customHeight="1" x14ac:dyDescent="0.3">
      <c r="A617" s="65" t="str">
        <f t="shared" si="67"/>
        <v>RFB 244</v>
      </c>
      <c r="B617" s="65"/>
      <c r="C617" s="66"/>
      <c r="D617" s="63"/>
      <c r="E617" s="64" t="s">
        <v>1302</v>
      </c>
      <c r="F617" s="65" t="s">
        <v>10</v>
      </c>
      <c r="G617" s="55"/>
      <c r="H617" s="76"/>
      <c r="I617" s="138"/>
      <c r="J617" s="7" t="str">
        <f t="shared" si="63"/>
        <v/>
      </c>
      <c r="K617" s="7" t="str">
        <f t="shared" si="64"/>
        <v xml:space="preserve">RFB </v>
      </c>
      <c r="L617" s="7"/>
      <c r="M617" s="7" t="str">
        <f t="shared" si="65"/>
        <v xml:space="preserve">RFB </v>
      </c>
      <c r="N617" s="5">
        <f t="shared" si="66"/>
        <v>244</v>
      </c>
    </row>
    <row r="618" spans="1:14" ht="12.75" customHeight="1" x14ac:dyDescent="0.3">
      <c r="A618" s="65" t="str">
        <f t="shared" si="67"/>
        <v/>
      </c>
      <c r="B618" s="65"/>
      <c r="C618" s="66"/>
      <c r="D618" s="63"/>
      <c r="E618" s="64"/>
      <c r="F618" s="65"/>
      <c r="G618" s="55"/>
      <c r="H618" s="76"/>
      <c r="I618" s="138"/>
      <c r="J618" s="7" t="str">
        <f t="shared" si="63"/>
        <v/>
      </c>
      <c r="K618" s="7" t="str">
        <f t="shared" si="64"/>
        <v/>
      </c>
      <c r="L618" s="7"/>
      <c r="M618" s="7" t="str">
        <f t="shared" si="65"/>
        <v/>
      </c>
      <c r="N618" s="5" t="str">
        <f t="shared" si="66"/>
        <v/>
      </c>
    </row>
    <row r="619" spans="1:14" ht="12.75" customHeight="1" x14ac:dyDescent="0.3">
      <c r="A619" s="65" t="str">
        <f t="shared" si="67"/>
        <v>RFB 245</v>
      </c>
      <c r="B619" s="65"/>
      <c r="C619" s="66"/>
      <c r="D619" s="63"/>
      <c r="E619" s="64" t="s">
        <v>1303</v>
      </c>
      <c r="F619" s="65" t="s">
        <v>10</v>
      </c>
      <c r="G619" s="55"/>
      <c r="H619" s="76"/>
      <c r="I619" s="138"/>
      <c r="J619" s="7" t="str">
        <f t="shared" si="63"/>
        <v/>
      </c>
      <c r="K619" s="7" t="str">
        <f t="shared" si="64"/>
        <v xml:space="preserve">RFB </v>
      </c>
      <c r="L619" s="7"/>
      <c r="M619" s="7" t="str">
        <f t="shared" si="65"/>
        <v xml:space="preserve">RFB </v>
      </c>
      <c r="N619" s="5">
        <f t="shared" si="66"/>
        <v>245</v>
      </c>
    </row>
    <row r="620" spans="1:14" ht="12.75" customHeight="1" x14ac:dyDescent="0.3">
      <c r="A620" s="65" t="str">
        <f t="shared" si="67"/>
        <v/>
      </c>
      <c r="B620" s="65"/>
      <c r="C620" s="66"/>
      <c r="D620" s="63"/>
      <c r="E620" s="64"/>
      <c r="F620" s="65"/>
      <c r="G620" s="55"/>
      <c r="H620" s="76"/>
      <c r="I620" s="138"/>
      <c r="J620" s="7" t="str">
        <f t="shared" si="63"/>
        <v/>
      </c>
      <c r="K620" s="7" t="str">
        <f t="shared" si="64"/>
        <v/>
      </c>
      <c r="L620" s="7"/>
      <c r="M620" s="7" t="str">
        <f t="shared" si="65"/>
        <v/>
      </c>
      <c r="N620" s="5" t="str">
        <f t="shared" si="66"/>
        <v/>
      </c>
    </row>
    <row r="621" spans="1:14" ht="12.75" customHeight="1" x14ac:dyDescent="0.3">
      <c r="A621" s="65" t="str">
        <f t="shared" si="67"/>
        <v/>
      </c>
      <c r="B621" s="65"/>
      <c r="C621" s="221" t="s">
        <v>1298</v>
      </c>
      <c r="D621" s="193"/>
      <c r="E621" s="64"/>
      <c r="F621" s="65"/>
      <c r="G621" s="55"/>
      <c r="H621" s="76"/>
      <c r="I621" s="138"/>
      <c r="J621" s="7" t="str">
        <f t="shared" si="63"/>
        <v/>
      </c>
      <c r="K621" s="7" t="str">
        <f t="shared" si="64"/>
        <v/>
      </c>
      <c r="L621" s="7"/>
      <c r="M621" s="7" t="str">
        <f t="shared" si="65"/>
        <v/>
      </c>
      <c r="N621" s="5" t="str">
        <f t="shared" si="66"/>
        <v/>
      </c>
    </row>
    <row r="622" spans="1:14" ht="12.75" customHeight="1" x14ac:dyDescent="0.3">
      <c r="A622" s="65" t="str">
        <f t="shared" si="67"/>
        <v/>
      </c>
      <c r="B622" s="65"/>
      <c r="C622" s="221" t="s">
        <v>1299</v>
      </c>
      <c r="D622" s="63"/>
      <c r="E622" s="64"/>
      <c r="F622" s="65"/>
      <c r="G622" s="55"/>
      <c r="H622" s="76"/>
      <c r="I622" s="138"/>
      <c r="J622" s="7" t="str">
        <f t="shared" si="63"/>
        <v/>
      </c>
      <c r="K622" s="7" t="str">
        <f t="shared" si="64"/>
        <v/>
      </c>
      <c r="L622" s="7"/>
      <c r="M622" s="7" t="str">
        <f t="shared" si="65"/>
        <v/>
      </c>
      <c r="N622" s="5" t="str">
        <f t="shared" si="66"/>
        <v/>
      </c>
    </row>
    <row r="623" spans="1:14" ht="12.75" customHeight="1" x14ac:dyDescent="0.3">
      <c r="A623" s="65" t="str">
        <f t="shared" si="67"/>
        <v/>
      </c>
      <c r="B623" s="65"/>
      <c r="C623" s="66"/>
      <c r="D623" s="63"/>
      <c r="E623" s="64"/>
      <c r="F623" s="65"/>
      <c r="G623" s="55"/>
      <c r="H623" s="76"/>
      <c r="I623" s="138"/>
      <c r="J623" s="7" t="str">
        <f t="shared" si="63"/>
        <v/>
      </c>
      <c r="K623" s="7" t="str">
        <f t="shared" si="64"/>
        <v/>
      </c>
      <c r="L623" s="7"/>
      <c r="M623" s="7" t="str">
        <f t="shared" si="65"/>
        <v/>
      </c>
      <c r="N623" s="5" t="str">
        <f t="shared" si="66"/>
        <v/>
      </c>
    </row>
    <row r="624" spans="1:14" ht="12.75" customHeight="1" x14ac:dyDescent="0.3">
      <c r="A624" s="65" t="str">
        <f t="shared" si="67"/>
        <v>RFB 246</v>
      </c>
      <c r="B624" s="65" t="s">
        <v>1313</v>
      </c>
      <c r="C624" s="66"/>
      <c r="D624" s="63" t="s">
        <v>272</v>
      </c>
      <c r="E624" s="64" t="s">
        <v>1293</v>
      </c>
      <c r="F624" s="65"/>
      <c r="G624" s="55"/>
      <c r="H624" s="76"/>
      <c r="I624" s="138"/>
      <c r="J624" s="7" t="str">
        <f t="shared" si="63"/>
        <v xml:space="preserve">RFB </v>
      </c>
      <c r="K624" s="7" t="str">
        <f t="shared" si="64"/>
        <v/>
      </c>
      <c r="L624" s="7"/>
      <c r="M624" s="7" t="str">
        <f t="shared" si="65"/>
        <v xml:space="preserve">RFB </v>
      </c>
      <c r="N624" s="5">
        <f t="shared" si="66"/>
        <v>246</v>
      </c>
    </row>
    <row r="625" spans="1:14" ht="12.75" customHeight="1" x14ac:dyDescent="0.3">
      <c r="A625" s="65" t="str">
        <f t="shared" si="67"/>
        <v/>
      </c>
      <c r="B625" s="65"/>
      <c r="C625" s="66"/>
      <c r="D625" s="63"/>
      <c r="E625" s="64"/>
      <c r="F625" s="65"/>
      <c r="G625" s="55"/>
      <c r="H625" s="76"/>
      <c r="I625" s="138"/>
      <c r="J625" s="7" t="str">
        <f t="shared" si="63"/>
        <v/>
      </c>
      <c r="K625" s="7" t="str">
        <f t="shared" si="64"/>
        <v/>
      </c>
      <c r="L625" s="7"/>
      <c r="M625" s="7" t="str">
        <f t="shared" si="65"/>
        <v/>
      </c>
      <c r="N625" s="5" t="str">
        <f t="shared" si="66"/>
        <v/>
      </c>
    </row>
    <row r="626" spans="1:14" ht="12.75" customHeight="1" x14ac:dyDescent="0.3">
      <c r="A626" s="65" t="str">
        <f t="shared" si="67"/>
        <v>RFB 247</v>
      </c>
      <c r="B626" s="65"/>
      <c r="C626" s="63"/>
      <c r="D626" s="63"/>
      <c r="E626" s="64" t="s">
        <v>1300</v>
      </c>
      <c r="F626" s="65" t="s">
        <v>10</v>
      </c>
      <c r="G626" s="55"/>
      <c r="H626" s="76"/>
      <c r="I626" s="138"/>
      <c r="J626" s="7" t="str">
        <f t="shared" si="63"/>
        <v/>
      </c>
      <c r="K626" s="7" t="str">
        <f t="shared" si="64"/>
        <v xml:space="preserve">RFB </v>
      </c>
      <c r="L626" s="7"/>
      <c r="M626" s="7" t="str">
        <f t="shared" si="65"/>
        <v xml:space="preserve">RFB </v>
      </c>
      <c r="N626" s="5">
        <f t="shared" si="66"/>
        <v>247</v>
      </c>
    </row>
    <row r="627" spans="1:14" ht="12.75" customHeight="1" x14ac:dyDescent="0.3">
      <c r="A627" s="65" t="str">
        <f t="shared" si="67"/>
        <v/>
      </c>
      <c r="B627" s="65"/>
      <c r="C627" s="66"/>
      <c r="D627" s="63"/>
      <c r="E627" s="64"/>
      <c r="F627" s="65"/>
      <c r="G627" s="55"/>
      <c r="H627" s="76"/>
      <c r="I627" s="138"/>
      <c r="J627" s="7" t="str">
        <f t="shared" si="63"/>
        <v/>
      </c>
      <c r="K627" s="7" t="str">
        <f t="shared" si="64"/>
        <v/>
      </c>
      <c r="L627" s="7"/>
      <c r="M627" s="7" t="str">
        <f t="shared" si="65"/>
        <v/>
      </c>
      <c r="N627" s="5" t="str">
        <f t="shared" si="66"/>
        <v/>
      </c>
    </row>
    <row r="628" spans="1:14" ht="12.75" customHeight="1" x14ac:dyDescent="0.3">
      <c r="A628" s="65" t="str">
        <f t="shared" si="67"/>
        <v>RFB 248</v>
      </c>
      <c r="B628" s="65"/>
      <c r="C628" s="66"/>
      <c r="D628" s="63"/>
      <c r="E628" s="64" t="s">
        <v>1301</v>
      </c>
      <c r="F628" s="65" t="s">
        <v>10</v>
      </c>
      <c r="G628" s="55"/>
      <c r="H628" s="76"/>
      <c r="I628" s="138"/>
      <c r="J628" s="7" t="str">
        <f t="shared" si="63"/>
        <v/>
      </c>
      <c r="K628" s="7" t="str">
        <f t="shared" si="64"/>
        <v xml:space="preserve">RFB </v>
      </c>
      <c r="L628" s="7"/>
      <c r="M628" s="7" t="str">
        <f t="shared" si="65"/>
        <v xml:space="preserve">RFB </v>
      </c>
      <c r="N628" s="5">
        <f t="shared" si="66"/>
        <v>248</v>
      </c>
    </row>
    <row r="629" spans="1:14" ht="12.75" customHeight="1" x14ac:dyDescent="0.3">
      <c r="A629" s="65" t="str">
        <f t="shared" si="67"/>
        <v/>
      </c>
      <c r="B629" s="65"/>
      <c r="C629" s="66"/>
      <c r="D629" s="63"/>
      <c r="E629" s="64"/>
      <c r="F629" s="65"/>
      <c r="G629" s="55"/>
      <c r="H629" s="76"/>
      <c r="I629" s="138"/>
      <c r="J629" s="7" t="str">
        <f t="shared" si="63"/>
        <v/>
      </c>
      <c r="K629" s="7" t="str">
        <f t="shared" si="64"/>
        <v/>
      </c>
      <c r="L629" s="7"/>
      <c r="M629" s="7" t="str">
        <f t="shared" si="65"/>
        <v/>
      </c>
      <c r="N629" s="5" t="str">
        <f t="shared" si="66"/>
        <v/>
      </c>
    </row>
    <row r="630" spans="1:14" ht="12.75" customHeight="1" x14ac:dyDescent="0.3">
      <c r="A630" s="65" t="str">
        <f t="shared" si="67"/>
        <v>RFB 249</v>
      </c>
      <c r="B630" s="65"/>
      <c r="C630" s="66"/>
      <c r="D630" s="63"/>
      <c r="E630" s="64" t="s">
        <v>1302</v>
      </c>
      <c r="F630" s="65" t="s">
        <v>10</v>
      </c>
      <c r="G630" s="55"/>
      <c r="H630" s="76"/>
      <c r="I630" s="138"/>
      <c r="J630" s="7" t="str">
        <f t="shared" si="63"/>
        <v/>
      </c>
      <c r="K630" s="7" t="str">
        <f t="shared" si="64"/>
        <v xml:space="preserve">RFB </v>
      </c>
      <c r="L630" s="7"/>
      <c r="M630" s="7" t="str">
        <f t="shared" si="65"/>
        <v xml:space="preserve">RFB </v>
      </c>
      <c r="N630" s="5">
        <f t="shared" si="66"/>
        <v>249</v>
      </c>
    </row>
    <row r="631" spans="1:14" ht="12.75" customHeight="1" x14ac:dyDescent="0.3">
      <c r="A631" s="65" t="str">
        <f t="shared" si="67"/>
        <v/>
      </c>
      <c r="B631" s="65"/>
      <c r="C631" s="66"/>
      <c r="D631" s="63"/>
      <c r="E631" s="64"/>
      <c r="F631" s="65"/>
      <c r="G631" s="55"/>
      <c r="H631" s="76"/>
      <c r="I631" s="138"/>
      <c r="J631" s="7" t="str">
        <f t="shared" si="63"/>
        <v/>
      </c>
      <c r="K631" s="7" t="str">
        <f t="shared" si="64"/>
        <v/>
      </c>
      <c r="L631" s="7"/>
      <c r="M631" s="7" t="str">
        <f t="shared" si="65"/>
        <v/>
      </c>
      <c r="N631" s="5" t="str">
        <f t="shared" si="66"/>
        <v/>
      </c>
    </row>
    <row r="632" spans="1:14" ht="12.75" customHeight="1" x14ac:dyDescent="0.3">
      <c r="A632" s="65" t="str">
        <f t="shared" si="67"/>
        <v>RFB 250</v>
      </c>
      <c r="B632" s="65"/>
      <c r="C632" s="66"/>
      <c r="D632" s="63"/>
      <c r="E632" s="64" t="s">
        <v>1303</v>
      </c>
      <c r="F632" s="65" t="s">
        <v>10</v>
      </c>
      <c r="G632" s="55"/>
      <c r="H632" s="76"/>
      <c r="I632" s="138"/>
      <c r="J632" s="7" t="str">
        <f t="shared" si="63"/>
        <v/>
      </c>
      <c r="K632" s="7" t="str">
        <f t="shared" si="64"/>
        <v xml:space="preserve">RFB </v>
      </c>
      <c r="L632" s="7"/>
      <c r="M632" s="7" t="str">
        <f t="shared" si="65"/>
        <v xml:space="preserve">RFB </v>
      </c>
      <c r="N632" s="5">
        <f t="shared" si="66"/>
        <v>250</v>
      </c>
    </row>
    <row r="633" spans="1:14" ht="12.75" customHeight="1" x14ac:dyDescent="0.3">
      <c r="A633" s="65" t="str">
        <f t="shared" si="67"/>
        <v/>
      </c>
      <c r="B633" s="65"/>
      <c r="C633" s="66"/>
      <c r="D633" s="63"/>
      <c r="E633" s="64"/>
      <c r="F633" s="65"/>
      <c r="G633" s="55"/>
      <c r="H633" s="76"/>
      <c r="I633" s="138"/>
      <c r="J633" s="7" t="str">
        <f t="shared" si="63"/>
        <v/>
      </c>
      <c r="K633" s="7" t="str">
        <f t="shared" si="64"/>
        <v/>
      </c>
      <c r="L633" s="7"/>
      <c r="M633" s="7" t="str">
        <f t="shared" si="65"/>
        <v/>
      </c>
      <c r="N633" s="5" t="str">
        <f t="shared" si="66"/>
        <v/>
      </c>
    </row>
    <row r="634" spans="1:14" ht="12.75" customHeight="1" x14ac:dyDescent="0.3">
      <c r="A634" s="65" t="str">
        <f t="shared" si="67"/>
        <v/>
      </c>
      <c r="B634" s="65"/>
      <c r="C634" s="221" t="s">
        <v>1298</v>
      </c>
      <c r="D634" s="193"/>
      <c r="E634" s="64"/>
      <c r="F634" s="65"/>
      <c r="G634" s="55"/>
      <c r="H634" s="76"/>
      <c r="I634" s="138"/>
      <c r="J634" s="7" t="str">
        <f t="shared" si="63"/>
        <v/>
      </c>
      <c r="K634" s="7" t="str">
        <f t="shared" si="64"/>
        <v/>
      </c>
      <c r="L634" s="7"/>
      <c r="M634" s="7" t="str">
        <f t="shared" si="65"/>
        <v/>
      </c>
      <c r="N634" s="5" t="str">
        <f t="shared" si="66"/>
        <v/>
      </c>
    </row>
    <row r="635" spans="1:14" ht="12.75" customHeight="1" x14ac:dyDescent="0.3">
      <c r="A635" s="65" t="str">
        <f t="shared" si="67"/>
        <v/>
      </c>
      <c r="B635" s="65"/>
      <c r="C635" s="221" t="s">
        <v>1299</v>
      </c>
      <c r="D635" s="63"/>
      <c r="E635" s="64"/>
      <c r="F635" s="65"/>
      <c r="G635" s="55"/>
      <c r="H635" s="76"/>
      <c r="I635" s="138"/>
      <c r="J635" s="7" t="str">
        <f t="shared" si="63"/>
        <v/>
      </c>
      <c r="K635" s="7" t="str">
        <f t="shared" si="64"/>
        <v/>
      </c>
      <c r="L635" s="7"/>
      <c r="M635" s="7" t="str">
        <f t="shared" si="65"/>
        <v/>
      </c>
      <c r="N635" s="5" t="str">
        <f t="shared" si="66"/>
        <v/>
      </c>
    </row>
    <row r="636" spans="1:14" ht="12.75" customHeight="1" x14ac:dyDescent="0.3">
      <c r="A636" s="65" t="str">
        <f t="shared" si="67"/>
        <v/>
      </c>
      <c r="B636" s="65"/>
      <c r="C636" s="66"/>
      <c r="D636" s="63"/>
      <c r="E636" s="64"/>
      <c r="F636" s="65"/>
      <c r="G636" s="55"/>
      <c r="H636" s="76"/>
      <c r="I636" s="138"/>
      <c r="J636" s="7" t="str">
        <f t="shared" si="63"/>
        <v/>
      </c>
      <c r="K636" s="7" t="str">
        <f t="shared" si="64"/>
        <v/>
      </c>
      <c r="L636" s="7"/>
      <c r="M636" s="7" t="str">
        <f t="shared" si="65"/>
        <v/>
      </c>
      <c r="N636" s="5" t="str">
        <f t="shared" si="66"/>
        <v/>
      </c>
    </row>
    <row r="637" spans="1:14" ht="12.75" customHeight="1" x14ac:dyDescent="0.3">
      <c r="A637" s="65" t="str">
        <f t="shared" si="67"/>
        <v>RFB 251</v>
      </c>
      <c r="B637" s="65" t="s">
        <v>1313</v>
      </c>
      <c r="C637" s="66"/>
      <c r="D637" s="63" t="s">
        <v>273</v>
      </c>
      <c r="E637" s="64" t="s">
        <v>1294</v>
      </c>
      <c r="F637" s="65"/>
      <c r="G637" s="55"/>
      <c r="H637" s="76"/>
      <c r="I637" s="138"/>
      <c r="J637" s="7" t="str">
        <f t="shared" si="63"/>
        <v xml:space="preserve">RFB </v>
      </c>
      <c r="K637" s="7" t="str">
        <f t="shared" si="64"/>
        <v/>
      </c>
      <c r="L637" s="7"/>
      <c r="M637" s="7" t="str">
        <f t="shared" si="65"/>
        <v xml:space="preserve">RFB </v>
      </c>
      <c r="N637" s="5">
        <f t="shared" si="66"/>
        <v>251</v>
      </c>
    </row>
    <row r="638" spans="1:14" ht="12.75" customHeight="1" x14ac:dyDescent="0.3">
      <c r="A638" s="65" t="str">
        <f t="shared" si="67"/>
        <v/>
      </c>
      <c r="B638" s="65"/>
      <c r="C638" s="66"/>
      <c r="D638" s="63"/>
      <c r="E638" s="64"/>
      <c r="F638" s="65"/>
      <c r="G638" s="55"/>
      <c r="H638" s="76"/>
      <c r="I638" s="138"/>
      <c r="J638" s="7" t="str">
        <f t="shared" si="63"/>
        <v/>
      </c>
      <c r="K638" s="7" t="str">
        <f t="shared" si="64"/>
        <v/>
      </c>
      <c r="L638" s="7"/>
      <c r="M638" s="7" t="str">
        <f t="shared" si="65"/>
        <v/>
      </c>
      <c r="N638" s="5" t="str">
        <f t="shared" si="66"/>
        <v/>
      </c>
    </row>
    <row r="639" spans="1:14" ht="12.75" customHeight="1" x14ac:dyDescent="0.3">
      <c r="A639" s="65" t="str">
        <f t="shared" si="67"/>
        <v>RFB 252</v>
      </c>
      <c r="B639" s="65"/>
      <c r="C639" s="63"/>
      <c r="D639" s="63"/>
      <c r="E639" s="64" t="s">
        <v>1300</v>
      </c>
      <c r="F639" s="65" t="s">
        <v>10</v>
      </c>
      <c r="G639" s="55"/>
      <c r="H639" s="76"/>
      <c r="I639" s="138"/>
      <c r="J639" s="7" t="str">
        <f t="shared" si="63"/>
        <v/>
      </c>
      <c r="K639" s="7" t="str">
        <f t="shared" si="64"/>
        <v xml:space="preserve">RFB </v>
      </c>
      <c r="L639" s="7"/>
      <c r="M639" s="7" t="str">
        <f t="shared" si="65"/>
        <v xml:space="preserve">RFB </v>
      </c>
      <c r="N639" s="5">
        <f t="shared" si="66"/>
        <v>252</v>
      </c>
    </row>
    <row r="640" spans="1:14" ht="12.75" customHeight="1" x14ac:dyDescent="0.3">
      <c r="A640" s="65" t="str">
        <f t="shared" si="67"/>
        <v/>
      </c>
      <c r="B640" s="65"/>
      <c r="C640" s="66"/>
      <c r="D640" s="63"/>
      <c r="E640" s="64"/>
      <c r="F640" s="65"/>
      <c r="G640" s="55"/>
      <c r="H640" s="76"/>
      <c r="I640" s="138"/>
      <c r="J640" s="7" t="str">
        <f t="shared" si="63"/>
        <v/>
      </c>
      <c r="K640" s="7" t="str">
        <f t="shared" si="64"/>
        <v/>
      </c>
      <c r="L640" s="7"/>
      <c r="M640" s="7" t="str">
        <f t="shared" si="65"/>
        <v/>
      </c>
      <c r="N640" s="5" t="str">
        <f t="shared" si="66"/>
        <v/>
      </c>
    </row>
    <row r="641" spans="1:14" ht="12.75" customHeight="1" x14ac:dyDescent="0.3">
      <c r="A641" s="65" t="str">
        <f t="shared" si="67"/>
        <v>RFB 253</v>
      </c>
      <c r="B641" s="65"/>
      <c r="C641" s="66"/>
      <c r="D641" s="63"/>
      <c r="E641" s="64" t="s">
        <v>1301</v>
      </c>
      <c r="F641" s="65" t="s">
        <v>10</v>
      </c>
      <c r="G641" s="55"/>
      <c r="H641" s="76"/>
      <c r="I641" s="138"/>
      <c r="J641" s="7" t="str">
        <f t="shared" si="63"/>
        <v/>
      </c>
      <c r="K641" s="7" t="str">
        <f t="shared" si="64"/>
        <v xml:space="preserve">RFB </v>
      </c>
      <c r="L641" s="7"/>
      <c r="M641" s="7" t="str">
        <f t="shared" si="65"/>
        <v xml:space="preserve">RFB </v>
      </c>
      <c r="N641" s="5">
        <f t="shared" si="66"/>
        <v>253</v>
      </c>
    </row>
    <row r="642" spans="1:14" ht="12.75" customHeight="1" x14ac:dyDescent="0.3">
      <c r="A642" s="65" t="str">
        <f t="shared" si="67"/>
        <v/>
      </c>
      <c r="B642" s="65"/>
      <c r="C642" s="66"/>
      <c r="D642" s="63"/>
      <c r="E642" s="64"/>
      <c r="F642" s="65"/>
      <c r="G642" s="55"/>
      <c r="H642" s="76"/>
      <c r="I642" s="138"/>
      <c r="J642" s="7" t="str">
        <f t="shared" si="63"/>
        <v/>
      </c>
      <c r="K642" s="7" t="str">
        <f t="shared" si="64"/>
        <v/>
      </c>
      <c r="L642" s="7"/>
      <c r="M642" s="7" t="str">
        <f t="shared" si="65"/>
        <v/>
      </c>
      <c r="N642" s="5" t="str">
        <f t="shared" si="66"/>
        <v/>
      </c>
    </row>
    <row r="643" spans="1:14" ht="12.75" customHeight="1" x14ac:dyDescent="0.3">
      <c r="A643" s="65" t="str">
        <f t="shared" si="67"/>
        <v>RFB 254</v>
      </c>
      <c r="B643" s="65"/>
      <c r="C643" s="66"/>
      <c r="D643" s="63"/>
      <c r="E643" s="64" t="s">
        <v>1302</v>
      </c>
      <c r="F643" s="65" t="s">
        <v>10</v>
      </c>
      <c r="G643" s="55"/>
      <c r="H643" s="76"/>
      <c r="I643" s="138"/>
      <c r="J643" s="7" t="str">
        <f t="shared" si="63"/>
        <v/>
      </c>
      <c r="K643" s="7" t="str">
        <f t="shared" si="64"/>
        <v xml:space="preserve">RFB </v>
      </c>
      <c r="L643" s="7"/>
      <c r="M643" s="7" t="str">
        <f t="shared" si="65"/>
        <v xml:space="preserve">RFB </v>
      </c>
      <c r="N643" s="5">
        <f t="shared" si="66"/>
        <v>254</v>
      </c>
    </row>
    <row r="644" spans="1:14" ht="12.75" customHeight="1" x14ac:dyDescent="0.3">
      <c r="A644" s="65" t="str">
        <f t="shared" si="67"/>
        <v/>
      </c>
      <c r="B644" s="65"/>
      <c r="C644" s="66"/>
      <c r="D644" s="63"/>
      <c r="E644" s="64"/>
      <c r="F644" s="65"/>
      <c r="G644" s="55"/>
      <c r="H644" s="76"/>
      <c r="I644" s="138" t="str">
        <f t="shared" si="48"/>
        <v/>
      </c>
      <c r="J644" s="7" t="str">
        <f t="shared" si="63"/>
        <v/>
      </c>
      <c r="K644" s="7" t="str">
        <f t="shared" si="64"/>
        <v/>
      </c>
      <c r="L644" s="7"/>
      <c r="M644" s="7" t="str">
        <f t="shared" si="65"/>
        <v/>
      </c>
      <c r="N644" s="5" t="str">
        <f t="shared" si="66"/>
        <v/>
      </c>
    </row>
    <row r="645" spans="1:14" ht="12.75" customHeight="1" x14ac:dyDescent="0.3">
      <c r="A645" s="65" t="str">
        <f t="shared" si="67"/>
        <v>RFB 255</v>
      </c>
      <c r="B645" s="65"/>
      <c r="C645" s="66"/>
      <c r="D645" s="63"/>
      <c r="E645" s="64" t="s">
        <v>1303</v>
      </c>
      <c r="F645" s="65" t="s">
        <v>10</v>
      </c>
      <c r="G645" s="55"/>
      <c r="H645" s="76"/>
      <c r="I645" s="138"/>
      <c r="J645" s="7" t="str">
        <f t="shared" si="63"/>
        <v/>
      </c>
      <c r="K645" s="7" t="str">
        <f t="shared" si="64"/>
        <v xml:space="preserve">RFB </v>
      </c>
      <c r="L645" s="7"/>
      <c r="M645" s="7" t="str">
        <f t="shared" si="65"/>
        <v xml:space="preserve">RFB </v>
      </c>
      <c r="N645" s="5">
        <f t="shared" si="66"/>
        <v>255</v>
      </c>
    </row>
    <row r="646" spans="1:14" ht="12.75" customHeight="1" x14ac:dyDescent="0.3">
      <c r="A646" s="65" t="str">
        <f t="shared" si="67"/>
        <v/>
      </c>
      <c r="B646" s="65"/>
      <c r="C646" s="66"/>
      <c r="D646" s="63"/>
      <c r="E646" s="64"/>
      <c r="F646" s="65"/>
      <c r="G646" s="55"/>
      <c r="H646" s="76"/>
      <c r="I646" s="138"/>
      <c r="J646" s="7" t="str">
        <f t="shared" si="63"/>
        <v/>
      </c>
      <c r="K646" s="7" t="str">
        <f t="shared" si="64"/>
        <v/>
      </c>
      <c r="L646" s="7"/>
      <c r="M646" s="7" t="str">
        <f t="shared" si="65"/>
        <v/>
      </c>
      <c r="N646" s="5" t="str">
        <f t="shared" si="66"/>
        <v/>
      </c>
    </row>
    <row r="647" spans="1:14" ht="12.75" customHeight="1" x14ac:dyDescent="0.3">
      <c r="A647" s="65" t="str">
        <f t="shared" si="67"/>
        <v/>
      </c>
      <c r="B647" s="65"/>
      <c r="C647" s="221" t="s">
        <v>1298</v>
      </c>
      <c r="D647" s="193"/>
      <c r="E647" s="64"/>
      <c r="F647" s="65"/>
      <c r="G647" s="55"/>
      <c r="H647" s="76"/>
      <c r="I647" s="138"/>
      <c r="J647" s="7" t="str">
        <f t="shared" si="63"/>
        <v/>
      </c>
      <c r="K647" s="7" t="str">
        <f t="shared" si="64"/>
        <v/>
      </c>
      <c r="L647" s="7"/>
      <c r="M647" s="7" t="str">
        <f t="shared" si="65"/>
        <v/>
      </c>
      <c r="N647" s="5" t="str">
        <f t="shared" si="66"/>
        <v/>
      </c>
    </row>
    <row r="648" spans="1:14" ht="12.75" customHeight="1" x14ac:dyDescent="0.3">
      <c r="A648" s="65" t="str">
        <f t="shared" si="67"/>
        <v/>
      </c>
      <c r="B648" s="65"/>
      <c r="C648" s="221" t="s">
        <v>1299</v>
      </c>
      <c r="D648" s="63"/>
      <c r="E648" s="64"/>
      <c r="F648" s="65"/>
      <c r="G648" s="55"/>
      <c r="H648" s="76"/>
      <c r="I648" s="138"/>
      <c r="J648" s="7" t="str">
        <f t="shared" si="63"/>
        <v/>
      </c>
      <c r="K648" s="7" t="str">
        <f t="shared" si="64"/>
        <v/>
      </c>
      <c r="L648" s="7"/>
      <c r="M648" s="7" t="str">
        <f t="shared" si="65"/>
        <v/>
      </c>
      <c r="N648" s="5" t="str">
        <f t="shared" si="66"/>
        <v/>
      </c>
    </row>
    <row r="649" spans="1:14" ht="12.75" customHeight="1" x14ac:dyDescent="0.3">
      <c r="A649" s="65" t="str">
        <f t="shared" si="67"/>
        <v/>
      </c>
      <c r="B649" s="65"/>
      <c r="C649" s="66"/>
      <c r="D649" s="63"/>
      <c r="E649" s="64"/>
      <c r="F649" s="65"/>
      <c r="G649" s="55"/>
      <c r="H649" s="76"/>
      <c r="I649" s="138"/>
      <c r="J649" s="7" t="str">
        <f t="shared" si="63"/>
        <v/>
      </c>
      <c r="K649" s="7" t="str">
        <f t="shared" si="64"/>
        <v/>
      </c>
      <c r="L649" s="7"/>
      <c r="M649" s="7" t="str">
        <f t="shared" si="65"/>
        <v/>
      </c>
      <c r="N649" s="5" t="str">
        <f t="shared" si="66"/>
        <v/>
      </c>
    </row>
    <row r="650" spans="1:14" ht="12.75" customHeight="1" x14ac:dyDescent="0.3">
      <c r="A650" s="65" t="str">
        <f t="shared" si="67"/>
        <v>RFB 256</v>
      </c>
      <c r="B650" s="65" t="s">
        <v>1313</v>
      </c>
      <c r="C650" s="66"/>
      <c r="D650" s="63" t="s">
        <v>274</v>
      </c>
      <c r="E650" s="64" t="s">
        <v>1295</v>
      </c>
      <c r="F650" s="65"/>
      <c r="G650" s="55"/>
      <c r="H650" s="76"/>
      <c r="I650" s="138"/>
      <c r="J650" s="7" t="str">
        <f t="shared" si="63"/>
        <v xml:space="preserve">RFB </v>
      </c>
      <c r="K650" s="7" t="str">
        <f t="shared" si="64"/>
        <v/>
      </c>
      <c r="L650" s="7"/>
      <c r="M650" s="7" t="str">
        <f t="shared" si="65"/>
        <v xml:space="preserve">RFB </v>
      </c>
      <c r="N650" s="5">
        <f t="shared" si="66"/>
        <v>256</v>
      </c>
    </row>
    <row r="651" spans="1:14" ht="12.75" customHeight="1" x14ac:dyDescent="0.3">
      <c r="A651" s="65" t="str">
        <f t="shared" si="67"/>
        <v/>
      </c>
      <c r="B651" s="65"/>
      <c r="C651" s="63"/>
      <c r="D651" s="63"/>
      <c r="E651" s="64"/>
      <c r="F651" s="65"/>
      <c r="G651" s="55"/>
      <c r="H651" s="76"/>
      <c r="I651" s="138"/>
      <c r="J651" s="7" t="str">
        <f t="shared" si="63"/>
        <v/>
      </c>
      <c r="K651" s="7" t="str">
        <f t="shared" si="64"/>
        <v/>
      </c>
      <c r="L651" s="7"/>
      <c r="M651" s="7" t="str">
        <f t="shared" si="65"/>
        <v/>
      </c>
      <c r="N651" s="5" t="str">
        <f t="shared" si="66"/>
        <v/>
      </c>
    </row>
    <row r="652" spans="1:14" ht="12.75" customHeight="1" x14ac:dyDescent="0.3">
      <c r="A652" s="65" t="str">
        <f t="shared" si="67"/>
        <v>RFB 257</v>
      </c>
      <c r="B652" s="65"/>
      <c r="C652" s="63"/>
      <c r="D652" s="63"/>
      <c r="E652" s="64" t="s">
        <v>1300</v>
      </c>
      <c r="F652" s="65" t="s">
        <v>10</v>
      </c>
      <c r="G652" s="55"/>
      <c r="H652" s="76"/>
      <c r="I652" s="138"/>
      <c r="J652" s="7" t="str">
        <f t="shared" si="63"/>
        <v/>
      </c>
      <c r="K652" s="7" t="str">
        <f t="shared" si="64"/>
        <v xml:space="preserve">RFB </v>
      </c>
      <c r="L652" s="7"/>
      <c r="M652" s="7" t="str">
        <f t="shared" si="65"/>
        <v xml:space="preserve">RFB </v>
      </c>
      <c r="N652" s="5">
        <f t="shared" si="66"/>
        <v>257</v>
      </c>
    </row>
    <row r="653" spans="1:14" ht="12.75" customHeight="1" x14ac:dyDescent="0.3">
      <c r="A653" s="65" t="str">
        <f t="shared" si="67"/>
        <v/>
      </c>
      <c r="B653" s="65"/>
      <c r="C653" s="66"/>
      <c r="D653" s="63"/>
      <c r="E653" s="64"/>
      <c r="F653" s="65"/>
      <c r="G653" s="55"/>
      <c r="H653" s="76"/>
      <c r="I653" s="138"/>
      <c r="J653" s="7" t="str">
        <f t="shared" si="63"/>
        <v/>
      </c>
      <c r="K653" s="7" t="str">
        <f t="shared" si="64"/>
        <v/>
      </c>
      <c r="L653" s="7"/>
      <c r="M653" s="7" t="str">
        <f t="shared" si="65"/>
        <v/>
      </c>
      <c r="N653" s="5" t="str">
        <f t="shared" si="66"/>
        <v/>
      </c>
    </row>
    <row r="654" spans="1:14" ht="12.75" customHeight="1" x14ac:dyDescent="0.3">
      <c r="A654" s="65" t="str">
        <f t="shared" si="67"/>
        <v>RFB 258</v>
      </c>
      <c r="B654" s="65"/>
      <c r="C654" s="66"/>
      <c r="D654" s="63"/>
      <c r="E654" s="64" t="s">
        <v>1301</v>
      </c>
      <c r="F654" s="65" t="s">
        <v>10</v>
      </c>
      <c r="G654" s="55"/>
      <c r="H654" s="76"/>
      <c r="I654" s="138"/>
      <c r="J654" s="7" t="str">
        <f t="shared" si="63"/>
        <v/>
      </c>
      <c r="K654" s="7" t="str">
        <f t="shared" si="64"/>
        <v xml:space="preserve">RFB </v>
      </c>
      <c r="L654" s="7"/>
      <c r="M654" s="7" t="str">
        <f t="shared" si="65"/>
        <v xml:space="preserve">RFB </v>
      </c>
      <c r="N654" s="5">
        <f t="shared" si="66"/>
        <v>258</v>
      </c>
    </row>
    <row r="655" spans="1:14" ht="12.75" customHeight="1" x14ac:dyDescent="0.3">
      <c r="A655" s="65" t="str">
        <f t="shared" si="67"/>
        <v/>
      </c>
      <c r="B655" s="65"/>
      <c r="C655" s="66"/>
      <c r="D655" s="63"/>
      <c r="E655" s="64"/>
      <c r="F655" s="65"/>
      <c r="G655" s="55"/>
      <c r="H655" s="76"/>
      <c r="I655" s="138"/>
      <c r="J655" s="7" t="str">
        <f t="shared" si="63"/>
        <v/>
      </c>
      <c r="K655" s="7" t="str">
        <f t="shared" si="64"/>
        <v/>
      </c>
      <c r="L655" s="7"/>
      <c r="M655" s="7" t="str">
        <f t="shared" si="65"/>
        <v/>
      </c>
      <c r="N655" s="5" t="str">
        <f t="shared" si="66"/>
        <v/>
      </c>
    </row>
    <row r="656" spans="1:14" ht="12.75" customHeight="1" x14ac:dyDescent="0.3">
      <c r="A656" s="65" t="str">
        <f t="shared" si="67"/>
        <v>RFB 259</v>
      </c>
      <c r="B656" s="65"/>
      <c r="C656" s="66"/>
      <c r="D656" s="63"/>
      <c r="E656" s="64" t="s">
        <v>1302</v>
      </c>
      <c r="F656" s="65" t="s">
        <v>10</v>
      </c>
      <c r="G656" s="55"/>
      <c r="H656" s="76"/>
      <c r="I656" s="138"/>
      <c r="J656" s="7" t="str">
        <f t="shared" si="63"/>
        <v/>
      </c>
      <c r="K656" s="7" t="str">
        <f t="shared" si="64"/>
        <v xml:space="preserve">RFB </v>
      </c>
      <c r="L656" s="7"/>
      <c r="M656" s="7" t="str">
        <f t="shared" si="65"/>
        <v xml:space="preserve">RFB </v>
      </c>
      <c r="N656" s="5">
        <f t="shared" si="66"/>
        <v>259</v>
      </c>
    </row>
    <row r="657" spans="1:14" ht="12.75" customHeight="1" x14ac:dyDescent="0.3">
      <c r="A657" s="65" t="str">
        <f t="shared" si="67"/>
        <v/>
      </c>
      <c r="B657" s="65"/>
      <c r="C657" s="66"/>
      <c r="D657" s="63"/>
      <c r="E657" s="64"/>
      <c r="F657" s="65"/>
      <c r="G657" s="55"/>
      <c r="H657" s="76"/>
      <c r="I657" s="138"/>
      <c r="J657" s="7" t="str">
        <f t="shared" si="63"/>
        <v/>
      </c>
      <c r="K657" s="7" t="str">
        <f t="shared" si="64"/>
        <v/>
      </c>
      <c r="L657" s="7"/>
      <c r="M657" s="7" t="str">
        <f t="shared" si="65"/>
        <v/>
      </c>
      <c r="N657" s="5" t="str">
        <f t="shared" si="66"/>
        <v/>
      </c>
    </row>
    <row r="658" spans="1:14" ht="12.75" customHeight="1" x14ac:dyDescent="0.3">
      <c r="A658" s="65" t="str">
        <f t="shared" si="67"/>
        <v>RFB 260</v>
      </c>
      <c r="B658" s="65"/>
      <c r="C658" s="66"/>
      <c r="D658" s="63"/>
      <c r="E658" s="64" t="s">
        <v>1303</v>
      </c>
      <c r="F658" s="65" t="s">
        <v>10</v>
      </c>
      <c r="G658" s="55"/>
      <c r="H658" s="76"/>
      <c r="I658" s="138"/>
      <c r="J658" s="7" t="str">
        <f t="shared" si="63"/>
        <v/>
      </c>
      <c r="K658" s="7" t="str">
        <f t="shared" si="64"/>
        <v xml:space="preserve">RFB </v>
      </c>
      <c r="L658" s="7"/>
      <c r="M658" s="7" t="str">
        <f t="shared" si="65"/>
        <v xml:space="preserve">RFB </v>
      </c>
      <c r="N658" s="5">
        <f t="shared" si="66"/>
        <v>260</v>
      </c>
    </row>
    <row r="659" spans="1:14" ht="12.75" customHeight="1" x14ac:dyDescent="0.3">
      <c r="A659" s="65" t="str">
        <f t="shared" si="67"/>
        <v/>
      </c>
      <c r="B659" s="65"/>
      <c r="C659" s="66"/>
      <c r="D659" s="63"/>
      <c r="E659" s="64"/>
      <c r="F659" s="65"/>
      <c r="G659" s="55"/>
      <c r="H659" s="76"/>
      <c r="I659" s="138"/>
      <c r="J659" s="7" t="str">
        <f t="shared" ref="J659:J693" si="68">IF(ISBLANK(B659),"","RFB ")</f>
        <v/>
      </c>
      <c r="K659" s="7" t="str">
        <f t="shared" ref="K659:K693" si="69">IF(ISBLANK(F659),"","RFB ")</f>
        <v/>
      </c>
      <c r="L659" s="7"/>
      <c r="M659" s="7" t="str">
        <f t="shared" ref="M659:M693" si="70">IF(J659="RFB ","RFB ",IF(K659="RFB ","RFB ",""))</f>
        <v/>
      </c>
      <c r="N659" s="5" t="str">
        <f t="shared" ref="N659:N693" si="71">IF(AND(M659="RFB ",ISNUMBER(MAX(N645:N658))),MAX(N645:N658)+1,"")</f>
        <v/>
      </c>
    </row>
    <row r="660" spans="1:14" ht="12.75" customHeight="1" x14ac:dyDescent="0.3">
      <c r="A660" s="65" t="str">
        <f t="shared" si="67"/>
        <v/>
      </c>
      <c r="B660" s="65"/>
      <c r="C660" s="221" t="s">
        <v>1298</v>
      </c>
      <c r="D660" s="193"/>
      <c r="E660" s="64"/>
      <c r="F660" s="65"/>
      <c r="G660" s="55"/>
      <c r="H660" s="76"/>
      <c r="I660" s="138"/>
      <c r="J660" s="7" t="str">
        <f t="shared" si="68"/>
        <v/>
      </c>
      <c r="K660" s="7" t="str">
        <f t="shared" si="69"/>
        <v/>
      </c>
      <c r="L660" s="7"/>
      <c r="M660" s="7" t="str">
        <f t="shared" si="70"/>
        <v/>
      </c>
      <c r="N660" s="5" t="str">
        <f t="shared" si="71"/>
        <v/>
      </c>
    </row>
    <row r="661" spans="1:14" ht="12.75" customHeight="1" x14ac:dyDescent="0.3">
      <c r="A661" s="65" t="str">
        <f t="shared" si="67"/>
        <v/>
      </c>
      <c r="B661" s="65"/>
      <c r="C661" s="221" t="s">
        <v>1299</v>
      </c>
      <c r="D661" s="63"/>
      <c r="E661" s="64"/>
      <c r="F661" s="65"/>
      <c r="G661" s="55"/>
      <c r="H661" s="76"/>
      <c r="I661" s="138"/>
      <c r="J661" s="7" t="str">
        <f t="shared" si="68"/>
        <v/>
      </c>
      <c r="K661" s="7" t="str">
        <f t="shared" si="69"/>
        <v/>
      </c>
      <c r="L661" s="7"/>
      <c r="M661" s="7" t="str">
        <f t="shared" si="70"/>
        <v/>
      </c>
      <c r="N661" s="5" t="str">
        <f t="shared" si="71"/>
        <v/>
      </c>
    </row>
    <row r="662" spans="1:14" ht="12.75" customHeight="1" x14ac:dyDescent="0.3">
      <c r="A662" s="65" t="str">
        <f t="shared" ref="A662:A693" si="72">CONCATENATE(M662,N662)</f>
        <v/>
      </c>
      <c r="B662" s="65"/>
      <c r="C662" s="78"/>
      <c r="D662" s="63"/>
      <c r="E662" s="64"/>
      <c r="F662" s="65"/>
      <c r="G662" s="55"/>
      <c r="H662" s="76"/>
      <c r="I662" s="138"/>
      <c r="J662" s="7" t="str">
        <f t="shared" si="68"/>
        <v/>
      </c>
      <c r="K662" s="7" t="str">
        <f t="shared" si="69"/>
        <v/>
      </c>
      <c r="L662" s="7"/>
      <c r="M662" s="7" t="str">
        <f t="shared" si="70"/>
        <v/>
      </c>
      <c r="N662" s="5" t="str">
        <f t="shared" ref="N662:N675" si="73">IF(AND(M662="RFB ",ISNUMBER(MAX(N649:N661))),MAX(N649:N661)+1,"")</f>
        <v/>
      </c>
    </row>
    <row r="663" spans="1:14" ht="12.75" customHeight="1" x14ac:dyDescent="0.3">
      <c r="A663" s="65" t="str">
        <f t="shared" si="72"/>
        <v>RFB 261</v>
      </c>
      <c r="B663" s="65" t="s">
        <v>1314</v>
      </c>
      <c r="C663" s="78" t="s">
        <v>1305</v>
      </c>
      <c r="D663" s="63"/>
      <c r="E663" s="64"/>
      <c r="F663" s="65" t="s">
        <v>24</v>
      </c>
      <c r="G663" s="55"/>
      <c r="H663" s="76"/>
      <c r="I663" s="138" t="str">
        <f t="shared" si="48"/>
        <v/>
      </c>
      <c r="J663" s="7" t="str">
        <f t="shared" si="68"/>
        <v xml:space="preserve">RFB </v>
      </c>
      <c r="K663" s="7" t="str">
        <f t="shared" si="69"/>
        <v xml:space="preserve">RFB </v>
      </c>
      <c r="L663" s="7"/>
      <c r="M663" s="7" t="str">
        <f t="shared" si="70"/>
        <v xml:space="preserve">RFB </v>
      </c>
      <c r="N663" s="5">
        <f t="shared" si="73"/>
        <v>261</v>
      </c>
    </row>
    <row r="664" spans="1:14" ht="12.75" customHeight="1" x14ac:dyDescent="0.3">
      <c r="A664" s="65" t="str">
        <f t="shared" si="72"/>
        <v/>
      </c>
      <c r="B664" s="65"/>
      <c r="C664" s="78"/>
      <c r="D664" s="63"/>
      <c r="E664" s="64"/>
      <c r="F664" s="65"/>
      <c r="G664" s="55"/>
      <c r="H664" s="76"/>
      <c r="I664" s="138" t="str">
        <f t="shared" si="48"/>
        <v/>
      </c>
      <c r="J664" s="7" t="str">
        <f t="shared" si="68"/>
        <v/>
      </c>
      <c r="K664" s="7" t="str">
        <f t="shared" si="69"/>
        <v/>
      </c>
      <c r="L664" s="7"/>
      <c r="M664" s="7" t="str">
        <f t="shared" si="70"/>
        <v/>
      </c>
      <c r="N664" s="5" t="str">
        <f t="shared" si="73"/>
        <v/>
      </c>
    </row>
    <row r="665" spans="1:14" ht="12.75" customHeight="1" x14ac:dyDescent="0.3">
      <c r="A665" s="65" t="str">
        <f t="shared" si="72"/>
        <v/>
      </c>
      <c r="B665" s="65"/>
      <c r="C665" s="78"/>
      <c r="D665" s="63"/>
      <c r="E665" s="64"/>
      <c r="F665" s="65"/>
      <c r="G665" s="55"/>
      <c r="H665" s="76"/>
      <c r="I665" s="138"/>
      <c r="J665" s="7" t="str">
        <f t="shared" si="68"/>
        <v/>
      </c>
      <c r="K665" s="7" t="str">
        <f t="shared" si="69"/>
        <v/>
      </c>
      <c r="L665" s="7"/>
      <c r="M665" s="7" t="str">
        <f t="shared" si="70"/>
        <v/>
      </c>
      <c r="N665" s="5" t="str">
        <f t="shared" si="73"/>
        <v/>
      </c>
    </row>
    <row r="666" spans="1:14" ht="12.75" customHeight="1" x14ac:dyDescent="0.3">
      <c r="A666" s="65" t="str">
        <f t="shared" si="72"/>
        <v/>
      </c>
      <c r="B666" s="65"/>
      <c r="C666" s="78"/>
      <c r="D666" s="63"/>
      <c r="E666" s="64"/>
      <c r="F666" s="65"/>
      <c r="G666" s="55"/>
      <c r="H666" s="76"/>
      <c r="I666" s="138"/>
      <c r="J666" s="7" t="str">
        <f t="shared" si="68"/>
        <v/>
      </c>
      <c r="K666" s="7" t="str">
        <f t="shared" si="69"/>
        <v/>
      </c>
      <c r="L666" s="7"/>
      <c r="M666" s="7" t="str">
        <f t="shared" si="70"/>
        <v/>
      </c>
      <c r="N666" s="5" t="str">
        <f t="shared" si="73"/>
        <v/>
      </c>
    </row>
    <row r="667" spans="1:14" ht="12.75" customHeight="1" x14ac:dyDescent="0.3">
      <c r="A667" s="65" t="str">
        <f t="shared" si="72"/>
        <v/>
      </c>
      <c r="B667" s="65"/>
      <c r="C667" s="78"/>
      <c r="D667" s="63"/>
      <c r="E667" s="64"/>
      <c r="F667" s="65"/>
      <c r="G667" s="55"/>
      <c r="H667" s="76"/>
      <c r="I667" s="138"/>
      <c r="J667" s="7" t="str">
        <f t="shared" si="68"/>
        <v/>
      </c>
      <c r="K667" s="7" t="str">
        <f t="shared" si="69"/>
        <v/>
      </c>
      <c r="L667" s="7"/>
      <c r="M667" s="7" t="str">
        <f t="shared" si="70"/>
        <v/>
      </c>
      <c r="N667" s="5" t="str">
        <f t="shared" si="73"/>
        <v/>
      </c>
    </row>
    <row r="668" spans="1:14" ht="12.75" customHeight="1" x14ac:dyDescent="0.3">
      <c r="A668" s="65" t="str">
        <f t="shared" si="72"/>
        <v/>
      </c>
      <c r="B668" s="65"/>
      <c r="C668" s="78"/>
      <c r="D668" s="63"/>
      <c r="E668" s="64"/>
      <c r="F668" s="65"/>
      <c r="G668" s="55"/>
      <c r="H668" s="76"/>
      <c r="I668" s="138"/>
      <c r="J668" s="7" t="str">
        <f t="shared" si="68"/>
        <v/>
      </c>
      <c r="K668" s="7" t="str">
        <f t="shared" si="69"/>
        <v/>
      </c>
      <c r="L668" s="7"/>
      <c r="M668" s="7" t="str">
        <f t="shared" si="70"/>
        <v/>
      </c>
      <c r="N668" s="5" t="str">
        <f t="shared" si="73"/>
        <v/>
      </c>
    </row>
    <row r="669" spans="1:14" ht="12.75" customHeight="1" x14ac:dyDescent="0.3">
      <c r="A669" s="65" t="str">
        <f t="shared" si="72"/>
        <v/>
      </c>
      <c r="B669" s="65"/>
      <c r="C669" s="78"/>
      <c r="D669" s="63"/>
      <c r="E669" s="64"/>
      <c r="F669" s="65"/>
      <c r="G669" s="55"/>
      <c r="H669" s="76"/>
      <c r="I669" s="138"/>
      <c r="J669" s="7" t="str">
        <f t="shared" si="68"/>
        <v/>
      </c>
      <c r="K669" s="7" t="str">
        <f t="shared" si="69"/>
        <v/>
      </c>
      <c r="L669" s="7"/>
      <c r="M669" s="7" t="str">
        <f t="shared" si="70"/>
        <v/>
      </c>
      <c r="N669" s="5" t="str">
        <f t="shared" si="73"/>
        <v/>
      </c>
    </row>
    <row r="670" spans="1:14" ht="12.75" customHeight="1" x14ac:dyDescent="0.3">
      <c r="A670" s="65" t="str">
        <f t="shared" si="72"/>
        <v/>
      </c>
      <c r="B670" s="65"/>
      <c r="C670" s="78"/>
      <c r="D670" s="63"/>
      <c r="E670" s="64"/>
      <c r="F670" s="65"/>
      <c r="G670" s="55"/>
      <c r="H670" s="76"/>
      <c r="I670" s="138"/>
      <c r="J670" s="7" t="str">
        <f t="shared" si="68"/>
        <v/>
      </c>
      <c r="K670" s="7" t="str">
        <f t="shared" si="69"/>
        <v/>
      </c>
      <c r="L670" s="7"/>
      <c r="M670" s="7" t="str">
        <f t="shared" si="70"/>
        <v/>
      </c>
      <c r="N670" s="5" t="str">
        <f t="shared" si="73"/>
        <v/>
      </c>
    </row>
    <row r="671" spans="1:14" ht="12.75" customHeight="1" x14ac:dyDescent="0.3">
      <c r="A671" s="65" t="str">
        <f t="shared" si="72"/>
        <v/>
      </c>
      <c r="B671" s="65"/>
      <c r="C671" s="78"/>
      <c r="D671" s="63"/>
      <c r="E671" s="64"/>
      <c r="F671" s="65"/>
      <c r="G671" s="55"/>
      <c r="H671" s="76"/>
      <c r="I671" s="138"/>
      <c r="J671" s="7" t="str">
        <f t="shared" si="68"/>
        <v/>
      </c>
      <c r="K671" s="7" t="str">
        <f t="shared" si="69"/>
        <v/>
      </c>
      <c r="L671" s="7"/>
      <c r="M671" s="7" t="str">
        <f t="shared" si="70"/>
        <v/>
      </c>
      <c r="N671" s="5" t="str">
        <f t="shared" si="73"/>
        <v/>
      </c>
    </row>
    <row r="672" spans="1:14" ht="12.75" customHeight="1" x14ac:dyDescent="0.3">
      <c r="A672" s="65" t="str">
        <f t="shared" si="72"/>
        <v/>
      </c>
      <c r="B672" s="65"/>
      <c r="C672" s="78"/>
      <c r="D672" s="63"/>
      <c r="E672" s="64"/>
      <c r="F672" s="65"/>
      <c r="G672" s="55"/>
      <c r="H672" s="76"/>
      <c r="I672" s="138"/>
      <c r="J672" s="7" t="str">
        <f t="shared" si="68"/>
        <v/>
      </c>
      <c r="K672" s="7" t="str">
        <f t="shared" si="69"/>
        <v/>
      </c>
      <c r="L672" s="7"/>
      <c r="M672" s="7" t="str">
        <f t="shared" si="70"/>
        <v/>
      </c>
      <c r="N672" s="5" t="str">
        <f t="shared" si="73"/>
        <v/>
      </c>
    </row>
    <row r="673" spans="1:14" ht="12.75" customHeight="1" x14ac:dyDescent="0.3">
      <c r="A673" s="65" t="str">
        <f t="shared" si="72"/>
        <v/>
      </c>
      <c r="B673" s="65"/>
      <c r="C673" s="78"/>
      <c r="D673" s="63"/>
      <c r="E673" s="64"/>
      <c r="F673" s="65"/>
      <c r="G673" s="55"/>
      <c r="H673" s="76"/>
      <c r="I673" s="138"/>
      <c r="J673" s="7" t="str">
        <f t="shared" si="68"/>
        <v/>
      </c>
      <c r="K673" s="7" t="str">
        <f t="shared" si="69"/>
        <v/>
      </c>
      <c r="L673" s="7"/>
      <c r="M673" s="7" t="str">
        <f t="shared" si="70"/>
        <v/>
      </c>
      <c r="N673" s="5" t="str">
        <f t="shared" si="73"/>
        <v/>
      </c>
    </row>
    <row r="674" spans="1:14" ht="12.75" customHeight="1" x14ac:dyDescent="0.3">
      <c r="A674" s="65" t="str">
        <f t="shared" si="72"/>
        <v/>
      </c>
      <c r="B674" s="65"/>
      <c r="C674" s="78"/>
      <c r="D674" s="63"/>
      <c r="E674" s="64"/>
      <c r="F674" s="65"/>
      <c r="G674" s="55"/>
      <c r="H674" s="76"/>
      <c r="I674" s="138"/>
      <c r="J674" s="7" t="str">
        <f t="shared" si="68"/>
        <v/>
      </c>
      <c r="K674" s="7" t="str">
        <f t="shared" si="69"/>
        <v/>
      </c>
      <c r="L674" s="7"/>
      <c r="M674" s="7" t="str">
        <f t="shared" si="70"/>
        <v/>
      </c>
      <c r="N674" s="5" t="str">
        <f t="shared" si="73"/>
        <v/>
      </c>
    </row>
    <row r="675" spans="1:14" ht="12.75" customHeight="1" x14ac:dyDescent="0.3">
      <c r="A675" s="65" t="str">
        <f t="shared" si="72"/>
        <v/>
      </c>
      <c r="B675" s="65"/>
      <c r="C675" s="78"/>
      <c r="D675" s="63"/>
      <c r="E675" s="64"/>
      <c r="F675" s="65"/>
      <c r="G675" s="55"/>
      <c r="H675" s="76"/>
      <c r="I675" s="138"/>
      <c r="J675" s="7" t="str">
        <f t="shared" si="68"/>
        <v/>
      </c>
      <c r="K675" s="7" t="str">
        <f t="shared" si="69"/>
        <v/>
      </c>
      <c r="L675" s="7"/>
      <c r="M675" s="7" t="str">
        <f t="shared" si="70"/>
        <v/>
      </c>
      <c r="N675" s="5" t="str">
        <f t="shared" si="73"/>
        <v/>
      </c>
    </row>
    <row r="676" spans="1:14" ht="12.75" customHeight="1" x14ac:dyDescent="0.3">
      <c r="A676" s="65" t="str">
        <f t="shared" si="72"/>
        <v/>
      </c>
      <c r="B676" s="65"/>
      <c r="C676" s="78"/>
      <c r="D676" s="63"/>
      <c r="E676" s="64"/>
      <c r="F676" s="65"/>
      <c r="G676" s="55"/>
      <c r="H676" s="76"/>
      <c r="I676" s="138"/>
      <c r="J676" s="7" t="str">
        <f t="shared" si="68"/>
        <v/>
      </c>
      <c r="K676" s="7" t="str">
        <f t="shared" si="69"/>
        <v/>
      </c>
      <c r="L676" s="7"/>
      <c r="M676" s="7" t="str">
        <f t="shared" si="70"/>
        <v/>
      </c>
      <c r="N676" s="5" t="str">
        <f t="shared" si="71"/>
        <v/>
      </c>
    </row>
    <row r="677" spans="1:14" ht="12.75" customHeight="1" x14ac:dyDescent="0.3">
      <c r="A677" s="65" t="str">
        <f t="shared" si="72"/>
        <v/>
      </c>
      <c r="B677" s="65"/>
      <c r="C677" s="78"/>
      <c r="D677" s="63"/>
      <c r="E677" s="64"/>
      <c r="F677" s="65"/>
      <c r="G677" s="55"/>
      <c r="H677" s="76"/>
      <c r="I677" s="138"/>
      <c r="J677" s="7" t="str">
        <f t="shared" si="68"/>
        <v/>
      </c>
      <c r="K677" s="7" t="str">
        <f t="shared" si="69"/>
        <v/>
      </c>
      <c r="L677" s="7"/>
      <c r="M677" s="7" t="str">
        <f t="shared" si="70"/>
        <v/>
      </c>
      <c r="N677" s="5" t="str">
        <f t="shared" si="71"/>
        <v/>
      </c>
    </row>
    <row r="678" spans="1:14" ht="12.75" customHeight="1" x14ac:dyDescent="0.3">
      <c r="A678" s="65" t="str">
        <f t="shared" si="72"/>
        <v/>
      </c>
      <c r="B678" s="65"/>
      <c r="C678" s="78"/>
      <c r="D678" s="63"/>
      <c r="E678" s="64"/>
      <c r="F678" s="65"/>
      <c r="G678" s="55"/>
      <c r="H678" s="76"/>
      <c r="I678" s="138"/>
      <c r="J678" s="7" t="str">
        <f t="shared" si="68"/>
        <v/>
      </c>
      <c r="K678" s="7" t="str">
        <f t="shared" si="69"/>
        <v/>
      </c>
      <c r="L678" s="7"/>
      <c r="M678" s="7" t="str">
        <f t="shared" si="70"/>
        <v/>
      </c>
      <c r="N678" s="5" t="str">
        <f t="shared" si="71"/>
        <v/>
      </c>
    </row>
    <row r="679" spans="1:14" ht="12.75" customHeight="1" x14ac:dyDescent="0.3">
      <c r="A679" s="65" t="str">
        <f t="shared" si="72"/>
        <v/>
      </c>
      <c r="B679" s="65"/>
      <c r="C679" s="78"/>
      <c r="D679" s="63"/>
      <c r="E679" s="64"/>
      <c r="F679" s="65"/>
      <c r="G679" s="55"/>
      <c r="H679" s="76"/>
      <c r="I679" s="138"/>
      <c r="J679" s="7" t="str">
        <f t="shared" si="68"/>
        <v/>
      </c>
      <c r="K679" s="7" t="str">
        <f t="shared" si="69"/>
        <v/>
      </c>
      <c r="L679" s="7"/>
      <c r="M679" s="7" t="str">
        <f t="shared" si="70"/>
        <v/>
      </c>
      <c r="N679" s="5" t="str">
        <f t="shared" si="71"/>
        <v/>
      </c>
    </row>
    <row r="680" spans="1:14" ht="12.75" customHeight="1" x14ac:dyDescent="0.3">
      <c r="A680" s="65" t="str">
        <f t="shared" si="72"/>
        <v/>
      </c>
      <c r="B680" s="65"/>
      <c r="C680" s="78"/>
      <c r="D680" s="63"/>
      <c r="E680" s="64"/>
      <c r="F680" s="65"/>
      <c r="G680" s="55"/>
      <c r="H680" s="76"/>
      <c r="I680" s="138"/>
      <c r="J680" s="7" t="str">
        <f t="shared" si="68"/>
        <v/>
      </c>
      <c r="K680" s="7" t="str">
        <f t="shared" si="69"/>
        <v/>
      </c>
      <c r="L680" s="7"/>
      <c r="M680" s="7" t="str">
        <f t="shared" si="70"/>
        <v/>
      </c>
      <c r="N680" s="5" t="str">
        <f t="shared" si="71"/>
        <v/>
      </c>
    </row>
    <row r="681" spans="1:14" ht="12.75" customHeight="1" x14ac:dyDescent="0.3">
      <c r="A681" s="65" t="str">
        <f t="shared" si="72"/>
        <v/>
      </c>
      <c r="B681" s="65"/>
      <c r="C681" s="78"/>
      <c r="D681" s="63"/>
      <c r="E681" s="64"/>
      <c r="F681" s="65"/>
      <c r="G681" s="55"/>
      <c r="H681" s="76"/>
      <c r="I681" s="138"/>
      <c r="J681" s="7" t="str">
        <f t="shared" si="68"/>
        <v/>
      </c>
      <c r="K681" s="7" t="str">
        <f t="shared" si="69"/>
        <v/>
      </c>
      <c r="L681" s="7"/>
      <c r="M681" s="7" t="str">
        <f t="shared" si="70"/>
        <v/>
      </c>
      <c r="N681" s="5" t="str">
        <f t="shared" si="71"/>
        <v/>
      </c>
    </row>
    <row r="682" spans="1:14" ht="12.75" customHeight="1" x14ac:dyDescent="0.3">
      <c r="A682" s="65" t="str">
        <f t="shared" si="72"/>
        <v/>
      </c>
      <c r="B682" s="65"/>
      <c r="C682" s="78"/>
      <c r="D682" s="63"/>
      <c r="E682" s="64"/>
      <c r="F682" s="65"/>
      <c r="G682" s="55"/>
      <c r="H682" s="76"/>
      <c r="I682" s="138"/>
      <c r="J682" s="7" t="str">
        <f t="shared" si="68"/>
        <v/>
      </c>
      <c r="K682" s="7" t="str">
        <f t="shared" si="69"/>
        <v/>
      </c>
      <c r="L682" s="7"/>
      <c r="M682" s="7" t="str">
        <f t="shared" si="70"/>
        <v/>
      </c>
      <c r="N682" s="5" t="str">
        <f t="shared" si="71"/>
        <v/>
      </c>
    </row>
    <row r="683" spans="1:14" ht="12.75" customHeight="1" x14ac:dyDescent="0.3">
      <c r="A683" s="65" t="str">
        <f t="shared" si="72"/>
        <v/>
      </c>
      <c r="B683" s="65"/>
      <c r="C683" s="78"/>
      <c r="D683" s="63"/>
      <c r="E683" s="64"/>
      <c r="F683" s="65"/>
      <c r="G683" s="55"/>
      <c r="H683" s="76"/>
      <c r="I683" s="138"/>
      <c r="J683" s="7" t="str">
        <f t="shared" si="68"/>
        <v/>
      </c>
      <c r="K683" s="7" t="str">
        <f t="shared" si="69"/>
        <v/>
      </c>
      <c r="L683" s="7"/>
      <c r="M683" s="7" t="str">
        <f t="shared" si="70"/>
        <v/>
      </c>
      <c r="N683" s="5" t="str">
        <f t="shared" si="71"/>
        <v/>
      </c>
    </row>
    <row r="684" spans="1:14" ht="12.75" customHeight="1" x14ac:dyDescent="0.3">
      <c r="A684" s="65" t="str">
        <f t="shared" si="72"/>
        <v/>
      </c>
      <c r="B684" s="65"/>
      <c r="C684" s="78"/>
      <c r="D684" s="63"/>
      <c r="E684" s="64"/>
      <c r="F684" s="65"/>
      <c r="G684" s="55"/>
      <c r="H684" s="76"/>
      <c r="I684" s="138"/>
      <c r="J684" s="7" t="str">
        <f t="shared" si="68"/>
        <v/>
      </c>
      <c r="K684" s="7" t="str">
        <f t="shared" si="69"/>
        <v/>
      </c>
      <c r="L684" s="7"/>
      <c r="M684" s="7" t="str">
        <f t="shared" si="70"/>
        <v/>
      </c>
      <c r="N684" s="5" t="str">
        <f t="shared" si="71"/>
        <v/>
      </c>
    </row>
    <row r="685" spans="1:14" ht="12.75" customHeight="1" x14ac:dyDescent="0.3">
      <c r="A685" s="65" t="str">
        <f t="shared" si="72"/>
        <v/>
      </c>
      <c r="B685" s="65"/>
      <c r="C685" s="78"/>
      <c r="D685" s="63"/>
      <c r="E685" s="64"/>
      <c r="F685" s="65"/>
      <c r="G685" s="55"/>
      <c r="H685" s="76"/>
      <c r="I685" s="138"/>
      <c r="J685" s="7" t="str">
        <f t="shared" si="68"/>
        <v/>
      </c>
      <c r="K685" s="7" t="str">
        <f t="shared" si="69"/>
        <v/>
      </c>
      <c r="L685" s="7"/>
      <c r="M685" s="7" t="str">
        <f t="shared" si="70"/>
        <v/>
      </c>
      <c r="N685" s="5" t="str">
        <f t="shared" si="71"/>
        <v/>
      </c>
    </row>
    <row r="686" spans="1:14" ht="12.75" customHeight="1" x14ac:dyDescent="0.3">
      <c r="A686" s="65" t="str">
        <f t="shared" si="72"/>
        <v/>
      </c>
      <c r="B686" s="65"/>
      <c r="C686" s="78"/>
      <c r="D686" s="63"/>
      <c r="E686" s="64"/>
      <c r="F686" s="65"/>
      <c r="G686" s="55"/>
      <c r="H686" s="76"/>
      <c r="I686" s="138"/>
      <c r="J686" s="7" t="str">
        <f t="shared" si="68"/>
        <v/>
      </c>
      <c r="K686" s="7" t="str">
        <f t="shared" si="69"/>
        <v/>
      </c>
      <c r="L686" s="7"/>
      <c r="M686" s="7" t="str">
        <f t="shared" si="70"/>
        <v/>
      </c>
      <c r="N686" s="5" t="str">
        <f t="shared" si="71"/>
        <v/>
      </c>
    </row>
    <row r="687" spans="1:14" ht="12.75" customHeight="1" x14ac:dyDescent="0.3">
      <c r="A687" s="65" t="str">
        <f t="shared" si="72"/>
        <v/>
      </c>
      <c r="B687" s="65"/>
      <c r="C687" s="78"/>
      <c r="D687" s="63"/>
      <c r="E687" s="64"/>
      <c r="F687" s="65"/>
      <c r="G687" s="55"/>
      <c r="H687" s="76"/>
      <c r="I687" s="138"/>
      <c r="J687" s="7" t="str">
        <f t="shared" si="68"/>
        <v/>
      </c>
      <c r="K687" s="7" t="str">
        <f t="shared" si="69"/>
        <v/>
      </c>
      <c r="L687" s="7"/>
      <c r="M687" s="7" t="str">
        <f t="shared" si="70"/>
        <v/>
      </c>
      <c r="N687" s="5" t="str">
        <f t="shared" si="71"/>
        <v/>
      </c>
    </row>
    <row r="688" spans="1:14" ht="12.75" customHeight="1" x14ac:dyDescent="0.3">
      <c r="A688" s="65" t="str">
        <f t="shared" si="72"/>
        <v/>
      </c>
      <c r="B688" s="65"/>
      <c r="C688" s="78"/>
      <c r="D688" s="63"/>
      <c r="E688" s="64"/>
      <c r="F688" s="65"/>
      <c r="G688" s="55"/>
      <c r="H688" s="76"/>
      <c r="I688" s="138"/>
      <c r="J688" s="7" t="str">
        <f t="shared" si="68"/>
        <v/>
      </c>
      <c r="K688" s="7" t="str">
        <f t="shared" si="69"/>
        <v/>
      </c>
      <c r="L688" s="7"/>
      <c r="M688" s="7" t="str">
        <f t="shared" si="70"/>
        <v/>
      </c>
      <c r="N688" s="5" t="str">
        <f t="shared" si="71"/>
        <v/>
      </c>
    </row>
    <row r="689" spans="1:14" ht="12.75" customHeight="1" x14ac:dyDescent="0.3">
      <c r="A689" s="65" t="str">
        <f t="shared" si="72"/>
        <v/>
      </c>
      <c r="B689" s="65"/>
      <c r="C689" s="78"/>
      <c r="D689" s="63"/>
      <c r="E689" s="64"/>
      <c r="F689" s="65"/>
      <c r="G689" s="55"/>
      <c r="H689" s="76"/>
      <c r="I689" s="138"/>
      <c r="J689" s="7" t="str">
        <f t="shared" si="68"/>
        <v/>
      </c>
      <c r="K689" s="7" t="str">
        <f t="shared" si="69"/>
        <v/>
      </c>
      <c r="L689" s="7"/>
      <c r="M689" s="7" t="str">
        <f t="shared" si="70"/>
        <v/>
      </c>
      <c r="N689" s="5" t="str">
        <f t="shared" si="71"/>
        <v/>
      </c>
    </row>
    <row r="690" spans="1:14" ht="12.75" customHeight="1" x14ac:dyDescent="0.3">
      <c r="A690" s="65" t="str">
        <f t="shared" si="72"/>
        <v/>
      </c>
      <c r="B690" s="65"/>
      <c r="C690" s="78"/>
      <c r="D690" s="63"/>
      <c r="E690" s="64"/>
      <c r="F690" s="65"/>
      <c r="G690" s="55"/>
      <c r="H690" s="76"/>
      <c r="I690" s="138"/>
      <c r="J690" s="7" t="str">
        <f t="shared" si="68"/>
        <v/>
      </c>
      <c r="K690" s="7" t="str">
        <f t="shared" si="69"/>
        <v/>
      </c>
      <c r="L690" s="7"/>
      <c r="M690" s="7" t="str">
        <f t="shared" si="70"/>
        <v/>
      </c>
      <c r="N690" s="5" t="str">
        <f t="shared" si="71"/>
        <v/>
      </c>
    </row>
    <row r="691" spans="1:14" ht="12.75" customHeight="1" x14ac:dyDescent="0.3">
      <c r="A691" s="65" t="str">
        <f t="shared" si="72"/>
        <v/>
      </c>
      <c r="B691" s="65"/>
      <c r="C691" s="78"/>
      <c r="D691" s="63"/>
      <c r="E691" s="64"/>
      <c r="F691" s="65"/>
      <c r="G691" s="55"/>
      <c r="H691" s="76"/>
      <c r="I691" s="138"/>
      <c r="J691" s="7" t="str">
        <f t="shared" si="68"/>
        <v/>
      </c>
      <c r="K691" s="7" t="str">
        <f t="shared" si="69"/>
        <v/>
      </c>
      <c r="L691" s="7"/>
      <c r="M691" s="7" t="str">
        <f t="shared" si="70"/>
        <v/>
      </c>
      <c r="N691" s="5" t="str">
        <f t="shared" si="71"/>
        <v/>
      </c>
    </row>
    <row r="692" spans="1:14" ht="12.75" customHeight="1" x14ac:dyDescent="0.3">
      <c r="A692" s="65" t="str">
        <f t="shared" si="72"/>
        <v/>
      </c>
      <c r="B692" s="65"/>
      <c r="C692" s="78"/>
      <c r="D692" s="63"/>
      <c r="E692" s="64"/>
      <c r="F692" s="65"/>
      <c r="G692" s="55"/>
      <c r="H692" s="76"/>
      <c r="I692" s="138" t="str">
        <f t="shared" si="48"/>
        <v/>
      </c>
      <c r="J692" s="7" t="str">
        <f t="shared" si="68"/>
        <v/>
      </c>
      <c r="K692" s="7" t="str">
        <f t="shared" si="69"/>
        <v/>
      </c>
      <c r="L692" s="7"/>
      <c r="M692" s="7" t="str">
        <f t="shared" si="70"/>
        <v/>
      </c>
      <c r="N692" s="5" t="str">
        <f t="shared" si="71"/>
        <v/>
      </c>
    </row>
    <row r="693" spans="1:14" ht="12.75" customHeight="1" x14ac:dyDescent="0.3">
      <c r="A693" s="65" t="str">
        <f t="shared" si="72"/>
        <v/>
      </c>
      <c r="B693" s="65"/>
      <c r="C693" s="78"/>
      <c r="D693" s="63"/>
      <c r="E693" s="64"/>
      <c r="F693" s="65"/>
      <c r="G693" s="55"/>
      <c r="H693" s="76"/>
      <c r="I693" s="138" t="str">
        <f t="shared" si="48"/>
        <v/>
      </c>
      <c r="J693" s="7" t="str">
        <f t="shared" si="68"/>
        <v/>
      </c>
      <c r="K693" s="7" t="str">
        <f t="shared" si="69"/>
        <v/>
      </c>
      <c r="L693" s="7"/>
      <c r="M693" s="7" t="str">
        <f t="shared" si="70"/>
        <v/>
      </c>
      <c r="N693" s="5" t="str">
        <f t="shared" si="71"/>
        <v/>
      </c>
    </row>
    <row r="694" spans="1:14" ht="20.100000000000001" customHeight="1" x14ac:dyDescent="0.25">
      <c r="A694" s="129" t="s">
        <v>671</v>
      </c>
      <c r="B694" s="140"/>
      <c r="C694" s="130" t="s">
        <v>21</v>
      </c>
      <c r="D694" s="130"/>
      <c r="E694" s="141"/>
      <c r="F694" s="142"/>
      <c r="G694" s="142"/>
      <c r="H694" s="142"/>
      <c r="I694" s="131" t="str">
        <f>IF(MAX(I7:I693)&gt;0,SUM(I7:I693),"")</f>
        <v/>
      </c>
    </row>
  </sheetData>
  <mergeCells count="11">
    <mergeCell ref="A5:I5"/>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fitToHeight="0" orientation="landscape" r:id="rId1"/>
  <headerFooter alignWithMargins="0">
    <oddHeader>&amp;L&amp;G</oddHeader>
    <oddFooter>&amp;C&amp;"Arial Narrow,Regular"&amp;9SECTION PD : REFURBISHMENT OF STEEL POWERLINE OR SUBSTAITON EQUIPMENT SUPPORT STRUCTURES
Page No:&amp;P</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pageSetUpPr fitToPage="1"/>
  </sheetPr>
  <dimension ref="A1:N49"/>
  <sheetViews>
    <sheetView view="pageBreakPreview" zoomScaleNormal="100" zoomScaleSheetLayoutView="100" workbookViewId="0">
      <selection activeCell="C1" sqref="C1:E4"/>
    </sheetView>
  </sheetViews>
  <sheetFormatPr defaultRowHeight="15" x14ac:dyDescent="0.25"/>
  <cols>
    <col min="1" max="1" width="7.7109375" customWidth="1"/>
    <col min="2" max="2" width="15.140625" customWidth="1"/>
    <col min="3" max="4" width="3.7109375" customWidth="1"/>
    <col min="5" max="5" width="41.28515625" customWidth="1"/>
    <col min="6" max="6" width="7.7109375" customWidth="1"/>
    <col min="7" max="8" width="12.7109375" customWidth="1"/>
    <col min="9" max="9" width="17.7109375" customWidth="1"/>
    <col min="10" max="14" width="0" hidden="1" customWidth="1"/>
  </cols>
  <sheetData>
    <row r="1" spans="1:14" ht="15" customHeight="1" x14ac:dyDescent="0.25">
      <c r="A1" s="237"/>
      <c r="B1" s="238"/>
      <c r="C1" s="237" t="str">
        <f>'P&amp;G REV01'!C1</f>
        <v>Central East Cluster
Civil Works  Detailed Design Package
Bill of Quantities</v>
      </c>
      <c r="D1" s="238"/>
      <c r="E1" s="243"/>
      <c r="F1" s="246" t="s">
        <v>561</v>
      </c>
      <c r="G1" s="247"/>
      <c r="H1" s="248"/>
      <c r="I1" s="250"/>
    </row>
    <row r="2" spans="1:14" x14ac:dyDescent="0.25">
      <c r="A2" s="239"/>
      <c r="B2" s="240"/>
      <c r="C2" s="239"/>
      <c r="D2" s="240"/>
      <c r="E2" s="244"/>
      <c r="F2" s="246" t="s">
        <v>562</v>
      </c>
      <c r="G2" s="247"/>
      <c r="H2" s="248"/>
      <c r="I2" s="250"/>
    </row>
    <row r="3" spans="1:14" x14ac:dyDescent="0.25">
      <c r="A3" s="239"/>
      <c r="B3" s="240"/>
      <c r="C3" s="239"/>
      <c r="D3" s="240"/>
      <c r="E3" s="244"/>
      <c r="F3" s="246" t="s">
        <v>563</v>
      </c>
      <c r="G3" s="247"/>
      <c r="H3" s="248"/>
      <c r="I3" s="250"/>
    </row>
    <row r="4" spans="1:14" x14ac:dyDescent="0.25">
      <c r="A4" s="241"/>
      <c r="B4" s="242"/>
      <c r="C4" s="241"/>
      <c r="D4" s="242"/>
      <c r="E4" s="245"/>
      <c r="F4" s="246" t="s">
        <v>564</v>
      </c>
      <c r="G4" s="247"/>
      <c r="H4" s="248"/>
      <c r="I4" s="250"/>
    </row>
    <row r="5" spans="1:14" x14ac:dyDescent="0.25">
      <c r="A5" s="234" t="str">
        <f>'COVER SHEET'!B2</f>
        <v>Project  Name: SASOL CHEM 88/11 kV SUBSTATION BREAKER ROOM - NEW CABLE TRENCH AND RELATED WORKS:
Civil works - Bill of Quantities</v>
      </c>
      <c r="B5" s="235"/>
      <c r="C5" s="235"/>
      <c r="D5" s="235"/>
      <c r="E5" s="235"/>
      <c r="F5" s="235"/>
      <c r="G5" s="235"/>
      <c r="H5" s="235"/>
      <c r="I5" s="236"/>
    </row>
    <row r="6" spans="1:14" ht="25.5" x14ac:dyDescent="0.25">
      <c r="A6" s="109" t="s">
        <v>565</v>
      </c>
      <c r="B6" s="109" t="s">
        <v>566</v>
      </c>
      <c r="C6" s="231" t="s">
        <v>0</v>
      </c>
      <c r="D6" s="232"/>
      <c r="E6" s="233"/>
      <c r="F6" s="109" t="s">
        <v>1</v>
      </c>
      <c r="G6" s="109" t="s">
        <v>2</v>
      </c>
      <c r="H6" s="109" t="s">
        <v>3</v>
      </c>
      <c r="I6" s="197" t="s">
        <v>4</v>
      </c>
    </row>
    <row r="7" spans="1:14" ht="12.75" customHeight="1" x14ac:dyDescent="0.25">
      <c r="A7" s="104" t="str">
        <f t="shared" ref="A7:A33" si="0">CONCATENATE(M7,N7)</f>
        <v/>
      </c>
      <c r="B7" s="104"/>
      <c r="C7" s="111"/>
      <c r="D7" s="112"/>
      <c r="E7" s="113"/>
      <c r="F7" s="104"/>
      <c r="G7" s="114"/>
      <c r="H7" s="115"/>
      <c r="I7" s="116" t="str">
        <f t="shared" ref="I7:I15" si="1">IF(AND(OR(G7=0,H7=0)),"",G7*H7)</f>
        <v/>
      </c>
    </row>
    <row r="8" spans="1:14" ht="12.75" customHeight="1" x14ac:dyDescent="0.3">
      <c r="A8" s="65" t="str">
        <f t="shared" si="0"/>
        <v/>
      </c>
      <c r="B8" s="65"/>
      <c r="C8" s="66"/>
      <c r="D8" s="78"/>
      <c r="E8" s="117"/>
      <c r="F8" s="65"/>
      <c r="G8" s="55"/>
      <c r="H8" s="76"/>
      <c r="I8" s="118" t="str">
        <f t="shared" si="1"/>
        <v/>
      </c>
      <c r="J8" s="160"/>
      <c r="K8" s="7" t="str">
        <f>IF(ISBLANK(B8),"","IAS ")</f>
        <v/>
      </c>
      <c r="L8" s="7" t="str">
        <f>IF(ISBLANK(F8),"","IAS ")</f>
        <v/>
      </c>
      <c r="M8" s="7" t="str">
        <f>IF(K8="IAS ","IAS ",IF(L8="IAS ","IAS ",""))</f>
        <v/>
      </c>
      <c r="N8" s="5" t="str">
        <f>IF(AND(M8="IAS ",ISNUMBER(MAX(N1:N7))),MAX(N1:N7)+1,"")</f>
        <v/>
      </c>
    </row>
    <row r="9" spans="1:14" ht="12.75" customHeight="1" x14ac:dyDescent="0.3">
      <c r="A9" s="65" t="str">
        <f t="shared" si="0"/>
        <v/>
      </c>
      <c r="B9" s="65"/>
      <c r="C9" s="119" t="s">
        <v>1238</v>
      </c>
      <c r="D9" s="78"/>
      <c r="E9" s="117"/>
      <c r="F9" s="65"/>
      <c r="G9" s="55"/>
      <c r="H9" s="76"/>
      <c r="I9" s="118" t="str">
        <f t="shared" si="1"/>
        <v/>
      </c>
      <c r="J9" s="160"/>
      <c r="K9" s="7" t="str">
        <f t="shared" ref="K9:K34" si="2">IF(ISBLANK(B9),"","IAS ")</f>
        <v/>
      </c>
      <c r="L9" s="7" t="str">
        <f t="shared" ref="L9:L34" si="3">IF(ISBLANK(F9),"","IAS ")</f>
        <v/>
      </c>
      <c r="M9" s="7" t="str">
        <f t="shared" ref="M9:M34" si="4">IF(K9="IAS ","IAS ",IF(L9="IAS ","IAS ",""))</f>
        <v/>
      </c>
      <c r="N9" s="5" t="str">
        <f t="shared" ref="N9:N15" si="5">IF(AND(M9="IAS ",ISNUMBER(MAX(N2:N8))),MAX(N2:N8)+1,"")</f>
        <v/>
      </c>
    </row>
    <row r="10" spans="1:14" ht="12.75" customHeight="1" x14ac:dyDescent="0.3">
      <c r="A10" s="65" t="str">
        <f t="shared" si="0"/>
        <v/>
      </c>
      <c r="B10" s="65"/>
      <c r="C10" s="119" t="s">
        <v>1239</v>
      </c>
      <c r="D10" s="78"/>
      <c r="E10" s="117"/>
      <c r="F10" s="65"/>
      <c r="G10" s="55"/>
      <c r="H10" s="76"/>
      <c r="I10" s="118" t="str">
        <f t="shared" si="1"/>
        <v/>
      </c>
      <c r="J10" s="160"/>
      <c r="K10" s="7" t="str">
        <f t="shared" si="2"/>
        <v/>
      </c>
      <c r="L10" s="7" t="str">
        <f t="shared" si="3"/>
        <v/>
      </c>
      <c r="M10" s="7" t="str">
        <f t="shared" si="4"/>
        <v/>
      </c>
      <c r="N10" s="5" t="str">
        <f t="shared" si="5"/>
        <v/>
      </c>
    </row>
    <row r="11" spans="1:14" ht="12.75" customHeight="1" x14ac:dyDescent="0.3">
      <c r="A11" s="65" t="str">
        <f t="shared" si="0"/>
        <v/>
      </c>
      <c r="B11" s="65"/>
      <c r="C11" s="66"/>
      <c r="D11" s="78"/>
      <c r="E11" s="117"/>
      <c r="F11" s="65"/>
      <c r="G11" s="55"/>
      <c r="H11" s="76"/>
      <c r="I11" s="118" t="str">
        <f t="shared" si="1"/>
        <v/>
      </c>
      <c r="J11" s="160"/>
      <c r="K11" s="7" t="str">
        <f t="shared" si="2"/>
        <v/>
      </c>
      <c r="L11" s="7" t="str">
        <f t="shared" si="3"/>
        <v/>
      </c>
      <c r="M11" s="7" t="str">
        <f t="shared" si="4"/>
        <v/>
      </c>
      <c r="N11" s="5" t="str">
        <f t="shared" si="5"/>
        <v/>
      </c>
    </row>
    <row r="12" spans="1:14" ht="12.75" customHeight="1" x14ac:dyDescent="0.3">
      <c r="A12" s="65" t="str">
        <f t="shared" si="0"/>
        <v/>
      </c>
      <c r="B12" s="65"/>
      <c r="C12" s="120" t="s">
        <v>1153</v>
      </c>
      <c r="D12" s="78"/>
      <c r="E12" s="117"/>
      <c r="F12" s="65"/>
      <c r="G12" s="55"/>
      <c r="H12" s="76"/>
      <c r="I12" s="118" t="str">
        <f t="shared" si="1"/>
        <v/>
      </c>
      <c r="J12" s="160"/>
      <c r="K12" s="7" t="str">
        <f t="shared" si="2"/>
        <v/>
      </c>
      <c r="L12" s="7" t="str">
        <f t="shared" si="3"/>
        <v/>
      </c>
      <c r="M12" s="7" t="str">
        <f t="shared" si="4"/>
        <v/>
      </c>
      <c r="N12" s="5" t="str">
        <f t="shared" si="5"/>
        <v/>
      </c>
    </row>
    <row r="13" spans="1:14" ht="12.75" customHeight="1" x14ac:dyDescent="0.3">
      <c r="A13" s="65" t="str">
        <f t="shared" si="0"/>
        <v/>
      </c>
      <c r="B13" s="65"/>
      <c r="C13" s="62"/>
      <c r="D13" s="63"/>
      <c r="E13" s="64"/>
      <c r="F13" s="65"/>
      <c r="G13" s="55"/>
      <c r="H13" s="76"/>
      <c r="I13" s="118" t="str">
        <f t="shared" si="1"/>
        <v/>
      </c>
      <c r="J13" s="160"/>
      <c r="K13" s="7" t="str">
        <f t="shared" si="2"/>
        <v/>
      </c>
      <c r="L13" s="7" t="str">
        <f t="shared" si="3"/>
        <v/>
      </c>
      <c r="M13" s="7" t="str">
        <f t="shared" si="4"/>
        <v/>
      </c>
      <c r="N13" s="5" t="str">
        <f t="shared" si="5"/>
        <v/>
      </c>
    </row>
    <row r="14" spans="1:14" ht="12.75" customHeight="1" x14ac:dyDescent="0.3">
      <c r="A14" s="65" t="str">
        <f t="shared" si="0"/>
        <v/>
      </c>
      <c r="B14" s="65"/>
      <c r="C14" s="120"/>
      <c r="D14" s="63"/>
      <c r="E14" s="64"/>
      <c r="F14" s="65"/>
      <c r="G14" s="55"/>
      <c r="H14" s="76"/>
      <c r="I14" s="118" t="str">
        <f t="shared" si="1"/>
        <v/>
      </c>
      <c r="J14" s="160"/>
      <c r="K14" s="7" t="str">
        <f t="shared" si="2"/>
        <v/>
      </c>
      <c r="L14" s="7" t="str">
        <f t="shared" si="3"/>
        <v/>
      </c>
      <c r="M14" s="7" t="str">
        <f t="shared" si="4"/>
        <v/>
      </c>
      <c r="N14" s="5" t="str">
        <f t="shared" si="5"/>
        <v/>
      </c>
    </row>
    <row r="15" spans="1:14" ht="12.75" customHeight="1" x14ac:dyDescent="0.3">
      <c r="A15" s="65" t="str">
        <f t="shared" si="0"/>
        <v>IAS 1</v>
      </c>
      <c r="B15" s="65" t="s">
        <v>1160</v>
      </c>
      <c r="C15" s="66" t="s">
        <v>1154</v>
      </c>
      <c r="D15" s="63"/>
      <c r="E15" s="64"/>
      <c r="F15" s="65" t="s">
        <v>24</v>
      </c>
      <c r="G15" s="55">
        <v>1</v>
      </c>
      <c r="H15" s="76"/>
      <c r="I15" s="118" t="str">
        <f t="shared" si="1"/>
        <v/>
      </c>
      <c r="J15" s="160"/>
      <c r="K15" s="7" t="str">
        <f t="shared" si="2"/>
        <v xml:space="preserve">IAS </v>
      </c>
      <c r="L15" s="7" t="str">
        <f t="shared" si="3"/>
        <v xml:space="preserve">IAS </v>
      </c>
      <c r="M15" s="7" t="str">
        <f t="shared" si="4"/>
        <v xml:space="preserve">IAS </v>
      </c>
      <c r="N15" s="5">
        <f t="shared" si="5"/>
        <v>1</v>
      </c>
    </row>
    <row r="16" spans="1:14" ht="12.75" customHeight="1" x14ac:dyDescent="0.3">
      <c r="A16" s="65" t="str">
        <f t="shared" si="0"/>
        <v/>
      </c>
      <c r="B16" s="65"/>
      <c r="C16" s="66"/>
      <c r="D16" s="63"/>
      <c r="E16" s="64"/>
      <c r="F16" s="65"/>
      <c r="G16" s="55"/>
      <c r="H16" s="76"/>
      <c r="I16" s="118" t="str">
        <f t="shared" ref="I16:I33" si="6">IF(AND(OR(G16=0,H16=0)),"",G16*H16)</f>
        <v/>
      </c>
      <c r="J16" s="160"/>
      <c r="K16" s="7" t="str">
        <f t="shared" ref="K16:K33" si="7">IF(ISBLANK(B16),"","IAS ")</f>
        <v/>
      </c>
      <c r="L16" s="7" t="str">
        <f t="shared" ref="L16:L33" si="8">IF(ISBLANK(F16),"","IAS ")</f>
        <v/>
      </c>
      <c r="M16" s="7" t="str">
        <f t="shared" ref="M16:M33" si="9">IF(K16="IAS ","IAS ",IF(L16="IAS ","IAS ",""))</f>
        <v/>
      </c>
      <c r="N16" s="5" t="str">
        <f t="shared" ref="N16:N33" si="10">IF(AND(M16="IAS ",ISNUMBER(MAX(N9:N15))),MAX(N9:N15)+1,"")</f>
        <v/>
      </c>
    </row>
    <row r="17" spans="1:14" ht="12.75" customHeight="1" x14ac:dyDescent="0.3">
      <c r="A17" s="65" t="str">
        <f t="shared" si="0"/>
        <v>IAS 2</v>
      </c>
      <c r="B17" s="65" t="s">
        <v>1161</v>
      </c>
      <c r="C17" s="66" t="s">
        <v>1156</v>
      </c>
      <c r="D17" s="63"/>
      <c r="E17" s="64"/>
      <c r="F17" s="65" t="s">
        <v>24</v>
      </c>
      <c r="G17" s="33">
        <v>1</v>
      </c>
      <c r="H17" s="34"/>
      <c r="I17" s="118" t="str">
        <f t="shared" si="6"/>
        <v/>
      </c>
      <c r="J17" s="160"/>
      <c r="K17" s="7" t="str">
        <f t="shared" si="7"/>
        <v xml:space="preserve">IAS </v>
      </c>
      <c r="L17" s="7" t="str">
        <f t="shared" si="8"/>
        <v xml:space="preserve">IAS </v>
      </c>
      <c r="M17" s="7" t="str">
        <f t="shared" si="9"/>
        <v xml:space="preserve">IAS </v>
      </c>
      <c r="N17" s="5">
        <f t="shared" si="10"/>
        <v>2</v>
      </c>
    </row>
    <row r="18" spans="1:14" ht="12.75" customHeight="1" x14ac:dyDescent="0.3">
      <c r="A18" s="65" t="str">
        <f t="shared" si="0"/>
        <v/>
      </c>
      <c r="B18" s="65"/>
      <c r="C18" s="66"/>
      <c r="D18" s="63"/>
      <c r="E18" s="64"/>
      <c r="F18" s="65"/>
      <c r="G18" s="33"/>
      <c r="H18" s="34"/>
      <c r="I18" s="118" t="str">
        <f t="shared" si="6"/>
        <v/>
      </c>
      <c r="J18" s="160"/>
      <c r="K18" s="7" t="str">
        <f t="shared" si="7"/>
        <v/>
      </c>
      <c r="L18" s="7" t="str">
        <f t="shared" si="8"/>
        <v/>
      </c>
      <c r="M18" s="7" t="str">
        <f t="shared" si="9"/>
        <v/>
      </c>
      <c r="N18" s="5" t="str">
        <f t="shared" si="10"/>
        <v/>
      </c>
    </row>
    <row r="19" spans="1:14" ht="12.75" customHeight="1" x14ac:dyDescent="0.3">
      <c r="A19" s="65" t="str">
        <f t="shared" si="0"/>
        <v>IAS 3</v>
      </c>
      <c r="B19" s="65" t="s">
        <v>1162</v>
      </c>
      <c r="C19" s="23" t="s">
        <v>1158</v>
      </c>
      <c r="D19" s="31"/>
      <c r="E19" s="32"/>
      <c r="F19" s="65" t="s">
        <v>24</v>
      </c>
      <c r="G19" s="33">
        <v>1</v>
      </c>
      <c r="H19" s="34"/>
      <c r="I19" s="118" t="str">
        <f t="shared" si="6"/>
        <v/>
      </c>
      <c r="J19" s="160"/>
      <c r="K19" s="7" t="str">
        <f t="shared" si="7"/>
        <v xml:space="preserve">IAS </v>
      </c>
      <c r="L19" s="7" t="str">
        <f t="shared" si="8"/>
        <v xml:space="preserve">IAS </v>
      </c>
      <c r="M19" s="7" t="str">
        <f t="shared" si="9"/>
        <v xml:space="preserve">IAS </v>
      </c>
      <c r="N19" s="5">
        <f t="shared" si="10"/>
        <v>3</v>
      </c>
    </row>
    <row r="20" spans="1:14" ht="12.75" customHeight="1" x14ac:dyDescent="0.3">
      <c r="A20" s="65" t="str">
        <f t="shared" si="0"/>
        <v/>
      </c>
      <c r="B20" s="65"/>
      <c r="C20" s="23" t="s">
        <v>1159</v>
      </c>
      <c r="D20" s="31"/>
      <c r="E20" s="32"/>
      <c r="F20" s="30"/>
      <c r="G20" s="33"/>
      <c r="H20" s="34"/>
      <c r="I20" s="118" t="str">
        <f t="shared" si="6"/>
        <v/>
      </c>
      <c r="J20" s="160"/>
      <c r="K20" s="7" t="str">
        <f t="shared" si="7"/>
        <v/>
      </c>
      <c r="L20" s="7" t="str">
        <f t="shared" si="8"/>
        <v/>
      </c>
      <c r="M20" s="7" t="str">
        <f t="shared" si="9"/>
        <v/>
      </c>
      <c r="N20" s="5" t="str">
        <f t="shared" si="10"/>
        <v/>
      </c>
    </row>
    <row r="21" spans="1:14" ht="12.75" customHeight="1" x14ac:dyDescent="0.3">
      <c r="A21" s="65" t="str">
        <f t="shared" si="0"/>
        <v/>
      </c>
      <c r="B21" s="65"/>
      <c r="C21" s="36"/>
      <c r="D21" s="31"/>
      <c r="E21" s="32"/>
      <c r="F21" s="30"/>
      <c r="G21" s="33"/>
      <c r="H21" s="34"/>
      <c r="I21" s="118" t="str">
        <f t="shared" si="6"/>
        <v/>
      </c>
      <c r="J21" s="160"/>
      <c r="K21" s="7" t="str">
        <f t="shared" si="7"/>
        <v/>
      </c>
      <c r="L21" s="7" t="str">
        <f t="shared" si="8"/>
        <v/>
      </c>
      <c r="M21" s="7" t="str">
        <f t="shared" si="9"/>
        <v/>
      </c>
      <c r="N21" s="5" t="str">
        <f t="shared" si="10"/>
        <v/>
      </c>
    </row>
    <row r="22" spans="1:14" ht="12.75" customHeight="1" x14ac:dyDescent="0.3">
      <c r="A22" s="65" t="str">
        <f t="shared" si="0"/>
        <v>IAS 4</v>
      </c>
      <c r="B22" s="65" t="s">
        <v>1163</v>
      </c>
      <c r="C22" s="23" t="s">
        <v>1155</v>
      </c>
      <c r="D22" s="31"/>
      <c r="E22" s="32"/>
      <c r="F22" s="65" t="s">
        <v>24</v>
      </c>
      <c r="G22" s="33">
        <v>1</v>
      </c>
      <c r="H22" s="34"/>
      <c r="I22" s="118" t="str">
        <f t="shared" si="6"/>
        <v/>
      </c>
      <c r="J22" s="160"/>
      <c r="K22" s="7" t="str">
        <f t="shared" si="7"/>
        <v xml:space="preserve">IAS </v>
      </c>
      <c r="L22" s="7" t="str">
        <f t="shared" si="8"/>
        <v xml:space="preserve">IAS </v>
      </c>
      <c r="M22" s="7" t="str">
        <f t="shared" si="9"/>
        <v xml:space="preserve">IAS </v>
      </c>
      <c r="N22" s="5">
        <f t="shared" si="10"/>
        <v>4</v>
      </c>
    </row>
    <row r="23" spans="1:14" ht="12.75" customHeight="1" x14ac:dyDescent="0.3">
      <c r="A23" s="65" t="str">
        <f t="shared" si="0"/>
        <v/>
      </c>
      <c r="B23" s="65"/>
      <c r="C23" s="36"/>
      <c r="D23" s="31"/>
      <c r="E23" s="32"/>
      <c r="F23" s="30"/>
      <c r="G23" s="33"/>
      <c r="H23" s="34"/>
      <c r="I23" s="118" t="str">
        <f t="shared" si="6"/>
        <v/>
      </c>
      <c r="J23" s="160"/>
      <c r="K23" s="7" t="str">
        <f t="shared" si="7"/>
        <v/>
      </c>
      <c r="L23" s="7" t="str">
        <f t="shared" si="8"/>
        <v/>
      </c>
      <c r="M23" s="7" t="str">
        <f t="shared" si="9"/>
        <v/>
      </c>
      <c r="N23" s="5" t="str">
        <f t="shared" si="10"/>
        <v/>
      </c>
    </row>
    <row r="24" spans="1:14" ht="12.75" customHeight="1" x14ac:dyDescent="0.3">
      <c r="A24" s="65" t="str">
        <f t="shared" si="0"/>
        <v>IAS 5</v>
      </c>
      <c r="B24" s="65" t="s">
        <v>1164</v>
      </c>
      <c r="C24" s="23" t="s">
        <v>1157</v>
      </c>
      <c r="D24" s="31"/>
      <c r="E24" s="32"/>
      <c r="F24" s="65" t="s">
        <v>24</v>
      </c>
      <c r="G24" s="33">
        <v>1</v>
      </c>
      <c r="H24" s="34"/>
      <c r="I24" s="118" t="str">
        <f t="shared" si="6"/>
        <v/>
      </c>
      <c r="J24" s="160"/>
      <c r="K24" s="7" t="str">
        <f t="shared" si="7"/>
        <v xml:space="preserve">IAS </v>
      </c>
      <c r="L24" s="7" t="str">
        <f t="shared" si="8"/>
        <v xml:space="preserve">IAS </v>
      </c>
      <c r="M24" s="7" t="str">
        <f t="shared" si="9"/>
        <v xml:space="preserve">IAS </v>
      </c>
      <c r="N24" s="5">
        <f t="shared" si="10"/>
        <v>5</v>
      </c>
    </row>
    <row r="25" spans="1:14" ht="12.75" customHeight="1" x14ac:dyDescent="0.3">
      <c r="A25" s="65" t="str">
        <f t="shared" si="0"/>
        <v/>
      </c>
      <c r="B25" s="65"/>
      <c r="C25" s="36"/>
      <c r="D25" s="31"/>
      <c r="E25" s="32"/>
      <c r="F25" s="30"/>
      <c r="G25" s="33"/>
      <c r="H25" s="34"/>
      <c r="I25" s="118" t="str">
        <f t="shared" si="6"/>
        <v/>
      </c>
      <c r="J25" s="160"/>
      <c r="K25" s="7" t="str">
        <f t="shared" si="7"/>
        <v/>
      </c>
      <c r="L25" s="7" t="str">
        <f t="shared" si="8"/>
        <v/>
      </c>
      <c r="M25" s="7" t="str">
        <f t="shared" si="9"/>
        <v/>
      </c>
      <c r="N25" s="5" t="str">
        <f t="shared" si="10"/>
        <v/>
      </c>
    </row>
    <row r="26" spans="1:14" ht="12.75" customHeight="1" x14ac:dyDescent="0.3">
      <c r="A26" s="65"/>
      <c r="B26" s="65"/>
      <c r="C26" s="36"/>
      <c r="D26" s="31"/>
      <c r="E26" s="32"/>
      <c r="F26" s="30"/>
      <c r="G26" s="33"/>
      <c r="H26" s="34"/>
      <c r="I26" s="118" t="str">
        <f t="shared" si="6"/>
        <v/>
      </c>
      <c r="J26" s="160"/>
      <c r="K26" s="7" t="str">
        <f t="shared" si="7"/>
        <v/>
      </c>
      <c r="L26" s="7" t="str">
        <f t="shared" si="8"/>
        <v/>
      </c>
      <c r="M26" s="7" t="str">
        <f t="shared" si="9"/>
        <v/>
      </c>
      <c r="N26" s="5" t="str">
        <f t="shared" si="10"/>
        <v/>
      </c>
    </row>
    <row r="27" spans="1:14" ht="12.75" customHeight="1" x14ac:dyDescent="0.3">
      <c r="A27" s="65"/>
      <c r="B27" s="65"/>
      <c r="C27" s="36"/>
      <c r="D27" s="31"/>
      <c r="E27" s="32"/>
      <c r="F27" s="30"/>
      <c r="G27" s="33"/>
      <c r="H27" s="34"/>
      <c r="I27" s="118" t="str">
        <f t="shared" si="6"/>
        <v/>
      </c>
      <c r="J27" s="160"/>
      <c r="K27" s="7" t="str">
        <f t="shared" si="7"/>
        <v/>
      </c>
      <c r="L27" s="7" t="str">
        <f t="shared" si="8"/>
        <v/>
      </c>
      <c r="M27" s="7" t="str">
        <f t="shared" si="9"/>
        <v/>
      </c>
      <c r="N27" s="5" t="str">
        <f t="shared" si="10"/>
        <v/>
      </c>
    </row>
    <row r="28" spans="1:14" ht="12.75" customHeight="1" x14ac:dyDescent="0.3">
      <c r="A28" s="65"/>
      <c r="B28" s="65"/>
      <c r="C28" s="36"/>
      <c r="D28" s="31"/>
      <c r="E28" s="32"/>
      <c r="F28" s="30"/>
      <c r="G28" s="33"/>
      <c r="H28" s="34"/>
      <c r="I28" s="118" t="str">
        <f t="shared" si="6"/>
        <v/>
      </c>
      <c r="J28" s="160"/>
      <c r="K28" s="7" t="str">
        <f t="shared" si="7"/>
        <v/>
      </c>
      <c r="L28" s="7" t="str">
        <f t="shared" si="8"/>
        <v/>
      </c>
      <c r="M28" s="7" t="str">
        <f t="shared" si="9"/>
        <v/>
      </c>
      <c r="N28" s="5" t="str">
        <f t="shared" si="10"/>
        <v/>
      </c>
    </row>
    <row r="29" spans="1:14" ht="12.75" customHeight="1" x14ac:dyDescent="0.3">
      <c r="A29" s="65"/>
      <c r="B29" s="65"/>
      <c r="C29" s="36"/>
      <c r="D29" s="31"/>
      <c r="E29" s="32"/>
      <c r="F29" s="30"/>
      <c r="G29" s="33"/>
      <c r="H29" s="34"/>
      <c r="I29" s="118" t="str">
        <f t="shared" si="6"/>
        <v/>
      </c>
      <c r="J29" s="160"/>
      <c r="K29" s="7" t="str">
        <f t="shared" si="7"/>
        <v/>
      </c>
      <c r="L29" s="7" t="str">
        <f t="shared" si="8"/>
        <v/>
      </c>
      <c r="M29" s="7" t="str">
        <f t="shared" si="9"/>
        <v/>
      </c>
      <c r="N29" s="5" t="str">
        <f t="shared" si="10"/>
        <v/>
      </c>
    </row>
    <row r="30" spans="1:14" ht="12.75" customHeight="1" x14ac:dyDescent="0.3">
      <c r="A30" s="65"/>
      <c r="B30" s="65"/>
      <c r="C30" s="36"/>
      <c r="D30" s="31"/>
      <c r="E30" s="32"/>
      <c r="F30" s="30"/>
      <c r="G30" s="33"/>
      <c r="H30" s="34"/>
      <c r="I30" s="118" t="str">
        <f t="shared" si="6"/>
        <v/>
      </c>
      <c r="J30" s="160"/>
      <c r="K30" s="7" t="str">
        <f t="shared" si="7"/>
        <v/>
      </c>
      <c r="L30" s="7" t="str">
        <f t="shared" si="8"/>
        <v/>
      </c>
      <c r="M30" s="7" t="str">
        <f t="shared" si="9"/>
        <v/>
      </c>
      <c r="N30" s="5" t="str">
        <f t="shared" si="10"/>
        <v/>
      </c>
    </row>
    <row r="31" spans="1:14" ht="12.75" customHeight="1" x14ac:dyDescent="0.3">
      <c r="A31" s="65"/>
      <c r="B31" s="65"/>
      <c r="C31" s="36"/>
      <c r="D31" s="31"/>
      <c r="E31" s="32"/>
      <c r="F31" s="30"/>
      <c r="G31" s="33"/>
      <c r="H31" s="34"/>
      <c r="I31" s="118" t="str">
        <f t="shared" si="6"/>
        <v/>
      </c>
      <c r="J31" s="160"/>
      <c r="K31" s="7" t="str">
        <f t="shared" si="7"/>
        <v/>
      </c>
      <c r="L31" s="7" t="str">
        <f t="shared" si="8"/>
        <v/>
      </c>
      <c r="M31" s="7" t="str">
        <f t="shared" si="9"/>
        <v/>
      </c>
      <c r="N31" s="5" t="str">
        <f t="shared" si="10"/>
        <v/>
      </c>
    </row>
    <row r="32" spans="1:14" ht="12.75" customHeight="1" x14ac:dyDescent="0.3">
      <c r="A32" s="65" t="str">
        <f t="shared" si="0"/>
        <v/>
      </c>
      <c r="B32" s="65"/>
      <c r="C32" s="36"/>
      <c r="D32" s="31"/>
      <c r="E32" s="32"/>
      <c r="F32" s="30"/>
      <c r="G32" s="33"/>
      <c r="H32" s="34"/>
      <c r="I32" s="118" t="str">
        <f t="shared" si="6"/>
        <v/>
      </c>
      <c r="J32" s="160"/>
      <c r="K32" s="7" t="str">
        <f t="shared" si="7"/>
        <v/>
      </c>
      <c r="L32" s="7" t="str">
        <f t="shared" si="8"/>
        <v/>
      </c>
      <c r="M32" s="7" t="str">
        <f t="shared" si="9"/>
        <v/>
      </c>
      <c r="N32" s="5" t="str">
        <f t="shared" si="10"/>
        <v/>
      </c>
    </row>
    <row r="33" spans="1:14" ht="12.75" customHeight="1" x14ac:dyDescent="0.3">
      <c r="A33" s="65" t="str">
        <f t="shared" si="0"/>
        <v/>
      </c>
      <c r="B33" s="65"/>
      <c r="C33" s="36"/>
      <c r="D33" s="31"/>
      <c r="E33" s="32"/>
      <c r="F33" s="30"/>
      <c r="G33" s="33"/>
      <c r="H33" s="34"/>
      <c r="I33" s="118" t="str">
        <f t="shared" si="6"/>
        <v/>
      </c>
      <c r="J33" s="160"/>
      <c r="K33" s="7" t="str">
        <f t="shared" si="7"/>
        <v/>
      </c>
      <c r="L33" s="7" t="str">
        <f t="shared" si="8"/>
        <v/>
      </c>
      <c r="M33" s="7" t="str">
        <f t="shared" si="9"/>
        <v/>
      </c>
      <c r="N33" s="5" t="str">
        <f t="shared" si="10"/>
        <v/>
      </c>
    </row>
    <row r="34" spans="1:14" ht="20.100000000000001" customHeight="1" x14ac:dyDescent="0.3">
      <c r="A34" s="129" t="s">
        <v>1165</v>
      </c>
      <c r="B34" s="177"/>
      <c r="C34" s="178" t="s">
        <v>21</v>
      </c>
      <c r="D34" s="178"/>
      <c r="E34" s="179"/>
      <c r="F34" s="180"/>
      <c r="G34" s="180"/>
      <c r="H34" s="180"/>
      <c r="I34" s="181" t="str">
        <f>IF(MAX(I7:I33)&gt;0,SUM(I7:I33),"")</f>
        <v/>
      </c>
      <c r="J34" s="160"/>
      <c r="K34" s="7" t="str">
        <f t="shared" si="2"/>
        <v/>
      </c>
      <c r="L34" s="7" t="str">
        <f t="shared" si="3"/>
        <v/>
      </c>
      <c r="M34" s="7" t="str">
        <f t="shared" si="4"/>
        <v/>
      </c>
      <c r="N34" s="5" t="str">
        <f>IF(AND(M34="IAS ",ISNUMBER(MAX(N23:N33))),MAX(N23:N33)+1,"")</f>
        <v/>
      </c>
    </row>
    <row r="35" spans="1:14" ht="16.5" x14ac:dyDescent="0.3">
      <c r="A35" s="160"/>
      <c r="B35" s="7"/>
      <c r="C35" s="7"/>
      <c r="D35" s="7"/>
      <c r="E35" s="5"/>
    </row>
    <row r="36" spans="1:14" ht="16.5" x14ac:dyDescent="0.3">
      <c r="A36" s="160"/>
      <c r="B36" s="7"/>
      <c r="C36" s="7"/>
      <c r="D36" s="7"/>
      <c r="E36" s="5"/>
    </row>
    <row r="37" spans="1:14" ht="16.5" x14ac:dyDescent="0.3">
      <c r="A37" s="160"/>
      <c r="B37" s="7"/>
      <c r="C37" s="7"/>
      <c r="D37" s="7"/>
      <c r="E37" s="5"/>
    </row>
    <row r="38" spans="1:14" ht="16.5" x14ac:dyDescent="0.3">
      <c r="A38" s="160"/>
      <c r="B38" s="7"/>
      <c r="C38" s="7"/>
      <c r="D38" s="7"/>
      <c r="E38" s="5"/>
    </row>
    <row r="39" spans="1:14" ht="16.5" x14ac:dyDescent="0.3">
      <c r="A39" s="160"/>
      <c r="B39" s="7"/>
      <c r="C39" s="7"/>
      <c r="D39" s="7"/>
      <c r="E39" s="5"/>
    </row>
    <row r="40" spans="1:14" ht="16.5" x14ac:dyDescent="0.3">
      <c r="A40" s="160"/>
      <c r="B40" s="7"/>
      <c r="C40" s="7"/>
      <c r="D40" s="7"/>
      <c r="E40" s="5"/>
    </row>
    <row r="41" spans="1:14" ht="16.5" x14ac:dyDescent="0.3">
      <c r="A41" s="160"/>
      <c r="B41" s="7"/>
      <c r="C41" s="7"/>
      <c r="D41" s="7"/>
      <c r="E41" s="5"/>
    </row>
    <row r="42" spans="1:14" ht="16.5" x14ac:dyDescent="0.3">
      <c r="A42" s="160"/>
      <c r="B42" s="7"/>
      <c r="C42" s="7"/>
      <c r="D42" s="7"/>
      <c r="E42" s="5"/>
    </row>
    <row r="43" spans="1:14" ht="16.5" x14ac:dyDescent="0.3">
      <c r="A43" s="160"/>
      <c r="B43" s="7"/>
      <c r="C43" s="7"/>
      <c r="D43" s="7"/>
      <c r="E43" s="5"/>
    </row>
    <row r="44" spans="1:14" ht="16.5" x14ac:dyDescent="0.3">
      <c r="A44" s="160"/>
      <c r="B44" s="7"/>
      <c r="C44" s="7"/>
      <c r="D44" s="7"/>
      <c r="E44" s="5"/>
    </row>
    <row r="45" spans="1:14" ht="16.5" x14ac:dyDescent="0.3">
      <c r="A45" s="160"/>
      <c r="B45" s="7"/>
      <c r="C45" s="7"/>
      <c r="D45" s="7"/>
      <c r="E45" s="5"/>
    </row>
    <row r="46" spans="1:14" ht="16.5" x14ac:dyDescent="0.3">
      <c r="A46" s="160"/>
      <c r="B46" s="7"/>
      <c r="C46" s="7"/>
      <c r="D46" s="7"/>
      <c r="E46" s="5"/>
    </row>
    <row r="47" spans="1:14" ht="16.5" x14ac:dyDescent="0.3">
      <c r="A47" s="160"/>
      <c r="B47" s="7"/>
      <c r="C47" s="7"/>
      <c r="D47" s="7"/>
      <c r="E47" s="5"/>
    </row>
    <row r="48" spans="1:14" ht="16.5" x14ac:dyDescent="0.3">
      <c r="A48" s="160"/>
      <c r="B48" s="7"/>
      <c r="C48" s="7"/>
      <c r="D48" s="7"/>
      <c r="E48" s="5"/>
    </row>
    <row r="49" spans="1:5" ht="16.5" x14ac:dyDescent="0.3">
      <c r="A49" s="160"/>
      <c r="B49" s="7"/>
      <c r="C49" s="7"/>
      <c r="D49" s="7"/>
      <c r="E49" s="5"/>
    </row>
  </sheetData>
  <mergeCells count="12">
    <mergeCell ref="A5:I5"/>
    <mergeCell ref="C6:E6"/>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fitToHeight="0" orientation="landscape" r:id="rId1"/>
  <headerFooter alignWithMargins="0">
    <oddHeader>&amp;L&amp;G</oddHeader>
    <oddFooter>&amp;C&amp;"Arial Narrow,Regular"&amp;9SECTION PE : SUBSTATION INTEGRATED SECURITY SYSTEMS
Page No:&amp;P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FF00"/>
    <pageSetUpPr fitToPage="1"/>
  </sheetPr>
  <dimension ref="A1:Q1363"/>
  <sheetViews>
    <sheetView tabSelected="1" view="pageBreakPreview" zoomScale="85" zoomScaleNormal="100" zoomScaleSheetLayoutView="85" workbookViewId="0">
      <selection activeCell="H11" sqref="H11"/>
    </sheetView>
  </sheetViews>
  <sheetFormatPr defaultColWidth="9.140625" defaultRowHeight="12.75" x14ac:dyDescent="0.2"/>
  <cols>
    <col min="1" max="1" width="7.7109375" style="74" customWidth="1"/>
    <col min="2" max="2" width="8.7109375" style="74" customWidth="1"/>
    <col min="3" max="4" width="3.7109375" style="74" customWidth="1"/>
    <col min="5" max="5" width="47.5703125" style="74" customWidth="1"/>
    <col min="6" max="6" width="12" style="74" bestFit="1" customWidth="1"/>
    <col min="7" max="7" width="14.5703125" style="74" customWidth="1"/>
    <col min="8" max="9" width="12.7109375" style="74" customWidth="1"/>
    <col min="10" max="10" width="15.7109375" style="74" customWidth="1"/>
    <col min="11" max="11" width="0" style="3" hidden="1" customWidth="1"/>
    <col min="12" max="12" width="9.140625" style="3" hidden="1" customWidth="1"/>
    <col min="13" max="16" width="0" style="3" hidden="1" customWidth="1"/>
    <col min="17" max="17" width="15.7109375" style="74" customWidth="1"/>
    <col min="18" max="16384" width="9.140625" style="3"/>
  </cols>
  <sheetData>
    <row r="1" spans="1:17" x14ac:dyDescent="0.2">
      <c r="A1" s="343"/>
      <c r="B1" s="344"/>
      <c r="C1" s="343" t="s">
        <v>1319</v>
      </c>
      <c r="D1" s="344"/>
      <c r="E1" s="345"/>
      <c r="F1" s="346" t="s">
        <v>561</v>
      </c>
      <c r="G1" s="347"/>
      <c r="H1" s="348"/>
      <c r="I1" s="349"/>
      <c r="J1" s="350"/>
      <c r="K1" s="351"/>
      <c r="L1" s="351"/>
      <c r="M1" s="351"/>
      <c r="N1" s="351"/>
      <c r="O1" s="351"/>
      <c r="P1" s="351"/>
      <c r="Q1" s="351"/>
    </row>
    <row r="2" spans="1:17" x14ac:dyDescent="0.2">
      <c r="A2" s="352"/>
      <c r="B2" s="353"/>
      <c r="C2" s="352"/>
      <c r="D2" s="353"/>
      <c r="E2" s="354"/>
      <c r="F2" s="346" t="s">
        <v>562</v>
      </c>
      <c r="G2" s="347"/>
      <c r="H2" s="348"/>
      <c r="I2" s="349"/>
      <c r="J2" s="350"/>
      <c r="K2" s="351"/>
      <c r="L2" s="351"/>
      <c r="M2" s="351"/>
      <c r="N2" s="351"/>
      <c r="O2" s="351"/>
      <c r="P2" s="351"/>
      <c r="Q2" s="351"/>
    </row>
    <row r="3" spans="1:17" x14ac:dyDescent="0.2">
      <c r="A3" s="352"/>
      <c r="B3" s="353"/>
      <c r="C3" s="352"/>
      <c r="D3" s="353"/>
      <c r="E3" s="354"/>
      <c r="F3" s="346" t="s">
        <v>563</v>
      </c>
      <c r="G3" s="347"/>
      <c r="H3" s="348"/>
      <c r="I3" s="349"/>
      <c r="J3" s="350"/>
      <c r="K3" s="351"/>
      <c r="L3" s="351"/>
      <c r="M3" s="351"/>
      <c r="N3" s="351"/>
      <c r="O3" s="351"/>
      <c r="P3" s="351"/>
      <c r="Q3" s="351"/>
    </row>
    <row r="4" spans="1:17" x14ac:dyDescent="0.2">
      <c r="A4" s="355"/>
      <c r="B4" s="356"/>
      <c r="C4" s="355"/>
      <c r="D4" s="356"/>
      <c r="E4" s="357"/>
      <c r="F4" s="346" t="s">
        <v>564</v>
      </c>
      <c r="G4" s="347"/>
      <c r="H4" s="348"/>
      <c r="I4" s="349"/>
      <c r="J4" s="350"/>
      <c r="K4" s="351"/>
      <c r="L4" s="351"/>
      <c r="M4" s="351"/>
      <c r="N4" s="351"/>
      <c r="O4" s="351"/>
      <c r="P4" s="351"/>
      <c r="Q4" s="351"/>
    </row>
    <row r="5" spans="1:17" ht="12.75" customHeight="1" x14ac:dyDescent="0.2">
      <c r="A5" s="740" t="str">
        <f>'COVER SHEET'!B2</f>
        <v>Project  Name: SASOL CHEM 88/11 kV SUBSTATION BREAKER ROOM - NEW CABLE TRENCH AND RELATED WORKS:
Civil works - Bill of Quantities</v>
      </c>
      <c r="B5" s="741"/>
      <c r="C5" s="741"/>
      <c r="D5" s="741"/>
      <c r="E5" s="741"/>
      <c r="F5" s="741"/>
      <c r="G5" s="741"/>
      <c r="H5" s="741"/>
      <c r="I5" s="741"/>
      <c r="J5" s="742"/>
      <c r="K5" s="351"/>
      <c r="L5" s="351"/>
      <c r="M5" s="351"/>
      <c r="N5" s="351"/>
      <c r="O5" s="351"/>
      <c r="P5" s="351"/>
      <c r="Q5" s="351"/>
    </row>
    <row r="6" spans="1:17" ht="39.950000000000003" customHeight="1" x14ac:dyDescent="0.2">
      <c r="A6" s="358" t="s">
        <v>565</v>
      </c>
      <c r="B6" s="358" t="s">
        <v>566</v>
      </c>
      <c r="C6" s="359" t="s">
        <v>0</v>
      </c>
      <c r="D6" s="360"/>
      <c r="E6" s="361"/>
      <c r="F6" s="358" t="s">
        <v>1</v>
      </c>
      <c r="G6" s="358" t="s">
        <v>2</v>
      </c>
      <c r="H6" s="358" t="s">
        <v>3</v>
      </c>
      <c r="I6" s="362"/>
      <c r="J6" s="363" t="s">
        <v>4</v>
      </c>
      <c r="K6" s="351"/>
      <c r="L6" s="351"/>
      <c r="M6" s="351"/>
      <c r="N6" s="351"/>
      <c r="O6" s="351"/>
      <c r="P6" s="351"/>
      <c r="Q6" s="363" t="s">
        <v>4</v>
      </c>
    </row>
    <row r="7" spans="1:17" s="4" customFormat="1" ht="12.75" customHeight="1" x14ac:dyDescent="0.2">
      <c r="A7" s="364"/>
      <c r="B7" s="364"/>
      <c r="C7" s="365"/>
      <c r="D7" s="366"/>
      <c r="E7" s="367"/>
      <c r="F7" s="364" t="s">
        <v>215</v>
      </c>
      <c r="G7" s="368">
        <v>44986</v>
      </c>
      <c r="H7" s="369"/>
      <c r="I7" s="367"/>
      <c r="J7" s="370" t="str">
        <f t="shared" ref="J7:J46" si="0">IF(AND(OR(G7=0,H7=0)),"",G7*H7)</f>
        <v/>
      </c>
      <c r="K7" s="371"/>
      <c r="L7" s="371"/>
      <c r="M7" s="371"/>
      <c r="N7" s="371"/>
      <c r="O7" s="371"/>
      <c r="P7" s="371"/>
      <c r="Q7" s="370" t="str">
        <f t="shared" ref="Q7:Q13" si="1">IF(AND(OR(N7=0,O7=0)),"",N7*O7)</f>
        <v/>
      </c>
    </row>
    <row r="8" spans="1:17" s="4" customFormat="1" ht="12.75" customHeight="1" x14ac:dyDescent="0.2">
      <c r="A8" s="364"/>
      <c r="B8" s="364"/>
      <c r="C8" s="365"/>
      <c r="D8" s="366"/>
      <c r="E8" s="367"/>
      <c r="F8" s="364" t="s">
        <v>216</v>
      </c>
      <c r="G8" s="372">
        <v>45046</v>
      </c>
      <c r="H8" s="369"/>
      <c r="I8" s="367"/>
      <c r="J8" s="370" t="str">
        <f t="shared" si="0"/>
        <v/>
      </c>
      <c r="K8" s="371"/>
      <c r="L8" s="371"/>
      <c r="M8" s="371"/>
      <c r="N8" s="371"/>
      <c r="O8" s="371"/>
      <c r="P8" s="371"/>
      <c r="Q8" s="370" t="str">
        <f t="shared" si="1"/>
        <v/>
      </c>
    </row>
    <row r="9" spans="1:17" s="1" customFormat="1" ht="12.75" customHeight="1" x14ac:dyDescent="0.2">
      <c r="A9" s="373" t="s">
        <v>334</v>
      </c>
      <c r="B9" s="374" t="s">
        <v>406</v>
      </c>
      <c r="C9" s="375" t="s">
        <v>317</v>
      </c>
      <c r="D9" s="376"/>
      <c r="E9" s="377"/>
      <c r="F9" s="369"/>
      <c r="G9" s="369"/>
      <c r="H9" s="369"/>
      <c r="I9" s="367"/>
      <c r="J9" s="370" t="str">
        <f t="shared" si="0"/>
        <v/>
      </c>
      <c r="K9" s="378"/>
      <c r="L9" s="379"/>
      <c r="M9" s="380"/>
      <c r="N9" s="381"/>
      <c r="O9" s="378"/>
      <c r="P9" s="378"/>
      <c r="Q9" s="370" t="str">
        <f t="shared" si="1"/>
        <v/>
      </c>
    </row>
    <row r="10" spans="1:17" s="1" customFormat="1" ht="12.75" customHeight="1" x14ac:dyDescent="0.2">
      <c r="A10" s="373" t="str">
        <f t="shared" ref="A10:A46" si="2">CONCATENATE(N10,O10)</f>
        <v/>
      </c>
      <c r="B10" s="374"/>
      <c r="C10" s="382"/>
      <c r="D10" s="383"/>
      <c r="E10" s="384"/>
      <c r="F10" s="369"/>
      <c r="G10" s="369"/>
      <c r="H10" s="369"/>
      <c r="I10" s="367"/>
      <c r="J10" s="370" t="str">
        <f t="shared" si="0"/>
        <v/>
      </c>
      <c r="K10" s="378"/>
      <c r="L10" s="379"/>
      <c r="M10" s="380"/>
      <c r="N10" s="381"/>
      <c r="O10" s="378"/>
      <c r="P10" s="378"/>
      <c r="Q10" s="370" t="str">
        <f t="shared" si="1"/>
        <v/>
      </c>
    </row>
    <row r="11" spans="1:17" s="1" customFormat="1" ht="12.75" customHeight="1" x14ac:dyDescent="0.2">
      <c r="A11" s="373" t="str">
        <f t="shared" si="2"/>
        <v/>
      </c>
      <c r="B11" s="373"/>
      <c r="C11" s="385"/>
      <c r="D11" s="378"/>
      <c r="E11" s="386"/>
      <c r="F11" s="364"/>
      <c r="G11" s="364"/>
      <c r="H11" s="387"/>
      <c r="I11" s="388"/>
      <c r="J11" s="370" t="str">
        <f t="shared" si="0"/>
        <v/>
      </c>
      <c r="K11" s="378"/>
      <c r="L11" s="379"/>
      <c r="M11" s="380"/>
      <c r="N11" s="381"/>
      <c r="O11" s="378"/>
      <c r="P11" s="378"/>
      <c r="Q11" s="370" t="str">
        <f t="shared" si="1"/>
        <v/>
      </c>
    </row>
    <row r="12" spans="1:17" s="1" customFormat="1" ht="12.75" customHeight="1" x14ac:dyDescent="0.2">
      <c r="A12" s="373" t="str">
        <f t="shared" si="2"/>
        <v/>
      </c>
      <c r="B12" s="373"/>
      <c r="C12" s="389" t="s">
        <v>217</v>
      </c>
      <c r="D12" s="378"/>
      <c r="E12" s="386"/>
      <c r="F12" s="364"/>
      <c r="G12" s="364"/>
      <c r="H12" s="387"/>
      <c r="I12" s="388"/>
      <c r="J12" s="370" t="str">
        <f t="shared" si="0"/>
        <v/>
      </c>
      <c r="K12" s="378"/>
      <c r="L12" s="379"/>
      <c r="M12" s="380"/>
      <c r="N12" s="381"/>
      <c r="O12" s="378"/>
      <c r="P12" s="378"/>
      <c r="Q12" s="370" t="str">
        <f t="shared" si="1"/>
        <v/>
      </c>
    </row>
    <row r="13" spans="1:17" s="1" customFormat="1" ht="12.75" customHeight="1" x14ac:dyDescent="0.2">
      <c r="A13" s="373" t="str">
        <f t="shared" si="2"/>
        <v/>
      </c>
      <c r="B13" s="373"/>
      <c r="C13" s="385"/>
      <c r="D13" s="378"/>
      <c r="E13" s="386"/>
      <c r="F13" s="364"/>
      <c r="G13" s="364"/>
      <c r="H13" s="387"/>
      <c r="I13" s="388"/>
      <c r="J13" s="370" t="str">
        <f t="shared" si="0"/>
        <v/>
      </c>
      <c r="K13" s="378"/>
      <c r="L13" s="379"/>
      <c r="M13" s="380"/>
      <c r="N13" s="381"/>
      <c r="O13" s="378"/>
      <c r="P13" s="378"/>
      <c r="Q13" s="370" t="str">
        <f t="shared" si="1"/>
        <v/>
      </c>
    </row>
    <row r="14" spans="1:17" s="1" customFormat="1" ht="12.75" customHeight="1" x14ac:dyDescent="0.2">
      <c r="A14" s="373" t="str">
        <f t="shared" si="2"/>
        <v/>
      </c>
      <c r="B14" s="373"/>
      <c r="C14" s="390" t="s">
        <v>218</v>
      </c>
      <c r="D14" s="378"/>
      <c r="E14" s="386"/>
      <c r="F14" s="364" t="s">
        <v>24</v>
      </c>
      <c r="G14" s="364">
        <v>1</v>
      </c>
      <c r="H14" s="387"/>
      <c r="I14" s="388"/>
      <c r="J14" s="370"/>
      <c r="K14" s="391"/>
      <c r="L14" s="391"/>
      <c r="M14" s="391"/>
      <c r="N14" s="391"/>
      <c r="O14" s="392"/>
      <c r="P14" s="378"/>
      <c r="Q14" s="370"/>
    </row>
    <row r="15" spans="1:17" s="1" customFormat="1" ht="12.75" customHeight="1" x14ac:dyDescent="0.2">
      <c r="A15" s="373" t="str">
        <f t="shared" si="2"/>
        <v/>
      </c>
      <c r="B15" s="373"/>
      <c r="C15" s="378"/>
      <c r="D15" s="378"/>
      <c r="E15" s="386"/>
      <c r="F15" s="364"/>
      <c r="G15" s="364"/>
      <c r="H15" s="387"/>
      <c r="I15" s="388"/>
      <c r="J15" s="370"/>
      <c r="K15" s="391"/>
      <c r="L15" s="391"/>
      <c r="M15" s="391"/>
      <c r="N15" s="391"/>
      <c r="O15" s="392"/>
      <c r="P15" s="378"/>
      <c r="Q15" s="370"/>
    </row>
    <row r="16" spans="1:17" s="1" customFormat="1" ht="12.75" customHeight="1" x14ac:dyDescent="0.2">
      <c r="A16" s="373" t="str">
        <f t="shared" si="2"/>
        <v/>
      </c>
      <c r="B16" s="373"/>
      <c r="C16" s="390" t="s">
        <v>219</v>
      </c>
      <c r="D16" s="378"/>
      <c r="E16" s="386"/>
      <c r="F16" s="364" t="s">
        <v>24</v>
      </c>
      <c r="G16" s="364">
        <v>1</v>
      </c>
      <c r="H16" s="387"/>
      <c r="I16" s="388"/>
      <c r="J16" s="370"/>
      <c r="K16" s="391"/>
      <c r="L16" s="391"/>
      <c r="M16" s="391"/>
      <c r="N16" s="391"/>
      <c r="O16" s="392"/>
      <c r="P16" s="378"/>
      <c r="Q16" s="370"/>
    </row>
    <row r="17" spans="1:17" s="1" customFormat="1" ht="12.75" customHeight="1" x14ac:dyDescent="0.2">
      <c r="A17" s="373" t="str">
        <f t="shared" si="2"/>
        <v/>
      </c>
      <c r="B17" s="373"/>
      <c r="C17" s="378"/>
      <c r="D17" s="378"/>
      <c r="E17" s="386"/>
      <c r="F17" s="364"/>
      <c r="G17" s="364"/>
      <c r="H17" s="387"/>
      <c r="I17" s="388"/>
      <c r="J17" s="370"/>
      <c r="K17" s="391"/>
      <c r="L17" s="391"/>
      <c r="M17" s="391"/>
      <c r="N17" s="391"/>
      <c r="O17" s="392"/>
      <c r="P17" s="378"/>
      <c r="Q17" s="370"/>
    </row>
    <row r="18" spans="1:17" s="1" customFormat="1" ht="12.75" customHeight="1" x14ac:dyDescent="0.2">
      <c r="A18" s="373" t="str">
        <f t="shared" si="2"/>
        <v/>
      </c>
      <c r="B18" s="373"/>
      <c r="C18" s="390" t="s">
        <v>318</v>
      </c>
      <c r="D18" s="378"/>
      <c r="E18" s="386"/>
      <c r="F18" s="364" t="s">
        <v>24</v>
      </c>
      <c r="G18" s="364"/>
      <c r="H18" s="387"/>
      <c r="I18" s="388"/>
      <c r="J18" s="370"/>
      <c r="K18" s="391"/>
      <c r="L18" s="391"/>
      <c r="M18" s="391"/>
      <c r="N18" s="391"/>
      <c r="O18" s="392"/>
      <c r="P18" s="378"/>
      <c r="Q18" s="370"/>
    </row>
    <row r="19" spans="1:17" s="1" customFormat="1" ht="12.75" customHeight="1" x14ac:dyDescent="0.2">
      <c r="A19" s="373" t="str">
        <f t="shared" si="2"/>
        <v/>
      </c>
      <c r="B19" s="373"/>
      <c r="C19" s="393" t="s">
        <v>319</v>
      </c>
      <c r="D19" s="378"/>
      <c r="E19" s="386"/>
      <c r="F19" s="364"/>
      <c r="G19" s="364"/>
      <c r="H19" s="387"/>
      <c r="I19" s="388"/>
      <c r="J19" s="370"/>
      <c r="K19" s="391"/>
      <c r="L19" s="391"/>
      <c r="M19" s="391"/>
      <c r="N19" s="391"/>
      <c r="O19" s="392"/>
      <c r="P19" s="378"/>
      <c r="Q19" s="370"/>
    </row>
    <row r="20" spans="1:17" s="1" customFormat="1" ht="12.75" customHeight="1" x14ac:dyDescent="0.2">
      <c r="A20" s="373" t="str">
        <f t="shared" si="2"/>
        <v/>
      </c>
      <c r="B20" s="373"/>
      <c r="C20" s="385"/>
      <c r="D20" s="378"/>
      <c r="E20" s="386"/>
      <c r="F20" s="364"/>
      <c r="G20" s="364"/>
      <c r="H20" s="387"/>
      <c r="I20" s="388"/>
      <c r="J20" s="370"/>
      <c r="K20" s="391"/>
      <c r="L20" s="391"/>
      <c r="M20" s="391"/>
      <c r="N20" s="391"/>
      <c r="O20" s="392"/>
      <c r="P20" s="378"/>
      <c r="Q20" s="370"/>
    </row>
    <row r="21" spans="1:17" s="1" customFormat="1" ht="12.75" customHeight="1" x14ac:dyDescent="0.2">
      <c r="A21" s="373" t="str">
        <f t="shared" si="2"/>
        <v/>
      </c>
      <c r="B21" s="373"/>
      <c r="C21" s="385" t="s">
        <v>320</v>
      </c>
      <c r="D21" s="378" t="s">
        <v>220</v>
      </c>
      <c r="E21" s="386"/>
      <c r="F21" s="364" t="s">
        <v>24</v>
      </c>
      <c r="G21" s="364">
        <v>1</v>
      </c>
      <c r="H21" s="387"/>
      <c r="I21" s="388"/>
      <c r="J21" s="370"/>
      <c r="K21" s="391"/>
      <c r="L21" s="391"/>
      <c r="M21" s="391"/>
      <c r="N21" s="391"/>
      <c r="O21" s="392"/>
      <c r="P21" s="378"/>
      <c r="Q21" s="370"/>
    </row>
    <row r="22" spans="1:17" s="1" customFormat="1" ht="12.75" customHeight="1" x14ac:dyDescent="0.2">
      <c r="A22" s="373" t="str">
        <f t="shared" si="2"/>
        <v/>
      </c>
      <c r="B22" s="373"/>
      <c r="C22" s="385"/>
      <c r="D22" s="378"/>
      <c r="E22" s="386"/>
      <c r="F22" s="364"/>
      <c r="G22" s="364"/>
      <c r="H22" s="387"/>
      <c r="I22" s="388"/>
      <c r="J22" s="370"/>
      <c r="K22" s="391"/>
      <c r="L22" s="391"/>
      <c r="M22" s="391"/>
      <c r="N22" s="391"/>
      <c r="O22" s="392"/>
      <c r="P22" s="378"/>
      <c r="Q22" s="370"/>
    </row>
    <row r="23" spans="1:17" s="1" customFormat="1" ht="12.75" customHeight="1" x14ac:dyDescent="0.2">
      <c r="A23" s="373" t="str">
        <f t="shared" si="2"/>
        <v/>
      </c>
      <c r="B23" s="373"/>
      <c r="C23" s="385" t="s">
        <v>8</v>
      </c>
      <c r="D23" s="378" t="s">
        <v>221</v>
      </c>
      <c r="E23" s="386"/>
      <c r="F23" s="364" t="s">
        <v>24</v>
      </c>
      <c r="G23" s="364">
        <v>1</v>
      </c>
      <c r="H23" s="387"/>
      <c r="I23" s="388"/>
      <c r="J23" s="370"/>
      <c r="K23" s="391"/>
      <c r="L23" s="391"/>
      <c r="M23" s="391"/>
      <c r="N23" s="391"/>
      <c r="O23" s="392"/>
      <c r="P23" s="378"/>
      <c r="Q23" s="370"/>
    </row>
    <row r="24" spans="1:17" s="1" customFormat="1" ht="12.75" customHeight="1" x14ac:dyDescent="0.2">
      <c r="A24" s="373" t="str">
        <f t="shared" si="2"/>
        <v/>
      </c>
      <c r="B24" s="373"/>
      <c r="C24" s="385"/>
      <c r="D24" s="378"/>
      <c r="E24" s="386"/>
      <c r="F24" s="364"/>
      <c r="G24" s="364"/>
      <c r="H24" s="387"/>
      <c r="I24" s="388"/>
      <c r="J24" s="370"/>
      <c r="K24" s="391"/>
      <c r="L24" s="391"/>
      <c r="M24" s="391"/>
      <c r="N24" s="391"/>
      <c r="O24" s="392"/>
      <c r="P24" s="378"/>
      <c r="Q24" s="370"/>
    </row>
    <row r="25" spans="1:17" s="1" customFormat="1" ht="12.75" customHeight="1" x14ac:dyDescent="0.2">
      <c r="A25" s="373" t="str">
        <f t="shared" si="2"/>
        <v/>
      </c>
      <c r="B25" s="373"/>
      <c r="C25" s="385" t="s">
        <v>321</v>
      </c>
      <c r="D25" s="378" t="s">
        <v>222</v>
      </c>
      <c r="E25" s="386"/>
      <c r="F25" s="364" t="s">
        <v>24</v>
      </c>
      <c r="G25" s="364">
        <v>1</v>
      </c>
      <c r="H25" s="387"/>
      <c r="I25" s="388"/>
      <c r="J25" s="370"/>
      <c r="K25" s="391"/>
      <c r="L25" s="391"/>
      <c r="M25" s="391"/>
      <c r="N25" s="391"/>
      <c r="O25" s="392"/>
      <c r="P25" s="378"/>
      <c r="Q25" s="370"/>
    </row>
    <row r="26" spans="1:17" s="1" customFormat="1" ht="12.75" customHeight="1" x14ac:dyDescent="0.2">
      <c r="A26" s="373" t="str">
        <f t="shared" si="2"/>
        <v/>
      </c>
      <c r="B26" s="373"/>
      <c r="C26" s="385"/>
      <c r="D26" s="378"/>
      <c r="E26" s="386"/>
      <c r="F26" s="364"/>
      <c r="G26" s="364"/>
      <c r="H26" s="387"/>
      <c r="I26" s="388"/>
      <c r="J26" s="370"/>
      <c r="K26" s="391"/>
      <c r="L26" s="391"/>
      <c r="M26" s="391"/>
      <c r="N26" s="391"/>
      <c r="O26" s="392"/>
      <c r="P26" s="378"/>
      <c r="Q26" s="370"/>
    </row>
    <row r="27" spans="1:17" s="1" customFormat="1" ht="12.75" customHeight="1" x14ac:dyDescent="0.2">
      <c r="A27" s="373" t="str">
        <f t="shared" si="2"/>
        <v/>
      </c>
      <c r="B27" s="373"/>
      <c r="C27" s="385" t="s">
        <v>322</v>
      </c>
      <c r="D27" s="378" t="s">
        <v>223</v>
      </c>
      <c r="E27" s="386"/>
      <c r="F27" s="364" t="s">
        <v>24</v>
      </c>
      <c r="G27" s="364">
        <v>1</v>
      </c>
      <c r="H27" s="387"/>
      <c r="I27" s="388"/>
      <c r="J27" s="370"/>
      <c r="K27" s="391"/>
      <c r="L27" s="391"/>
      <c r="M27" s="391"/>
      <c r="N27" s="391"/>
      <c r="O27" s="392"/>
      <c r="P27" s="378"/>
      <c r="Q27" s="370"/>
    </row>
    <row r="28" spans="1:17" s="1" customFormat="1" ht="12.75" customHeight="1" x14ac:dyDescent="0.2">
      <c r="A28" s="373" t="str">
        <f t="shared" si="2"/>
        <v/>
      </c>
      <c r="B28" s="373"/>
      <c r="C28" s="385"/>
      <c r="D28" s="378"/>
      <c r="E28" s="386"/>
      <c r="F28" s="364"/>
      <c r="G28" s="364"/>
      <c r="H28" s="387"/>
      <c r="I28" s="388"/>
      <c r="J28" s="370"/>
      <c r="K28" s="391"/>
      <c r="L28" s="391"/>
      <c r="M28" s="391"/>
      <c r="N28" s="391"/>
      <c r="O28" s="392"/>
      <c r="P28" s="378"/>
      <c r="Q28" s="370"/>
    </row>
    <row r="29" spans="1:17" s="1" customFormat="1" ht="12.75" customHeight="1" x14ac:dyDescent="0.2">
      <c r="A29" s="373" t="str">
        <f t="shared" si="2"/>
        <v/>
      </c>
      <c r="B29" s="373"/>
      <c r="C29" s="385" t="s">
        <v>323</v>
      </c>
      <c r="D29" s="378" t="s">
        <v>224</v>
      </c>
      <c r="E29" s="386"/>
      <c r="F29" s="364" t="s">
        <v>24</v>
      </c>
      <c r="G29" s="364">
        <v>1</v>
      </c>
      <c r="H29" s="387"/>
      <c r="I29" s="388"/>
      <c r="J29" s="370"/>
      <c r="K29" s="391"/>
      <c r="L29" s="391"/>
      <c r="M29" s="391"/>
      <c r="N29" s="391"/>
      <c r="O29" s="392"/>
      <c r="P29" s="378"/>
      <c r="Q29" s="370"/>
    </row>
    <row r="30" spans="1:17" s="1" customFormat="1" ht="12.75" customHeight="1" x14ac:dyDescent="0.2">
      <c r="A30" s="373" t="str">
        <f t="shared" si="2"/>
        <v/>
      </c>
      <c r="B30" s="373"/>
      <c r="C30" s="385"/>
      <c r="D30" s="378"/>
      <c r="E30" s="386"/>
      <c r="F30" s="364"/>
      <c r="G30" s="364"/>
      <c r="H30" s="387"/>
      <c r="I30" s="388"/>
      <c r="J30" s="370"/>
      <c r="K30" s="391"/>
      <c r="L30" s="391"/>
      <c r="M30" s="391"/>
      <c r="N30" s="391"/>
      <c r="O30" s="392"/>
      <c r="P30" s="378"/>
      <c r="Q30" s="370"/>
    </row>
    <row r="31" spans="1:17" s="1" customFormat="1" ht="12.75" customHeight="1" x14ac:dyDescent="0.2">
      <c r="A31" s="373" t="str">
        <f t="shared" si="2"/>
        <v/>
      </c>
      <c r="B31" s="373"/>
      <c r="C31" s="385" t="s">
        <v>324</v>
      </c>
      <c r="D31" s="378" t="s">
        <v>225</v>
      </c>
      <c r="E31" s="386"/>
      <c r="F31" s="364" t="s">
        <v>24</v>
      </c>
      <c r="G31" s="364">
        <v>1</v>
      </c>
      <c r="H31" s="387"/>
      <c r="I31" s="388"/>
      <c r="J31" s="370"/>
      <c r="K31" s="391"/>
      <c r="L31" s="391"/>
      <c r="M31" s="391"/>
      <c r="N31" s="391"/>
      <c r="O31" s="392"/>
      <c r="P31" s="378"/>
      <c r="Q31" s="370"/>
    </row>
    <row r="32" spans="1:17" s="1" customFormat="1" ht="12.75" customHeight="1" x14ac:dyDescent="0.2">
      <c r="A32" s="373" t="str">
        <f t="shared" si="2"/>
        <v/>
      </c>
      <c r="B32" s="373"/>
      <c r="C32" s="385"/>
      <c r="D32" s="378"/>
      <c r="E32" s="386"/>
      <c r="F32" s="364"/>
      <c r="G32" s="364"/>
      <c r="H32" s="387"/>
      <c r="I32" s="388"/>
      <c r="J32" s="370"/>
      <c r="K32" s="391"/>
      <c r="L32" s="391"/>
      <c r="M32" s="391"/>
      <c r="N32" s="391"/>
      <c r="O32" s="392"/>
      <c r="P32" s="378"/>
      <c r="Q32" s="370"/>
    </row>
    <row r="33" spans="1:17" s="1" customFormat="1" ht="12.75" customHeight="1" x14ac:dyDescent="0.2">
      <c r="A33" s="373" t="str">
        <f t="shared" si="2"/>
        <v/>
      </c>
      <c r="B33" s="373"/>
      <c r="C33" s="385" t="s">
        <v>325</v>
      </c>
      <c r="D33" s="378" t="s">
        <v>226</v>
      </c>
      <c r="E33" s="386"/>
      <c r="F33" s="364" t="s">
        <v>24</v>
      </c>
      <c r="G33" s="364">
        <v>1</v>
      </c>
      <c r="H33" s="387"/>
      <c r="I33" s="388"/>
      <c r="J33" s="370"/>
      <c r="K33" s="391"/>
      <c r="L33" s="391"/>
      <c r="M33" s="391"/>
      <c r="N33" s="391"/>
      <c r="O33" s="392"/>
      <c r="P33" s="378"/>
      <c r="Q33" s="370"/>
    </row>
    <row r="34" spans="1:17" s="1" customFormat="1" ht="12.75" customHeight="1" x14ac:dyDescent="0.2">
      <c r="A34" s="394" t="str">
        <f t="shared" si="2"/>
        <v/>
      </c>
      <c r="B34" s="394"/>
      <c r="C34" s="395"/>
      <c r="D34" s="396"/>
      <c r="E34" s="397"/>
      <c r="F34" s="398"/>
      <c r="G34" s="398"/>
      <c r="H34" s="399"/>
      <c r="I34" s="388"/>
      <c r="J34" s="370"/>
      <c r="K34" s="391"/>
      <c r="L34" s="391"/>
      <c r="M34" s="391"/>
      <c r="N34" s="391"/>
      <c r="O34" s="392"/>
      <c r="P34" s="378"/>
      <c r="Q34" s="370"/>
    </row>
    <row r="35" spans="1:17" s="1" customFormat="1" ht="12.75" customHeight="1" x14ac:dyDescent="0.2">
      <c r="A35" s="400" t="str">
        <f t="shared" si="2"/>
        <v/>
      </c>
      <c r="B35" s="400"/>
      <c r="C35" s="401" t="s">
        <v>326</v>
      </c>
      <c r="D35" s="402" t="s">
        <v>227</v>
      </c>
      <c r="E35" s="403"/>
      <c r="F35" s="404" t="s">
        <v>24</v>
      </c>
      <c r="G35" s="404">
        <v>1</v>
      </c>
      <c r="H35" s="405"/>
      <c r="I35" s="388"/>
      <c r="J35" s="370"/>
      <c r="K35" s="391"/>
      <c r="L35" s="391"/>
      <c r="M35" s="391"/>
      <c r="N35" s="391"/>
      <c r="O35" s="392"/>
      <c r="P35" s="378"/>
      <c r="Q35" s="370"/>
    </row>
    <row r="36" spans="1:17" s="1" customFormat="1" ht="12.75" customHeight="1" x14ac:dyDescent="0.2">
      <c r="A36" s="373" t="str">
        <f t="shared" si="2"/>
        <v/>
      </c>
      <c r="B36" s="373"/>
      <c r="C36" s="385"/>
      <c r="D36" s="378"/>
      <c r="E36" s="386"/>
      <c r="F36" s="364"/>
      <c r="G36" s="364"/>
      <c r="H36" s="387"/>
      <c r="I36" s="388"/>
      <c r="J36" s="370"/>
      <c r="K36" s="391"/>
      <c r="L36" s="391"/>
      <c r="M36" s="391"/>
      <c r="N36" s="391"/>
      <c r="O36" s="392"/>
      <c r="P36" s="378"/>
      <c r="Q36" s="370"/>
    </row>
    <row r="37" spans="1:17" s="1" customFormat="1" ht="12.75" customHeight="1" x14ac:dyDescent="0.2">
      <c r="A37" s="373" t="str">
        <f t="shared" si="2"/>
        <v/>
      </c>
      <c r="B37" s="373"/>
      <c r="C37" s="385" t="s">
        <v>327</v>
      </c>
      <c r="D37" s="378" t="s">
        <v>329</v>
      </c>
      <c r="E37" s="386"/>
      <c r="F37" s="364" t="s">
        <v>24</v>
      </c>
      <c r="G37" s="364">
        <v>1</v>
      </c>
      <c r="H37" s="387"/>
      <c r="I37" s="388"/>
      <c r="J37" s="370"/>
      <c r="K37" s="391"/>
      <c r="L37" s="391"/>
      <c r="M37" s="391"/>
      <c r="N37" s="391"/>
      <c r="O37" s="392"/>
      <c r="P37" s="378"/>
      <c r="Q37" s="370"/>
    </row>
    <row r="38" spans="1:17" s="1" customFormat="1" ht="12.75" customHeight="1" x14ac:dyDescent="0.2">
      <c r="A38" s="373" t="str">
        <f t="shared" si="2"/>
        <v/>
      </c>
      <c r="B38" s="373"/>
      <c r="C38" s="385"/>
      <c r="D38" s="378" t="s">
        <v>330</v>
      </c>
      <c r="E38" s="386"/>
      <c r="F38" s="364"/>
      <c r="G38" s="364"/>
      <c r="H38" s="387"/>
      <c r="I38" s="388"/>
      <c r="J38" s="370"/>
      <c r="K38" s="391"/>
      <c r="L38" s="391"/>
      <c r="M38" s="391"/>
      <c r="N38" s="391"/>
      <c r="O38" s="392"/>
      <c r="P38" s="378"/>
      <c r="Q38" s="370"/>
    </row>
    <row r="39" spans="1:17" s="1" customFormat="1" ht="12.75" customHeight="1" x14ac:dyDescent="0.2">
      <c r="A39" s="373" t="str">
        <f t="shared" si="2"/>
        <v/>
      </c>
      <c r="B39" s="373"/>
      <c r="C39" s="385"/>
      <c r="D39" s="378" t="s">
        <v>331</v>
      </c>
      <c r="E39" s="386"/>
      <c r="F39" s="364"/>
      <c r="G39" s="364"/>
      <c r="H39" s="387"/>
      <c r="I39" s="388"/>
      <c r="J39" s="370"/>
      <c r="K39" s="391"/>
      <c r="L39" s="391"/>
      <c r="M39" s="391"/>
      <c r="N39" s="391"/>
      <c r="O39" s="392"/>
      <c r="P39" s="378"/>
      <c r="Q39" s="370"/>
    </row>
    <row r="40" spans="1:17" s="1" customFormat="1" ht="12.75" customHeight="1" x14ac:dyDescent="0.2">
      <c r="A40" s="373" t="str">
        <f t="shared" si="2"/>
        <v/>
      </c>
      <c r="B40" s="373"/>
      <c r="C40" s="385"/>
      <c r="D40" s="378" t="s">
        <v>332</v>
      </c>
      <c r="E40" s="386"/>
      <c r="F40" s="364"/>
      <c r="G40" s="364"/>
      <c r="H40" s="387"/>
      <c r="I40" s="388"/>
      <c r="J40" s="370"/>
      <c r="K40" s="391"/>
      <c r="L40" s="391"/>
      <c r="M40" s="391"/>
      <c r="N40" s="391"/>
      <c r="O40" s="392"/>
      <c r="P40" s="378"/>
      <c r="Q40" s="370"/>
    </row>
    <row r="41" spans="1:17" s="1" customFormat="1" ht="12.75" customHeight="1" x14ac:dyDescent="0.2">
      <c r="A41" s="373" t="str">
        <f t="shared" si="2"/>
        <v/>
      </c>
      <c r="B41" s="373"/>
      <c r="C41" s="385"/>
      <c r="D41" s="378" t="s">
        <v>333</v>
      </c>
      <c r="E41" s="386"/>
      <c r="F41" s="364"/>
      <c r="G41" s="364"/>
      <c r="H41" s="387"/>
      <c r="I41" s="388"/>
      <c r="J41" s="370"/>
      <c r="K41" s="391"/>
      <c r="L41" s="391"/>
      <c r="M41" s="391"/>
      <c r="N41" s="391"/>
      <c r="O41" s="392"/>
      <c r="P41" s="378"/>
      <c r="Q41" s="370"/>
    </row>
    <row r="42" spans="1:17" s="1" customFormat="1" ht="12.75" customHeight="1" x14ac:dyDescent="0.2">
      <c r="A42" s="373" t="str">
        <f t="shared" si="2"/>
        <v/>
      </c>
      <c r="B42" s="373"/>
      <c r="C42" s="385"/>
      <c r="D42" s="378"/>
      <c r="E42" s="386"/>
      <c r="F42" s="364"/>
      <c r="G42" s="364"/>
      <c r="H42" s="387"/>
      <c r="I42" s="388"/>
      <c r="J42" s="370"/>
      <c r="K42" s="391"/>
      <c r="L42" s="391"/>
      <c r="M42" s="391"/>
      <c r="N42" s="391"/>
      <c r="O42" s="392"/>
      <c r="P42" s="378"/>
      <c r="Q42" s="370"/>
    </row>
    <row r="43" spans="1:17" s="1" customFormat="1" ht="12.75" customHeight="1" x14ac:dyDescent="0.2">
      <c r="A43" s="373" t="str">
        <f t="shared" si="2"/>
        <v/>
      </c>
      <c r="B43" s="373"/>
      <c r="C43" s="385" t="s">
        <v>328</v>
      </c>
      <c r="D43" s="378" t="s">
        <v>314</v>
      </c>
      <c r="E43" s="386"/>
      <c r="F43" s="364" t="s">
        <v>24</v>
      </c>
      <c r="G43" s="364">
        <v>1</v>
      </c>
      <c r="H43" s="387"/>
      <c r="I43" s="388"/>
      <c r="J43" s="370"/>
      <c r="K43" s="391"/>
      <c r="L43" s="391"/>
      <c r="M43" s="391"/>
      <c r="N43" s="391"/>
      <c r="O43" s="392"/>
      <c r="P43" s="378"/>
      <c r="Q43" s="370"/>
    </row>
    <row r="44" spans="1:17" s="1" customFormat="1" ht="12.75" customHeight="1" x14ac:dyDescent="0.2">
      <c r="A44" s="373" t="str">
        <f t="shared" si="2"/>
        <v/>
      </c>
      <c r="B44" s="373"/>
      <c r="C44" s="385"/>
      <c r="D44" s="378"/>
      <c r="E44" s="386"/>
      <c r="F44" s="364"/>
      <c r="G44" s="364"/>
      <c r="H44" s="387"/>
      <c r="I44" s="388"/>
      <c r="J44" s="370"/>
      <c r="K44" s="391"/>
      <c r="L44" s="391"/>
      <c r="M44" s="391"/>
      <c r="N44" s="391"/>
      <c r="O44" s="392"/>
      <c r="P44" s="378"/>
      <c r="Q44" s="370"/>
    </row>
    <row r="45" spans="1:17" s="1" customFormat="1" ht="12.75" customHeight="1" x14ac:dyDescent="0.2">
      <c r="A45" s="373" t="str">
        <f t="shared" si="2"/>
        <v/>
      </c>
      <c r="B45" s="373"/>
      <c r="C45" s="390" t="s">
        <v>228</v>
      </c>
      <c r="D45" s="378"/>
      <c r="E45" s="386"/>
      <c r="F45" s="364" t="s">
        <v>24</v>
      </c>
      <c r="G45" s="364">
        <v>1</v>
      </c>
      <c r="H45" s="387"/>
      <c r="I45" s="388"/>
      <c r="J45" s="370"/>
      <c r="K45" s="391"/>
      <c r="L45" s="391"/>
      <c r="M45" s="391"/>
      <c r="N45" s="391"/>
      <c r="O45" s="392"/>
      <c r="P45" s="378"/>
      <c r="Q45" s="370"/>
    </row>
    <row r="46" spans="1:17" s="1" customFormat="1" ht="12.75" customHeight="1" x14ac:dyDescent="0.2">
      <c r="A46" s="373" t="str">
        <f t="shared" si="2"/>
        <v/>
      </c>
      <c r="B46" s="373"/>
      <c r="C46" s="385"/>
      <c r="D46" s="378"/>
      <c r="E46" s="386"/>
      <c r="F46" s="364"/>
      <c r="G46" s="364"/>
      <c r="H46" s="387"/>
      <c r="I46" s="388"/>
      <c r="J46" s="370"/>
      <c r="K46" s="391"/>
      <c r="L46" s="391"/>
      <c r="M46" s="391"/>
      <c r="N46" s="391"/>
      <c r="O46" s="392"/>
      <c r="P46" s="378"/>
      <c r="Q46" s="370"/>
    </row>
    <row r="47" spans="1:17" s="1" customFormat="1" ht="20.100000000000001" customHeight="1" x14ac:dyDescent="0.2">
      <c r="A47" s="406"/>
      <c r="B47" s="407"/>
      <c r="C47" s="407"/>
      <c r="D47" s="407"/>
      <c r="E47" s="408"/>
      <c r="F47" s="408"/>
      <c r="G47" s="408"/>
      <c r="H47" s="409"/>
      <c r="I47" s="388"/>
      <c r="J47" s="410"/>
      <c r="K47" s="391"/>
      <c r="L47" s="391"/>
      <c r="M47" s="391"/>
      <c r="N47" s="391"/>
      <c r="O47" s="392"/>
      <c r="P47" s="378"/>
      <c r="Q47" s="410"/>
    </row>
    <row r="48" spans="1:17" s="1" customFormat="1" ht="12.75" customHeight="1" x14ac:dyDescent="0.2">
      <c r="A48" s="373"/>
      <c r="B48" s="373"/>
      <c r="C48" s="385"/>
      <c r="D48" s="378"/>
      <c r="E48" s="386"/>
      <c r="F48" s="364"/>
      <c r="G48" s="364"/>
      <c r="H48" s="387"/>
      <c r="I48" s="388"/>
      <c r="J48" s="411"/>
      <c r="K48" s="391"/>
      <c r="L48" s="391"/>
      <c r="M48" s="391"/>
      <c r="N48" s="391"/>
      <c r="O48" s="392"/>
      <c r="P48" s="378"/>
      <c r="Q48" s="370"/>
    </row>
    <row r="49" spans="1:17" s="1" customFormat="1" ht="12.75" customHeight="1" x14ac:dyDescent="0.2">
      <c r="A49" s="373"/>
      <c r="B49" s="373"/>
      <c r="C49" s="385"/>
      <c r="D49" s="378"/>
      <c r="E49" s="386"/>
      <c r="F49" s="364"/>
      <c r="G49" s="364"/>
      <c r="H49" s="387"/>
      <c r="I49" s="388"/>
      <c r="J49" s="411"/>
      <c r="K49" s="391"/>
      <c r="L49" s="391"/>
      <c r="M49" s="391"/>
      <c r="N49" s="391"/>
      <c r="O49" s="392"/>
      <c r="P49" s="378"/>
      <c r="Q49" s="370"/>
    </row>
    <row r="50" spans="1:17" s="1" customFormat="1" ht="12.75" customHeight="1" x14ac:dyDescent="0.2">
      <c r="A50" s="373" t="s">
        <v>229</v>
      </c>
      <c r="B50" s="373"/>
      <c r="C50" s="412" t="s">
        <v>230</v>
      </c>
      <c r="D50" s="378"/>
      <c r="E50" s="413"/>
      <c r="F50" s="369"/>
      <c r="G50" s="369"/>
      <c r="H50" s="369"/>
      <c r="I50" s="388"/>
      <c r="J50" s="370"/>
      <c r="K50" s="391"/>
      <c r="L50" s="391"/>
      <c r="M50" s="391"/>
      <c r="N50" s="391"/>
      <c r="O50" s="392"/>
      <c r="P50" s="378"/>
      <c r="Q50" s="370"/>
    </row>
    <row r="51" spans="1:17" s="1" customFormat="1" ht="12.75" customHeight="1" x14ac:dyDescent="0.2">
      <c r="A51" s="373" t="str">
        <f t="shared" ref="A51:A114" si="3">CONCATENATE(N51,O51)</f>
        <v/>
      </c>
      <c r="B51" s="373"/>
      <c r="C51" s="393"/>
      <c r="D51" s="378"/>
      <c r="E51" s="413"/>
      <c r="F51" s="369"/>
      <c r="G51" s="369"/>
      <c r="H51" s="369"/>
      <c r="I51" s="388"/>
      <c r="J51" s="370"/>
      <c r="K51" s="391"/>
      <c r="L51" s="391"/>
      <c r="M51" s="391"/>
      <c r="N51" s="391"/>
      <c r="O51" s="392"/>
      <c r="P51" s="378"/>
      <c r="Q51" s="370"/>
    </row>
    <row r="52" spans="1:17" s="1" customFormat="1" ht="12.75" customHeight="1" x14ac:dyDescent="0.2">
      <c r="A52" s="373" t="str">
        <f t="shared" si="3"/>
        <v/>
      </c>
      <c r="B52" s="373"/>
      <c r="C52" s="413" t="s">
        <v>231</v>
      </c>
      <c r="D52" s="378"/>
      <c r="E52" s="413"/>
      <c r="F52" s="369"/>
      <c r="G52" s="369"/>
      <c r="H52" s="369"/>
      <c r="I52" s="388"/>
      <c r="J52" s="370"/>
      <c r="K52" s="391"/>
      <c r="L52" s="391"/>
      <c r="M52" s="391"/>
      <c r="N52" s="391"/>
      <c r="O52" s="392"/>
      <c r="P52" s="378"/>
      <c r="Q52" s="370"/>
    </row>
    <row r="53" spans="1:17" s="1" customFormat="1" ht="12.75" customHeight="1" x14ac:dyDescent="0.2">
      <c r="A53" s="373" t="str">
        <f t="shared" si="3"/>
        <v/>
      </c>
      <c r="B53" s="373"/>
      <c r="C53" s="385"/>
      <c r="D53" s="378"/>
      <c r="E53" s="413"/>
      <c r="F53" s="369"/>
      <c r="G53" s="369"/>
      <c r="H53" s="369"/>
      <c r="I53" s="388"/>
      <c r="J53" s="370"/>
      <c r="K53" s="391"/>
      <c r="L53" s="391"/>
      <c r="M53" s="391"/>
      <c r="N53" s="391"/>
      <c r="O53" s="392"/>
      <c r="P53" s="378"/>
      <c r="Q53" s="370"/>
    </row>
    <row r="54" spans="1:17" s="4" customFormat="1" ht="12.75" customHeight="1" x14ac:dyDescent="0.2">
      <c r="A54" s="373" t="str">
        <f t="shared" si="3"/>
        <v/>
      </c>
      <c r="B54" s="373"/>
      <c r="C54" s="385" t="s">
        <v>320</v>
      </c>
      <c r="D54" s="378" t="s">
        <v>335</v>
      </c>
      <c r="E54" s="386"/>
      <c r="F54" s="364" t="s">
        <v>10</v>
      </c>
      <c r="G54" s="364">
        <v>8</v>
      </c>
      <c r="H54" s="414"/>
      <c r="I54" s="388"/>
      <c r="J54" s="411"/>
      <c r="K54" s="391"/>
      <c r="L54" s="391"/>
      <c r="M54" s="391"/>
      <c r="N54" s="391"/>
      <c r="O54" s="392"/>
      <c r="P54" s="371"/>
      <c r="Q54" s="370"/>
    </row>
    <row r="55" spans="1:17" s="4" customFormat="1" ht="12.75" customHeight="1" x14ac:dyDescent="0.2">
      <c r="A55" s="373" t="str">
        <f t="shared" si="3"/>
        <v/>
      </c>
      <c r="B55" s="373"/>
      <c r="C55" s="385"/>
      <c r="D55" s="378"/>
      <c r="E55" s="386"/>
      <c r="F55" s="364"/>
      <c r="G55" s="364"/>
      <c r="H55" s="414"/>
      <c r="I55" s="388"/>
      <c r="J55" s="411"/>
      <c r="K55" s="391"/>
      <c r="L55" s="391"/>
      <c r="M55" s="391"/>
      <c r="N55" s="391"/>
      <c r="O55" s="392"/>
      <c r="P55" s="371"/>
      <c r="Q55" s="370"/>
    </row>
    <row r="56" spans="1:17" s="4" customFormat="1" ht="12.75" customHeight="1" x14ac:dyDescent="0.2">
      <c r="A56" s="373" t="str">
        <f t="shared" si="3"/>
        <v/>
      </c>
      <c r="B56" s="373"/>
      <c r="C56" s="413" t="s">
        <v>232</v>
      </c>
      <c r="D56" s="378"/>
      <c r="E56" s="413"/>
      <c r="F56" s="373"/>
      <c r="G56" s="415"/>
      <c r="H56" s="373"/>
      <c r="I56" s="388"/>
      <c r="J56" s="411"/>
      <c r="K56" s="391"/>
      <c r="L56" s="391"/>
      <c r="M56" s="391"/>
      <c r="N56" s="391"/>
      <c r="O56" s="392"/>
      <c r="P56" s="371"/>
      <c r="Q56" s="370"/>
    </row>
    <row r="57" spans="1:17" s="4" customFormat="1" ht="12.75" customHeight="1" x14ac:dyDescent="0.2">
      <c r="A57" s="373" t="str">
        <f t="shared" si="3"/>
        <v/>
      </c>
      <c r="B57" s="373"/>
      <c r="C57" s="385"/>
      <c r="D57" s="378"/>
      <c r="E57" s="413"/>
      <c r="F57" s="373"/>
      <c r="G57" s="415"/>
      <c r="H57" s="373"/>
      <c r="I57" s="388"/>
      <c r="J57" s="411"/>
      <c r="K57" s="391"/>
      <c r="L57" s="391"/>
      <c r="M57" s="391"/>
      <c r="N57" s="391"/>
      <c r="O57" s="392"/>
      <c r="P57" s="371"/>
      <c r="Q57" s="370"/>
    </row>
    <row r="58" spans="1:17" s="4" customFormat="1" ht="12.75" customHeight="1" x14ac:dyDescent="0.2">
      <c r="A58" s="373" t="str">
        <f t="shared" si="3"/>
        <v/>
      </c>
      <c r="B58" s="373"/>
      <c r="C58" s="385" t="s">
        <v>320</v>
      </c>
      <c r="D58" s="378" t="s">
        <v>336</v>
      </c>
      <c r="E58" s="386"/>
      <c r="F58" s="364" t="s">
        <v>233</v>
      </c>
      <c r="G58" s="364">
        <v>6</v>
      </c>
      <c r="H58" s="414"/>
      <c r="I58" s="388"/>
      <c r="J58" s="411"/>
      <c r="K58" s="391"/>
      <c r="L58" s="391"/>
      <c r="M58" s="391"/>
      <c r="N58" s="391"/>
      <c r="O58" s="392"/>
      <c r="P58" s="371"/>
      <c r="Q58" s="370"/>
    </row>
    <row r="59" spans="1:17" s="4" customFormat="1" ht="12.75" customHeight="1" x14ac:dyDescent="0.2">
      <c r="A59" s="373" t="str">
        <f t="shared" si="3"/>
        <v/>
      </c>
      <c r="B59" s="373"/>
      <c r="C59" s="385"/>
      <c r="D59" s="378" t="s">
        <v>337</v>
      </c>
      <c r="E59" s="386"/>
      <c r="F59" s="364"/>
      <c r="G59" s="364"/>
      <c r="H59" s="414"/>
      <c r="I59" s="388"/>
      <c r="J59" s="411"/>
      <c r="K59" s="391"/>
      <c r="L59" s="391"/>
      <c r="M59" s="391"/>
      <c r="N59" s="391"/>
      <c r="O59" s="392"/>
      <c r="P59" s="371"/>
      <c r="Q59" s="370"/>
    </row>
    <row r="60" spans="1:17" s="4" customFormat="1" ht="12.75" customHeight="1" x14ac:dyDescent="0.2">
      <c r="A60" s="373" t="str">
        <f t="shared" si="3"/>
        <v/>
      </c>
      <c r="B60" s="373"/>
      <c r="C60" s="385"/>
      <c r="D60" s="378"/>
      <c r="E60" s="386"/>
      <c r="F60" s="364"/>
      <c r="G60" s="364"/>
      <c r="H60" s="414"/>
      <c r="I60" s="388"/>
      <c r="J60" s="411"/>
      <c r="K60" s="391"/>
      <c r="L60" s="391"/>
      <c r="M60" s="391"/>
      <c r="N60" s="391"/>
      <c r="O60" s="392"/>
      <c r="P60" s="371"/>
      <c r="Q60" s="370"/>
    </row>
    <row r="61" spans="1:17" s="4" customFormat="1" ht="12.75" customHeight="1" x14ac:dyDescent="0.2">
      <c r="A61" s="373" t="str">
        <f t="shared" si="3"/>
        <v/>
      </c>
      <c r="B61" s="373"/>
      <c r="C61" s="413" t="s">
        <v>234</v>
      </c>
      <c r="D61" s="378"/>
      <c r="E61" s="413"/>
      <c r="F61" s="373"/>
      <c r="G61" s="373"/>
      <c r="H61" s="373"/>
      <c r="I61" s="388"/>
      <c r="J61" s="411"/>
      <c r="K61" s="391"/>
      <c r="L61" s="391"/>
      <c r="M61" s="391"/>
      <c r="N61" s="391"/>
      <c r="O61" s="392"/>
      <c r="P61" s="371"/>
      <c r="Q61" s="370"/>
    </row>
    <row r="62" spans="1:17" s="4" customFormat="1" ht="12.75" customHeight="1" x14ac:dyDescent="0.2">
      <c r="A62" s="373" t="str">
        <f t="shared" si="3"/>
        <v/>
      </c>
      <c r="B62" s="373"/>
      <c r="C62" s="385"/>
      <c r="D62" s="378"/>
      <c r="E62" s="413"/>
      <c r="F62" s="373"/>
      <c r="G62" s="373"/>
      <c r="H62" s="373"/>
      <c r="I62" s="388"/>
      <c r="J62" s="411"/>
      <c r="K62" s="391"/>
      <c r="L62" s="391"/>
      <c r="M62" s="391"/>
      <c r="N62" s="391"/>
      <c r="O62" s="392"/>
      <c r="P62" s="371"/>
      <c r="Q62" s="370"/>
    </row>
    <row r="63" spans="1:17" s="4" customFormat="1" ht="12.75" customHeight="1" x14ac:dyDescent="0.2">
      <c r="A63" s="373" t="str">
        <f t="shared" si="3"/>
        <v/>
      </c>
      <c r="B63" s="373"/>
      <c r="C63" s="385" t="s">
        <v>320</v>
      </c>
      <c r="D63" s="378" t="s">
        <v>235</v>
      </c>
      <c r="E63" s="386"/>
      <c r="F63" s="364" t="s">
        <v>233</v>
      </c>
      <c r="G63" s="364">
        <v>6</v>
      </c>
      <c r="H63" s="414"/>
      <c r="I63" s="388"/>
      <c r="J63" s="411"/>
      <c r="K63" s="391"/>
      <c r="L63" s="391"/>
      <c r="M63" s="391"/>
      <c r="N63" s="391"/>
      <c r="O63" s="392"/>
      <c r="P63" s="371"/>
      <c r="Q63" s="370"/>
    </row>
    <row r="64" spans="1:17" s="4" customFormat="1" ht="12.75" customHeight="1" x14ac:dyDescent="0.2">
      <c r="A64" s="373" t="str">
        <f t="shared" si="3"/>
        <v/>
      </c>
      <c r="B64" s="373"/>
      <c r="C64" s="385"/>
      <c r="D64" s="378"/>
      <c r="E64" s="386"/>
      <c r="F64" s="364"/>
      <c r="G64" s="364"/>
      <c r="H64" s="414"/>
      <c r="I64" s="388"/>
      <c r="J64" s="411"/>
      <c r="K64" s="391"/>
      <c r="L64" s="391"/>
      <c r="M64" s="391"/>
      <c r="N64" s="391"/>
      <c r="O64" s="392"/>
      <c r="P64" s="371"/>
      <c r="Q64" s="370"/>
    </row>
    <row r="65" spans="1:17" s="4" customFormat="1" ht="12.75" customHeight="1" x14ac:dyDescent="0.2">
      <c r="A65" s="373" t="str">
        <f t="shared" si="3"/>
        <v/>
      </c>
      <c r="B65" s="373"/>
      <c r="C65" s="385" t="s">
        <v>8</v>
      </c>
      <c r="D65" s="378" t="s">
        <v>236</v>
      </c>
      <c r="E65" s="386"/>
      <c r="F65" s="364" t="s">
        <v>233</v>
      </c>
      <c r="G65" s="364">
        <v>6</v>
      </c>
      <c r="H65" s="414"/>
      <c r="I65" s="388"/>
      <c r="J65" s="411"/>
      <c r="K65" s="391"/>
      <c r="L65" s="391"/>
      <c r="M65" s="391"/>
      <c r="N65" s="391"/>
      <c r="O65" s="392"/>
      <c r="P65" s="371"/>
      <c r="Q65" s="370"/>
    </row>
    <row r="66" spans="1:17" s="4" customFormat="1" ht="12.75" customHeight="1" x14ac:dyDescent="0.2">
      <c r="A66" s="373" t="str">
        <f t="shared" si="3"/>
        <v/>
      </c>
      <c r="B66" s="373"/>
      <c r="C66" s="385"/>
      <c r="D66" s="378"/>
      <c r="E66" s="386"/>
      <c r="F66" s="364"/>
      <c r="G66" s="364"/>
      <c r="H66" s="414"/>
      <c r="I66" s="388"/>
      <c r="J66" s="411"/>
      <c r="K66" s="391"/>
      <c r="L66" s="391"/>
      <c r="M66" s="391"/>
      <c r="N66" s="391"/>
      <c r="O66" s="392"/>
      <c r="P66" s="371"/>
      <c r="Q66" s="370"/>
    </row>
    <row r="67" spans="1:17" s="4" customFormat="1" ht="12.75" customHeight="1" x14ac:dyDescent="0.2">
      <c r="A67" s="373" t="str">
        <f t="shared" si="3"/>
        <v/>
      </c>
      <c r="B67" s="373"/>
      <c r="C67" s="385" t="s">
        <v>321</v>
      </c>
      <c r="D67" s="378" t="s">
        <v>227</v>
      </c>
      <c r="E67" s="386"/>
      <c r="F67" s="364" t="s">
        <v>233</v>
      </c>
      <c r="G67" s="364">
        <v>6</v>
      </c>
      <c r="H67" s="416"/>
      <c r="I67" s="388"/>
      <c r="J67" s="411"/>
      <c r="K67" s="391"/>
      <c r="L67" s="391"/>
      <c r="M67" s="391"/>
      <c r="N67" s="391"/>
      <c r="O67" s="392"/>
      <c r="P67" s="371"/>
      <c r="Q67" s="370"/>
    </row>
    <row r="68" spans="1:17" s="4" customFormat="1" ht="12.75" customHeight="1" x14ac:dyDescent="0.2">
      <c r="A68" s="373" t="str">
        <f t="shared" si="3"/>
        <v/>
      </c>
      <c r="B68" s="373"/>
      <c r="C68" s="385"/>
      <c r="D68" s="378"/>
      <c r="E68" s="386"/>
      <c r="F68" s="364"/>
      <c r="G68" s="364"/>
      <c r="H68" s="414"/>
      <c r="I68" s="388"/>
      <c r="J68" s="411"/>
      <c r="K68" s="391"/>
      <c r="L68" s="391"/>
      <c r="M68" s="391"/>
      <c r="N68" s="391"/>
      <c r="O68" s="392"/>
      <c r="P68" s="371"/>
      <c r="Q68" s="370"/>
    </row>
    <row r="69" spans="1:17" s="4" customFormat="1" ht="12.75" customHeight="1" x14ac:dyDescent="0.2">
      <c r="A69" s="373" t="str">
        <f t="shared" si="3"/>
        <v/>
      </c>
      <c r="B69" s="373"/>
      <c r="C69" s="385" t="s">
        <v>322</v>
      </c>
      <c r="D69" s="378" t="s">
        <v>237</v>
      </c>
      <c r="E69" s="386"/>
      <c r="F69" s="364" t="s">
        <v>233</v>
      </c>
      <c r="G69" s="364">
        <v>6</v>
      </c>
      <c r="H69" s="414"/>
      <c r="I69" s="388"/>
      <c r="J69" s="411"/>
      <c r="K69" s="391"/>
      <c r="L69" s="391"/>
      <c r="M69" s="391"/>
      <c r="N69" s="391"/>
      <c r="O69" s="392"/>
      <c r="P69" s="371"/>
      <c r="Q69" s="370"/>
    </row>
    <row r="70" spans="1:17" s="4" customFormat="1" ht="12.75" customHeight="1" x14ac:dyDescent="0.2">
      <c r="A70" s="373" t="str">
        <f t="shared" si="3"/>
        <v/>
      </c>
      <c r="B70" s="373"/>
      <c r="C70" s="385"/>
      <c r="D70" s="378"/>
      <c r="E70" s="386"/>
      <c r="F70" s="364"/>
      <c r="G70" s="364"/>
      <c r="H70" s="414"/>
      <c r="I70" s="388"/>
      <c r="J70" s="411"/>
      <c r="K70" s="391"/>
      <c r="L70" s="391"/>
      <c r="M70" s="391"/>
      <c r="N70" s="391"/>
      <c r="O70" s="392"/>
      <c r="P70" s="371"/>
      <c r="Q70" s="370"/>
    </row>
    <row r="71" spans="1:17" s="4" customFormat="1" ht="12.75" customHeight="1" x14ac:dyDescent="0.2">
      <c r="A71" s="373" t="str">
        <f t="shared" si="3"/>
        <v/>
      </c>
      <c r="B71" s="373"/>
      <c r="C71" s="385" t="s">
        <v>323</v>
      </c>
      <c r="D71" s="378" t="s">
        <v>238</v>
      </c>
      <c r="E71" s="386"/>
      <c r="F71" s="365" t="s">
        <v>233</v>
      </c>
      <c r="G71" s="364">
        <v>6</v>
      </c>
      <c r="H71" s="414"/>
      <c r="I71" s="388"/>
      <c r="J71" s="411"/>
      <c r="K71" s="391"/>
      <c r="L71" s="391"/>
      <c r="M71" s="391"/>
      <c r="N71" s="391"/>
      <c r="O71" s="392"/>
      <c r="P71" s="371"/>
      <c r="Q71" s="370"/>
    </row>
    <row r="72" spans="1:17" s="4" customFormat="1" ht="12.75" customHeight="1" x14ac:dyDescent="0.2">
      <c r="A72" s="373" t="str">
        <f t="shared" si="3"/>
        <v/>
      </c>
      <c r="B72" s="373"/>
      <c r="C72" s="393"/>
      <c r="D72" s="378"/>
      <c r="E72" s="413"/>
      <c r="F72" s="385"/>
      <c r="G72" s="373"/>
      <c r="H72" s="373"/>
      <c r="I72" s="388"/>
      <c r="J72" s="411"/>
      <c r="K72" s="391"/>
      <c r="L72" s="391"/>
      <c r="M72" s="391"/>
      <c r="N72" s="391"/>
      <c r="O72" s="392"/>
      <c r="P72" s="371"/>
      <c r="Q72" s="370"/>
    </row>
    <row r="73" spans="1:17" s="4" customFormat="1" ht="12.75" customHeight="1" x14ac:dyDescent="0.2">
      <c r="A73" s="385" t="str">
        <f t="shared" si="3"/>
        <v/>
      </c>
      <c r="B73" s="373"/>
      <c r="C73" s="385" t="s">
        <v>322</v>
      </c>
      <c r="D73" s="378" t="s">
        <v>239</v>
      </c>
      <c r="E73" s="386"/>
      <c r="F73" s="366" t="s">
        <v>233</v>
      </c>
      <c r="G73" s="364">
        <v>6</v>
      </c>
      <c r="H73" s="414"/>
      <c r="I73" s="388"/>
      <c r="J73" s="411"/>
      <c r="K73" s="391"/>
      <c r="L73" s="391"/>
      <c r="M73" s="391"/>
      <c r="N73" s="391"/>
      <c r="O73" s="392"/>
      <c r="P73" s="371"/>
      <c r="Q73" s="370"/>
    </row>
    <row r="74" spans="1:17" s="4" customFormat="1" ht="12.75" customHeight="1" x14ac:dyDescent="0.2">
      <c r="A74" s="385" t="str">
        <f t="shared" si="3"/>
        <v/>
      </c>
      <c r="B74" s="373"/>
      <c r="C74" s="385"/>
      <c r="D74" s="378"/>
      <c r="E74" s="386"/>
      <c r="F74" s="366"/>
      <c r="G74" s="364"/>
      <c r="H74" s="414"/>
      <c r="I74" s="388"/>
      <c r="J74" s="411"/>
      <c r="K74" s="391"/>
      <c r="L74" s="391"/>
      <c r="M74" s="391"/>
      <c r="N74" s="391"/>
      <c r="O74" s="392"/>
      <c r="P74" s="371"/>
      <c r="Q74" s="370"/>
    </row>
    <row r="75" spans="1:17" s="4" customFormat="1" ht="12.75" customHeight="1" x14ac:dyDescent="0.2">
      <c r="A75" s="385" t="str">
        <f t="shared" si="3"/>
        <v/>
      </c>
      <c r="B75" s="373"/>
      <c r="C75" s="393" t="s">
        <v>240</v>
      </c>
      <c r="D75" s="378"/>
      <c r="E75" s="386"/>
      <c r="F75" s="366" t="s">
        <v>233</v>
      </c>
      <c r="G75" s="364">
        <v>6</v>
      </c>
      <c r="H75" s="414"/>
      <c r="I75" s="388"/>
      <c r="J75" s="411"/>
      <c r="K75" s="391"/>
      <c r="L75" s="391"/>
      <c r="M75" s="391"/>
      <c r="N75" s="391"/>
      <c r="O75" s="392"/>
      <c r="P75" s="371"/>
      <c r="Q75" s="370"/>
    </row>
    <row r="76" spans="1:17" s="4" customFormat="1" ht="12.75" customHeight="1" x14ac:dyDescent="0.2">
      <c r="A76" s="385" t="str">
        <f t="shared" si="3"/>
        <v/>
      </c>
      <c r="B76" s="373"/>
      <c r="C76" s="385"/>
      <c r="D76" s="378"/>
      <c r="E76" s="386"/>
      <c r="F76" s="366"/>
      <c r="G76" s="364"/>
      <c r="H76" s="414"/>
      <c r="I76" s="388"/>
      <c r="J76" s="411"/>
      <c r="K76" s="391"/>
      <c r="L76" s="391"/>
      <c r="M76" s="391"/>
      <c r="N76" s="391"/>
      <c r="O76" s="392"/>
      <c r="P76" s="371"/>
      <c r="Q76" s="370"/>
    </row>
    <row r="77" spans="1:17" s="4" customFormat="1" ht="12.75" customHeight="1" x14ac:dyDescent="0.2">
      <c r="A77" s="385" t="str">
        <f t="shared" si="3"/>
        <v/>
      </c>
      <c r="B77" s="373"/>
      <c r="C77" s="393" t="s">
        <v>241</v>
      </c>
      <c r="D77" s="378"/>
      <c r="E77" s="386"/>
      <c r="F77" s="366" t="s">
        <v>233</v>
      </c>
      <c r="G77" s="364">
        <v>6</v>
      </c>
      <c r="H77" s="414"/>
      <c r="I77" s="388"/>
      <c r="J77" s="411"/>
      <c r="K77" s="391"/>
      <c r="L77" s="391"/>
      <c r="M77" s="391"/>
      <c r="N77" s="391"/>
      <c r="O77" s="392"/>
      <c r="P77" s="371"/>
      <c r="Q77" s="370"/>
    </row>
    <row r="78" spans="1:17" s="4" customFormat="1" ht="12.75" customHeight="1" x14ac:dyDescent="0.2">
      <c r="A78" s="385" t="str">
        <f t="shared" si="3"/>
        <v/>
      </c>
      <c r="B78" s="373"/>
      <c r="C78" s="385"/>
      <c r="D78" s="378"/>
      <c r="E78" s="386"/>
      <c r="F78" s="366"/>
      <c r="G78" s="364"/>
      <c r="H78" s="414"/>
      <c r="I78" s="388"/>
      <c r="J78" s="411"/>
      <c r="K78" s="391"/>
      <c r="L78" s="391"/>
      <c r="M78" s="391"/>
      <c r="N78" s="391"/>
      <c r="O78" s="392"/>
      <c r="P78" s="371"/>
      <c r="Q78" s="370"/>
    </row>
    <row r="79" spans="1:17" s="4" customFormat="1" ht="12.75" customHeight="1" x14ac:dyDescent="0.2">
      <c r="A79" s="385" t="str">
        <f t="shared" si="3"/>
        <v/>
      </c>
      <c r="B79" s="373"/>
      <c r="C79" s="393" t="s">
        <v>242</v>
      </c>
      <c r="D79" s="378"/>
      <c r="E79" s="417"/>
      <c r="F79" s="366" t="s">
        <v>233</v>
      </c>
      <c r="G79" s="364">
        <v>6</v>
      </c>
      <c r="H79" s="414"/>
      <c r="I79" s="388"/>
      <c r="J79" s="411"/>
      <c r="K79" s="391"/>
      <c r="L79" s="391"/>
      <c r="M79" s="391"/>
      <c r="N79" s="391"/>
      <c r="O79" s="392"/>
      <c r="P79" s="371"/>
      <c r="Q79" s="370"/>
    </row>
    <row r="80" spans="1:17" s="4" customFormat="1" ht="12.75" customHeight="1" x14ac:dyDescent="0.2">
      <c r="A80" s="373" t="str">
        <f t="shared" si="3"/>
        <v/>
      </c>
      <c r="B80" s="373"/>
      <c r="C80" s="385"/>
      <c r="D80" s="378"/>
      <c r="E80" s="386"/>
      <c r="F80" s="364"/>
      <c r="G80" s="364"/>
      <c r="H80" s="414"/>
      <c r="I80" s="388"/>
      <c r="J80" s="418"/>
      <c r="K80" s="391"/>
      <c r="L80" s="391"/>
      <c r="M80" s="391"/>
      <c r="N80" s="391"/>
      <c r="O80" s="392"/>
      <c r="P80" s="371"/>
      <c r="Q80" s="370"/>
    </row>
    <row r="81" spans="1:17" s="4" customFormat="1" ht="12.75" customHeight="1" x14ac:dyDescent="0.2">
      <c r="A81" s="373" t="str">
        <f t="shared" si="3"/>
        <v/>
      </c>
      <c r="B81" s="373"/>
      <c r="C81" s="393" t="s">
        <v>243</v>
      </c>
      <c r="D81" s="378"/>
      <c r="E81" s="419"/>
      <c r="F81" s="364"/>
      <c r="G81" s="364"/>
      <c r="H81" s="414"/>
      <c r="I81" s="388"/>
      <c r="J81" s="418"/>
      <c r="K81" s="391"/>
      <c r="L81" s="391"/>
      <c r="M81" s="391"/>
      <c r="N81" s="391"/>
      <c r="O81" s="392"/>
      <c r="P81" s="371"/>
      <c r="Q81" s="370"/>
    </row>
    <row r="82" spans="1:17" s="4" customFormat="1" ht="12.75" customHeight="1" x14ac:dyDescent="0.2">
      <c r="A82" s="373" t="str">
        <f t="shared" si="3"/>
        <v/>
      </c>
      <c r="B82" s="373"/>
      <c r="C82" s="385"/>
      <c r="D82" s="378"/>
      <c r="E82" s="419"/>
      <c r="F82" s="364"/>
      <c r="G82" s="364"/>
      <c r="H82" s="414"/>
      <c r="I82" s="388"/>
      <c r="J82" s="418"/>
      <c r="K82" s="391"/>
      <c r="L82" s="391"/>
      <c r="M82" s="391"/>
      <c r="N82" s="391"/>
      <c r="O82" s="392"/>
      <c r="P82" s="371"/>
      <c r="Q82" s="370"/>
    </row>
    <row r="83" spans="1:17" s="4" customFormat="1" ht="12.75" customHeight="1" x14ac:dyDescent="0.2">
      <c r="A83" s="373" t="str">
        <f t="shared" si="3"/>
        <v/>
      </c>
      <c r="B83" s="373"/>
      <c r="C83" s="385" t="s">
        <v>320</v>
      </c>
      <c r="D83" s="378" t="s">
        <v>244</v>
      </c>
      <c r="E83" s="386"/>
      <c r="F83" s="364" t="s">
        <v>233</v>
      </c>
      <c r="G83" s="364">
        <v>6</v>
      </c>
      <c r="H83" s="414"/>
      <c r="I83" s="388"/>
      <c r="J83" s="418"/>
      <c r="K83" s="391"/>
      <c r="L83" s="391"/>
      <c r="M83" s="391"/>
      <c r="N83" s="391"/>
      <c r="O83" s="392"/>
      <c r="P83" s="371"/>
      <c r="Q83" s="370"/>
    </row>
    <row r="84" spans="1:17" s="4" customFormat="1" ht="12.75" customHeight="1" x14ac:dyDescent="0.2">
      <c r="A84" s="373" t="str">
        <f t="shared" si="3"/>
        <v/>
      </c>
      <c r="B84" s="373"/>
      <c r="C84" s="385"/>
      <c r="D84" s="378"/>
      <c r="E84" s="386"/>
      <c r="F84" s="364"/>
      <c r="G84" s="364"/>
      <c r="H84" s="414"/>
      <c r="I84" s="388"/>
      <c r="J84" s="418"/>
      <c r="K84" s="391"/>
      <c r="L84" s="391"/>
      <c r="M84" s="391"/>
      <c r="N84" s="391"/>
      <c r="O84" s="392"/>
      <c r="P84" s="371"/>
      <c r="Q84" s="370"/>
    </row>
    <row r="85" spans="1:17" s="4" customFormat="1" ht="12.75" customHeight="1" x14ac:dyDescent="0.2">
      <c r="A85" s="373" t="str">
        <f t="shared" si="3"/>
        <v/>
      </c>
      <c r="B85" s="373"/>
      <c r="C85" s="385" t="s">
        <v>8</v>
      </c>
      <c r="D85" s="378" t="s">
        <v>245</v>
      </c>
      <c r="E85" s="386"/>
      <c r="F85" s="364" t="s">
        <v>233</v>
      </c>
      <c r="G85" s="364">
        <v>6</v>
      </c>
      <c r="H85" s="414"/>
      <c r="I85" s="388"/>
      <c r="J85" s="418"/>
      <c r="K85" s="391"/>
      <c r="L85" s="391"/>
      <c r="M85" s="391"/>
      <c r="N85" s="391"/>
      <c r="O85" s="392"/>
      <c r="P85" s="371"/>
      <c r="Q85" s="370"/>
    </row>
    <row r="86" spans="1:17" s="4" customFormat="1" ht="12.75" customHeight="1" x14ac:dyDescent="0.2">
      <c r="A86" s="373" t="str">
        <f t="shared" si="3"/>
        <v/>
      </c>
      <c r="B86" s="373"/>
      <c r="C86" s="385"/>
      <c r="D86" s="378"/>
      <c r="E86" s="386"/>
      <c r="F86" s="364"/>
      <c r="G86" s="364"/>
      <c r="H86" s="414"/>
      <c r="I86" s="388"/>
      <c r="J86" s="418"/>
      <c r="K86" s="391"/>
      <c r="L86" s="391"/>
      <c r="M86" s="391"/>
      <c r="N86" s="391"/>
      <c r="O86" s="392"/>
      <c r="P86" s="371"/>
      <c r="Q86" s="370"/>
    </row>
    <row r="87" spans="1:17" s="4" customFormat="1" ht="12.75" customHeight="1" x14ac:dyDescent="0.2">
      <c r="A87" s="373" t="str">
        <f t="shared" si="3"/>
        <v/>
      </c>
      <c r="B87" s="373"/>
      <c r="C87" s="385" t="s">
        <v>321</v>
      </c>
      <c r="D87" s="378" t="s">
        <v>246</v>
      </c>
      <c r="E87" s="386"/>
      <c r="F87" s="364" t="s">
        <v>233</v>
      </c>
      <c r="G87" s="364">
        <v>6</v>
      </c>
      <c r="H87" s="414"/>
      <c r="I87" s="388"/>
      <c r="J87" s="418"/>
      <c r="K87" s="391"/>
      <c r="L87" s="391"/>
      <c r="M87" s="391"/>
      <c r="N87" s="391"/>
      <c r="O87" s="392"/>
      <c r="P87" s="371"/>
      <c r="Q87" s="370"/>
    </row>
    <row r="88" spans="1:17" s="4" customFormat="1" ht="12.75" customHeight="1" x14ac:dyDescent="0.2">
      <c r="A88" s="373" t="str">
        <f t="shared" si="3"/>
        <v/>
      </c>
      <c r="B88" s="373"/>
      <c r="C88" s="385"/>
      <c r="D88" s="378"/>
      <c r="E88" s="386"/>
      <c r="F88" s="364"/>
      <c r="G88" s="364"/>
      <c r="H88" s="414"/>
      <c r="I88" s="388"/>
      <c r="J88" s="418"/>
      <c r="K88" s="391"/>
      <c r="L88" s="391"/>
      <c r="M88" s="391"/>
      <c r="N88" s="391"/>
      <c r="O88" s="392"/>
      <c r="P88" s="371"/>
      <c r="Q88" s="370"/>
    </row>
    <row r="89" spans="1:17" s="4" customFormat="1" ht="12.75" customHeight="1" x14ac:dyDescent="0.2">
      <c r="A89" s="373" t="str">
        <f t="shared" si="3"/>
        <v/>
      </c>
      <c r="B89" s="373"/>
      <c r="C89" s="385" t="s">
        <v>322</v>
      </c>
      <c r="D89" s="378" t="s">
        <v>247</v>
      </c>
      <c r="E89" s="386"/>
      <c r="F89" s="364" t="s">
        <v>233</v>
      </c>
      <c r="G89" s="364">
        <v>6</v>
      </c>
      <c r="H89" s="414"/>
      <c r="I89" s="388"/>
      <c r="J89" s="418"/>
      <c r="K89" s="391"/>
      <c r="L89" s="391"/>
      <c r="M89" s="391"/>
      <c r="N89" s="391"/>
      <c r="O89" s="392"/>
      <c r="P89" s="371"/>
      <c r="Q89" s="370"/>
    </row>
    <row r="90" spans="1:17" s="4" customFormat="1" ht="12.75" customHeight="1" x14ac:dyDescent="0.2">
      <c r="A90" s="373" t="str">
        <f t="shared" si="3"/>
        <v/>
      </c>
      <c r="B90" s="373"/>
      <c r="C90" s="385"/>
      <c r="D90" s="378"/>
      <c r="E90" s="386"/>
      <c r="F90" s="364"/>
      <c r="G90" s="364"/>
      <c r="H90" s="414"/>
      <c r="I90" s="388"/>
      <c r="J90" s="418"/>
      <c r="K90" s="391"/>
      <c r="L90" s="391"/>
      <c r="M90" s="391"/>
      <c r="N90" s="391"/>
      <c r="O90" s="392"/>
      <c r="P90" s="371"/>
      <c r="Q90" s="370"/>
    </row>
    <row r="91" spans="1:17" s="4" customFormat="1" ht="12.75" customHeight="1" x14ac:dyDescent="0.2">
      <c r="A91" s="373" t="str">
        <f t="shared" si="3"/>
        <v/>
      </c>
      <c r="B91" s="373"/>
      <c r="C91" s="385" t="s">
        <v>323</v>
      </c>
      <c r="D91" s="378" t="s">
        <v>248</v>
      </c>
      <c r="E91" s="386"/>
      <c r="F91" s="364" t="s">
        <v>233</v>
      </c>
      <c r="G91" s="364">
        <v>6</v>
      </c>
      <c r="H91" s="414"/>
      <c r="I91" s="388"/>
      <c r="J91" s="418"/>
      <c r="K91" s="391"/>
      <c r="L91" s="391"/>
      <c r="M91" s="391"/>
      <c r="N91" s="391"/>
      <c r="O91" s="392"/>
      <c r="P91" s="371"/>
      <c r="Q91" s="370"/>
    </row>
    <row r="92" spans="1:17" s="4" customFormat="1" ht="12.75" customHeight="1" x14ac:dyDescent="0.2">
      <c r="A92" s="373" t="str">
        <f t="shared" si="3"/>
        <v/>
      </c>
      <c r="B92" s="373"/>
      <c r="C92" s="385"/>
      <c r="D92" s="378"/>
      <c r="E92" s="386"/>
      <c r="F92" s="364"/>
      <c r="G92" s="364"/>
      <c r="H92" s="414"/>
      <c r="I92" s="388"/>
      <c r="J92" s="418"/>
      <c r="K92" s="391"/>
      <c r="L92" s="391"/>
      <c r="M92" s="391"/>
      <c r="N92" s="391"/>
      <c r="O92" s="392"/>
      <c r="P92" s="371"/>
      <c r="Q92" s="370"/>
    </row>
    <row r="93" spans="1:17" s="4" customFormat="1" ht="12.75" customHeight="1" x14ac:dyDescent="0.2">
      <c r="A93" s="373" t="str">
        <f t="shared" si="3"/>
        <v/>
      </c>
      <c r="B93" s="373"/>
      <c r="C93" s="385" t="s">
        <v>324</v>
      </c>
      <c r="D93" s="378" t="s">
        <v>249</v>
      </c>
      <c r="E93" s="386"/>
      <c r="F93" s="364" t="s">
        <v>233</v>
      </c>
      <c r="G93" s="364">
        <v>6</v>
      </c>
      <c r="H93" s="414"/>
      <c r="I93" s="388"/>
      <c r="J93" s="418"/>
      <c r="K93" s="391"/>
      <c r="L93" s="391"/>
      <c r="M93" s="391"/>
      <c r="N93" s="391"/>
      <c r="O93" s="392"/>
      <c r="P93" s="371"/>
      <c r="Q93" s="370"/>
    </row>
    <row r="94" spans="1:17" s="4" customFormat="1" ht="12.75" customHeight="1" x14ac:dyDescent="0.2">
      <c r="A94" s="373" t="str">
        <f t="shared" si="3"/>
        <v/>
      </c>
      <c r="B94" s="373"/>
      <c r="C94" s="385"/>
      <c r="D94" s="378"/>
      <c r="E94" s="386"/>
      <c r="F94" s="364"/>
      <c r="G94" s="364"/>
      <c r="H94" s="414"/>
      <c r="I94" s="388"/>
      <c r="J94" s="418"/>
      <c r="K94" s="391"/>
      <c r="L94" s="391"/>
      <c r="M94" s="391"/>
      <c r="N94" s="391"/>
      <c r="O94" s="392"/>
      <c r="P94" s="371"/>
      <c r="Q94" s="370"/>
    </row>
    <row r="95" spans="1:17" s="4" customFormat="1" ht="12.75" customHeight="1" x14ac:dyDescent="0.2">
      <c r="A95" s="373" t="str">
        <f t="shared" si="3"/>
        <v/>
      </c>
      <c r="B95" s="373"/>
      <c r="C95" s="385" t="s">
        <v>325</v>
      </c>
      <c r="D95" s="378" t="s">
        <v>250</v>
      </c>
      <c r="E95" s="386"/>
      <c r="F95" s="364" t="s">
        <v>233</v>
      </c>
      <c r="G95" s="364">
        <v>6</v>
      </c>
      <c r="H95" s="414"/>
      <c r="I95" s="388"/>
      <c r="J95" s="418"/>
      <c r="K95" s="391"/>
      <c r="L95" s="391"/>
      <c r="M95" s="391"/>
      <c r="N95" s="391"/>
      <c r="O95" s="392"/>
      <c r="P95" s="371"/>
      <c r="Q95" s="370"/>
    </row>
    <row r="96" spans="1:17" s="4" customFormat="1" ht="12.75" customHeight="1" x14ac:dyDescent="0.2">
      <c r="A96" s="373" t="str">
        <f t="shared" si="3"/>
        <v/>
      </c>
      <c r="B96" s="373"/>
      <c r="C96" s="385"/>
      <c r="D96" s="378"/>
      <c r="E96" s="386"/>
      <c r="F96" s="364"/>
      <c r="G96" s="364"/>
      <c r="H96" s="414"/>
      <c r="I96" s="388"/>
      <c r="J96" s="418"/>
      <c r="K96" s="391"/>
      <c r="L96" s="391"/>
      <c r="M96" s="391"/>
      <c r="N96" s="391"/>
      <c r="O96" s="392"/>
      <c r="P96" s="371"/>
      <c r="Q96" s="370"/>
    </row>
    <row r="97" spans="1:17" s="4" customFormat="1" ht="12.75" customHeight="1" x14ac:dyDescent="0.2">
      <c r="A97" s="373" t="str">
        <f t="shared" si="3"/>
        <v/>
      </c>
      <c r="B97" s="373"/>
      <c r="C97" s="385" t="s">
        <v>326</v>
      </c>
      <c r="D97" s="378" t="s">
        <v>251</v>
      </c>
      <c r="E97" s="386"/>
      <c r="F97" s="364" t="s">
        <v>233</v>
      </c>
      <c r="G97" s="364">
        <v>6</v>
      </c>
      <c r="H97" s="414"/>
      <c r="I97" s="388"/>
      <c r="J97" s="418"/>
      <c r="K97" s="391"/>
      <c r="L97" s="391"/>
      <c r="M97" s="391"/>
      <c r="N97" s="391"/>
      <c r="O97" s="392"/>
      <c r="P97" s="371"/>
      <c r="Q97" s="370"/>
    </row>
    <row r="98" spans="1:17" s="4" customFormat="1" ht="12.75" customHeight="1" x14ac:dyDescent="0.2">
      <c r="A98" s="373" t="str">
        <f t="shared" si="3"/>
        <v/>
      </c>
      <c r="B98" s="373"/>
      <c r="C98" s="385"/>
      <c r="D98" s="378"/>
      <c r="E98" s="386"/>
      <c r="F98" s="364"/>
      <c r="G98" s="364"/>
      <c r="H98" s="414"/>
      <c r="I98" s="388"/>
      <c r="J98" s="418"/>
      <c r="K98" s="391"/>
      <c r="L98" s="391"/>
      <c r="M98" s="391"/>
      <c r="N98" s="391"/>
      <c r="O98" s="392"/>
      <c r="P98" s="371"/>
      <c r="Q98" s="370"/>
    </row>
    <row r="99" spans="1:17" s="4" customFormat="1" ht="12.75" customHeight="1" x14ac:dyDescent="0.2">
      <c r="A99" s="373" t="str">
        <f t="shared" si="3"/>
        <v/>
      </c>
      <c r="B99" s="373"/>
      <c r="C99" s="385" t="s">
        <v>327</v>
      </c>
      <c r="D99" s="378" t="s">
        <v>252</v>
      </c>
      <c r="E99" s="386"/>
      <c r="F99" s="364" t="s">
        <v>233</v>
      </c>
      <c r="G99" s="364">
        <v>6</v>
      </c>
      <c r="H99" s="414"/>
      <c r="I99" s="388"/>
      <c r="J99" s="418"/>
      <c r="K99" s="391"/>
      <c r="L99" s="391"/>
      <c r="M99" s="391"/>
      <c r="N99" s="391"/>
      <c r="O99" s="392"/>
      <c r="P99" s="371"/>
      <c r="Q99" s="370"/>
    </row>
    <row r="100" spans="1:17" s="4" customFormat="1" ht="12.75" customHeight="1" x14ac:dyDescent="0.2">
      <c r="A100" s="373" t="str">
        <f t="shared" si="3"/>
        <v/>
      </c>
      <c r="B100" s="373"/>
      <c r="C100" s="385"/>
      <c r="D100" s="378"/>
      <c r="E100" s="386"/>
      <c r="F100" s="364"/>
      <c r="G100" s="364"/>
      <c r="H100" s="414"/>
      <c r="I100" s="388"/>
      <c r="J100" s="418"/>
      <c r="K100" s="391"/>
      <c r="L100" s="391"/>
      <c r="M100" s="391"/>
      <c r="N100" s="391"/>
      <c r="O100" s="392"/>
      <c r="P100" s="371"/>
      <c r="Q100" s="370"/>
    </row>
    <row r="101" spans="1:17" s="4" customFormat="1" ht="12.75" customHeight="1" x14ac:dyDescent="0.2">
      <c r="A101" s="373" t="str">
        <f t="shared" si="3"/>
        <v/>
      </c>
      <c r="B101" s="373"/>
      <c r="C101" s="385" t="s">
        <v>328</v>
      </c>
      <c r="D101" s="378" t="s">
        <v>253</v>
      </c>
      <c r="E101" s="386"/>
      <c r="F101" s="364" t="s">
        <v>233</v>
      </c>
      <c r="G101" s="364">
        <v>6</v>
      </c>
      <c r="H101" s="414"/>
      <c r="I101" s="388"/>
      <c r="J101" s="418"/>
      <c r="K101" s="391"/>
      <c r="L101" s="391"/>
      <c r="M101" s="391"/>
      <c r="N101" s="391"/>
      <c r="O101" s="392"/>
      <c r="P101" s="371"/>
      <c r="Q101" s="370"/>
    </row>
    <row r="102" spans="1:17" s="4" customFormat="1" ht="12.75" customHeight="1" x14ac:dyDescent="0.2">
      <c r="A102" s="373" t="str">
        <f t="shared" si="3"/>
        <v/>
      </c>
      <c r="B102" s="373"/>
      <c r="C102" s="385"/>
      <c r="D102" s="378"/>
      <c r="E102" s="386"/>
      <c r="F102" s="364"/>
      <c r="G102" s="364"/>
      <c r="H102" s="414"/>
      <c r="I102" s="388"/>
      <c r="J102" s="418"/>
      <c r="K102" s="391"/>
      <c r="L102" s="391"/>
      <c r="M102" s="391"/>
      <c r="N102" s="391"/>
      <c r="O102" s="392"/>
      <c r="P102" s="371"/>
      <c r="Q102" s="370"/>
    </row>
    <row r="103" spans="1:17" s="4" customFormat="1" ht="12.75" customHeight="1" x14ac:dyDescent="0.2">
      <c r="A103" s="373" t="str">
        <f t="shared" si="3"/>
        <v/>
      </c>
      <c r="B103" s="373"/>
      <c r="C103" s="385" t="s">
        <v>338</v>
      </c>
      <c r="D103" s="378" t="s">
        <v>254</v>
      </c>
      <c r="E103" s="386"/>
      <c r="F103" s="364" t="s">
        <v>233</v>
      </c>
      <c r="G103" s="364">
        <v>6</v>
      </c>
      <c r="H103" s="414"/>
      <c r="I103" s="388"/>
      <c r="J103" s="418"/>
      <c r="K103" s="391"/>
      <c r="L103" s="391"/>
      <c r="M103" s="391"/>
      <c r="N103" s="391"/>
      <c r="O103" s="392"/>
      <c r="P103" s="371"/>
      <c r="Q103" s="370"/>
    </row>
    <row r="104" spans="1:17" s="4" customFormat="1" ht="12.75" customHeight="1" x14ac:dyDescent="0.2">
      <c r="A104" s="373" t="str">
        <f t="shared" si="3"/>
        <v/>
      </c>
      <c r="B104" s="373"/>
      <c r="C104" s="385"/>
      <c r="D104" s="378"/>
      <c r="E104" s="386"/>
      <c r="F104" s="364"/>
      <c r="G104" s="364"/>
      <c r="H104" s="414"/>
      <c r="I104" s="388"/>
      <c r="J104" s="418"/>
      <c r="K104" s="391"/>
      <c r="L104" s="391"/>
      <c r="M104" s="391"/>
      <c r="N104" s="391"/>
      <c r="O104" s="392"/>
      <c r="P104" s="371"/>
      <c r="Q104" s="370"/>
    </row>
    <row r="105" spans="1:17" s="4" customFormat="1" ht="12.75" customHeight="1" x14ac:dyDescent="0.2">
      <c r="A105" s="373" t="str">
        <f t="shared" si="3"/>
        <v/>
      </c>
      <c r="B105" s="373"/>
      <c r="C105" s="385" t="s">
        <v>339</v>
      </c>
      <c r="D105" s="378" t="s">
        <v>255</v>
      </c>
      <c r="E105" s="386"/>
      <c r="F105" s="364" t="s">
        <v>233</v>
      </c>
      <c r="G105" s="364">
        <v>6</v>
      </c>
      <c r="H105" s="414"/>
      <c r="I105" s="388"/>
      <c r="J105" s="418"/>
      <c r="K105" s="391"/>
      <c r="L105" s="391"/>
      <c r="M105" s="391"/>
      <c r="N105" s="391"/>
      <c r="O105" s="392"/>
      <c r="P105" s="371"/>
      <c r="Q105" s="370"/>
    </row>
    <row r="106" spans="1:17" s="4" customFormat="1" ht="12.75" customHeight="1" x14ac:dyDescent="0.2">
      <c r="A106" s="373" t="str">
        <f t="shared" si="3"/>
        <v/>
      </c>
      <c r="B106" s="373"/>
      <c r="C106" s="385"/>
      <c r="D106" s="378"/>
      <c r="E106" s="386"/>
      <c r="F106" s="364"/>
      <c r="G106" s="364"/>
      <c r="H106" s="414"/>
      <c r="I106" s="388"/>
      <c r="J106" s="418"/>
      <c r="K106" s="391"/>
      <c r="L106" s="391"/>
      <c r="M106" s="391"/>
      <c r="N106" s="391"/>
      <c r="O106" s="392"/>
      <c r="P106" s="371"/>
      <c r="Q106" s="370"/>
    </row>
    <row r="107" spans="1:17" s="4" customFormat="1" ht="12.75" customHeight="1" x14ac:dyDescent="0.2">
      <c r="A107" s="373" t="str">
        <f t="shared" si="3"/>
        <v/>
      </c>
      <c r="B107" s="373"/>
      <c r="C107" s="393" t="s">
        <v>252</v>
      </c>
      <c r="D107" s="378"/>
      <c r="E107" s="386"/>
      <c r="F107" s="364" t="s">
        <v>233</v>
      </c>
      <c r="G107" s="364">
        <v>6</v>
      </c>
      <c r="H107" s="414"/>
      <c r="I107" s="388"/>
      <c r="J107" s="418"/>
      <c r="K107" s="391"/>
      <c r="L107" s="391"/>
      <c r="M107" s="391"/>
      <c r="N107" s="391"/>
      <c r="O107" s="392"/>
      <c r="P107" s="371"/>
      <c r="Q107" s="370"/>
    </row>
    <row r="108" spans="1:17" s="4" customFormat="1" ht="12.75" customHeight="1" x14ac:dyDescent="0.2">
      <c r="A108" s="373" t="str">
        <f t="shared" si="3"/>
        <v/>
      </c>
      <c r="B108" s="373"/>
      <c r="C108" s="393"/>
      <c r="D108" s="378"/>
      <c r="E108" s="386"/>
      <c r="F108" s="364"/>
      <c r="G108" s="364"/>
      <c r="H108" s="414"/>
      <c r="I108" s="388"/>
      <c r="J108" s="418"/>
      <c r="K108" s="391"/>
      <c r="L108" s="391"/>
      <c r="M108" s="391"/>
      <c r="N108" s="391"/>
      <c r="O108" s="392"/>
      <c r="P108" s="371"/>
      <c r="Q108" s="370"/>
    </row>
    <row r="109" spans="1:17" s="4" customFormat="1" ht="12.75" customHeight="1" x14ac:dyDescent="0.2">
      <c r="A109" s="373" t="str">
        <f t="shared" si="3"/>
        <v/>
      </c>
      <c r="B109" s="373"/>
      <c r="C109" s="393" t="s">
        <v>254</v>
      </c>
      <c r="D109" s="378"/>
      <c r="E109" s="386"/>
      <c r="F109" s="364" t="s">
        <v>233</v>
      </c>
      <c r="G109" s="364">
        <v>6</v>
      </c>
      <c r="H109" s="414"/>
      <c r="I109" s="388"/>
      <c r="J109" s="418"/>
      <c r="K109" s="391"/>
      <c r="L109" s="391"/>
      <c r="M109" s="391"/>
      <c r="N109" s="391"/>
      <c r="O109" s="392"/>
      <c r="P109" s="371"/>
      <c r="Q109" s="370"/>
    </row>
    <row r="110" spans="1:17" s="4" customFormat="1" ht="12.75" customHeight="1" x14ac:dyDescent="0.2">
      <c r="A110" s="373" t="str">
        <f t="shared" si="3"/>
        <v/>
      </c>
      <c r="B110" s="373"/>
      <c r="C110" s="393"/>
      <c r="D110" s="378"/>
      <c r="E110" s="386"/>
      <c r="F110" s="364"/>
      <c r="G110" s="364"/>
      <c r="H110" s="414"/>
      <c r="I110" s="388"/>
      <c r="J110" s="418"/>
      <c r="K110" s="391"/>
      <c r="L110" s="391"/>
      <c r="M110" s="391"/>
      <c r="N110" s="391"/>
      <c r="O110" s="392"/>
      <c r="P110" s="371"/>
      <c r="Q110" s="370"/>
    </row>
    <row r="111" spans="1:17" s="4" customFormat="1" ht="12.75" customHeight="1" x14ac:dyDescent="0.2">
      <c r="A111" s="373" t="str">
        <f t="shared" si="3"/>
        <v/>
      </c>
      <c r="B111" s="373"/>
      <c r="C111" s="393" t="s">
        <v>256</v>
      </c>
      <c r="D111" s="378"/>
      <c r="E111" s="386"/>
      <c r="F111" s="364" t="s">
        <v>233</v>
      </c>
      <c r="G111" s="364">
        <v>6</v>
      </c>
      <c r="H111" s="414"/>
      <c r="I111" s="388"/>
      <c r="J111" s="418"/>
      <c r="K111" s="391"/>
      <c r="L111" s="391"/>
      <c r="M111" s="391"/>
      <c r="N111" s="391"/>
      <c r="O111" s="392"/>
      <c r="P111" s="371"/>
      <c r="Q111" s="370"/>
    </row>
    <row r="112" spans="1:17" s="4" customFormat="1" ht="12.75" customHeight="1" x14ac:dyDescent="0.2">
      <c r="A112" s="373" t="str">
        <f t="shared" si="3"/>
        <v/>
      </c>
      <c r="B112" s="373"/>
      <c r="C112" s="393"/>
      <c r="D112" s="378"/>
      <c r="E112" s="386"/>
      <c r="F112" s="364"/>
      <c r="G112" s="364"/>
      <c r="H112" s="414"/>
      <c r="I112" s="388"/>
      <c r="J112" s="418"/>
      <c r="K112" s="391"/>
      <c r="L112" s="391"/>
      <c r="M112" s="391"/>
      <c r="N112" s="391"/>
      <c r="O112" s="392"/>
      <c r="P112" s="371"/>
      <c r="Q112" s="370"/>
    </row>
    <row r="113" spans="1:17" s="4" customFormat="1" ht="12.75" customHeight="1" x14ac:dyDescent="0.2">
      <c r="A113" s="373" t="str">
        <f t="shared" si="3"/>
        <v/>
      </c>
      <c r="B113" s="373"/>
      <c r="C113" s="393" t="s">
        <v>340</v>
      </c>
      <c r="D113" s="378"/>
      <c r="E113" s="386"/>
      <c r="F113" s="364" t="s">
        <v>233</v>
      </c>
      <c r="G113" s="364">
        <v>6</v>
      </c>
      <c r="H113" s="414"/>
      <c r="I113" s="388"/>
      <c r="J113" s="418"/>
      <c r="K113" s="391"/>
      <c r="L113" s="391"/>
      <c r="M113" s="391"/>
      <c r="N113" s="391"/>
      <c r="O113" s="392"/>
      <c r="P113" s="371"/>
      <c r="Q113" s="370"/>
    </row>
    <row r="114" spans="1:17" s="4" customFormat="1" ht="12.75" customHeight="1" x14ac:dyDescent="0.2">
      <c r="A114" s="373" t="str">
        <f t="shared" si="3"/>
        <v/>
      </c>
      <c r="B114" s="373"/>
      <c r="C114" s="393" t="s">
        <v>341</v>
      </c>
      <c r="D114" s="378"/>
      <c r="E114" s="386"/>
      <c r="F114" s="364"/>
      <c r="G114" s="364"/>
      <c r="H114" s="414"/>
      <c r="I114" s="388"/>
      <c r="J114" s="418"/>
      <c r="K114" s="391"/>
      <c r="L114" s="391"/>
      <c r="M114" s="391"/>
      <c r="N114" s="391"/>
      <c r="O114" s="392"/>
      <c r="P114" s="371"/>
      <c r="Q114" s="370"/>
    </row>
    <row r="115" spans="1:17" s="4" customFormat="1" ht="12.75" customHeight="1" x14ac:dyDescent="0.2">
      <c r="A115" s="373" t="str">
        <f t="shared" ref="A115:A122" si="4">CONCATENATE(N115,O115)</f>
        <v/>
      </c>
      <c r="B115" s="373"/>
      <c r="C115" s="393"/>
      <c r="D115" s="378"/>
      <c r="E115" s="417"/>
      <c r="F115" s="364"/>
      <c r="G115" s="364"/>
      <c r="H115" s="414"/>
      <c r="I115" s="388"/>
      <c r="J115" s="418"/>
      <c r="K115" s="391"/>
      <c r="L115" s="391"/>
      <c r="M115" s="391"/>
      <c r="N115" s="391"/>
      <c r="O115" s="392"/>
      <c r="P115" s="371"/>
      <c r="Q115" s="370"/>
    </row>
    <row r="116" spans="1:17" s="4" customFormat="1" ht="12.75" customHeight="1" x14ac:dyDescent="0.2">
      <c r="A116" s="373" t="str">
        <f t="shared" si="4"/>
        <v/>
      </c>
      <c r="B116" s="373"/>
      <c r="C116" s="393" t="s">
        <v>257</v>
      </c>
      <c r="D116" s="378"/>
      <c r="E116" s="386"/>
      <c r="F116" s="364" t="s">
        <v>233</v>
      </c>
      <c r="G116" s="364">
        <v>6</v>
      </c>
      <c r="H116" s="414"/>
      <c r="I116" s="388"/>
      <c r="J116" s="418"/>
      <c r="K116" s="391"/>
      <c r="L116" s="391"/>
      <c r="M116" s="391"/>
      <c r="N116" s="391"/>
      <c r="O116" s="392"/>
      <c r="P116" s="371"/>
      <c r="Q116" s="370"/>
    </row>
    <row r="117" spans="1:17" s="4" customFormat="1" ht="12.75" customHeight="1" x14ac:dyDescent="0.2">
      <c r="A117" s="373" t="str">
        <f t="shared" si="4"/>
        <v/>
      </c>
      <c r="B117" s="373"/>
      <c r="C117" s="385"/>
      <c r="D117" s="378"/>
      <c r="E117" s="386"/>
      <c r="F117" s="364"/>
      <c r="G117" s="364"/>
      <c r="H117" s="414"/>
      <c r="I117" s="388"/>
      <c r="J117" s="418"/>
      <c r="K117" s="391"/>
      <c r="L117" s="391"/>
      <c r="M117" s="391"/>
      <c r="N117" s="391"/>
      <c r="O117" s="392"/>
      <c r="P117" s="371"/>
      <c r="Q117" s="370"/>
    </row>
    <row r="118" spans="1:17" s="4" customFormat="1" ht="12.75" customHeight="1" x14ac:dyDescent="0.2">
      <c r="A118" s="373" t="str">
        <f t="shared" si="4"/>
        <v/>
      </c>
      <c r="B118" s="373"/>
      <c r="C118" s="385" t="s">
        <v>1387</v>
      </c>
      <c r="D118" s="378"/>
      <c r="E118" s="386"/>
      <c r="F118" s="364" t="s">
        <v>233</v>
      </c>
      <c r="G118" s="364">
        <v>6</v>
      </c>
      <c r="H118" s="414"/>
      <c r="I118" s="388"/>
      <c r="J118" s="418"/>
      <c r="K118" s="391"/>
      <c r="L118" s="391"/>
      <c r="M118" s="391"/>
      <c r="N118" s="391"/>
      <c r="O118" s="392"/>
      <c r="P118" s="371"/>
      <c r="Q118" s="370"/>
    </row>
    <row r="119" spans="1:17" s="4" customFormat="1" ht="12.75" customHeight="1" x14ac:dyDescent="0.2">
      <c r="A119" s="373" t="str">
        <f t="shared" si="4"/>
        <v/>
      </c>
      <c r="B119" s="373"/>
      <c r="C119" s="393" t="s">
        <v>346</v>
      </c>
      <c r="D119" s="378"/>
      <c r="E119" s="386"/>
      <c r="F119" s="364"/>
      <c r="G119" s="364"/>
      <c r="H119" s="414"/>
      <c r="I119" s="388"/>
      <c r="J119" s="418"/>
      <c r="K119" s="391"/>
      <c r="L119" s="391"/>
      <c r="M119" s="391"/>
      <c r="N119" s="391"/>
      <c r="O119" s="392"/>
      <c r="P119" s="371"/>
      <c r="Q119" s="370"/>
    </row>
    <row r="120" spans="1:17" s="4" customFormat="1" ht="12.75" customHeight="1" x14ac:dyDescent="0.2">
      <c r="A120" s="373" t="str">
        <f t="shared" si="4"/>
        <v/>
      </c>
      <c r="B120" s="373"/>
      <c r="C120" s="393" t="s">
        <v>347</v>
      </c>
      <c r="D120" s="378"/>
      <c r="E120" s="386"/>
      <c r="F120" s="364"/>
      <c r="G120" s="364"/>
      <c r="H120" s="414"/>
      <c r="I120" s="388"/>
      <c r="J120" s="418"/>
      <c r="K120" s="391"/>
      <c r="L120" s="391"/>
      <c r="M120" s="391"/>
      <c r="N120" s="391"/>
      <c r="O120" s="392"/>
      <c r="P120" s="371"/>
      <c r="Q120" s="370"/>
    </row>
    <row r="121" spans="1:17" s="4" customFormat="1" ht="12.75" customHeight="1" x14ac:dyDescent="0.2">
      <c r="A121" s="373" t="str">
        <f t="shared" si="4"/>
        <v/>
      </c>
      <c r="B121" s="373"/>
      <c r="C121" s="385" t="s">
        <v>342</v>
      </c>
      <c r="D121" s="378"/>
      <c r="E121" s="419"/>
      <c r="F121" s="364"/>
      <c r="G121" s="364"/>
      <c r="H121" s="414"/>
      <c r="I121" s="388"/>
      <c r="J121" s="418"/>
      <c r="K121" s="391"/>
      <c r="L121" s="391"/>
      <c r="M121" s="391"/>
      <c r="N121" s="391"/>
      <c r="O121" s="392"/>
      <c r="P121" s="371"/>
      <c r="Q121" s="370"/>
    </row>
    <row r="122" spans="1:17" s="4" customFormat="1" ht="12.75" customHeight="1" x14ac:dyDescent="0.2">
      <c r="A122" s="373" t="str">
        <f t="shared" si="4"/>
        <v/>
      </c>
      <c r="B122" s="373"/>
      <c r="C122" s="385" t="s">
        <v>343</v>
      </c>
      <c r="D122" s="378"/>
      <c r="E122" s="419"/>
      <c r="F122" s="364"/>
      <c r="G122" s="364"/>
      <c r="H122" s="414"/>
      <c r="I122" s="388"/>
      <c r="J122" s="418"/>
      <c r="K122" s="391"/>
      <c r="L122" s="391"/>
      <c r="M122" s="391"/>
      <c r="N122" s="391"/>
      <c r="O122" s="392"/>
      <c r="P122" s="371"/>
      <c r="Q122" s="370"/>
    </row>
    <row r="123" spans="1:17" s="4" customFormat="1" ht="12.75" customHeight="1" x14ac:dyDescent="0.2">
      <c r="A123" s="373"/>
      <c r="B123" s="373"/>
      <c r="C123" s="385"/>
      <c r="D123" s="378"/>
      <c r="E123" s="386"/>
      <c r="F123" s="364"/>
      <c r="G123" s="364"/>
      <c r="H123" s="414"/>
      <c r="I123" s="388"/>
      <c r="J123" s="418"/>
      <c r="K123" s="391"/>
      <c r="L123" s="391"/>
      <c r="M123" s="391"/>
      <c r="N123" s="391"/>
      <c r="O123" s="392"/>
      <c r="P123" s="371"/>
      <c r="Q123" s="370"/>
    </row>
    <row r="124" spans="1:17" s="4" customFormat="1" ht="20.100000000000001" customHeight="1" x14ac:dyDescent="0.2">
      <c r="A124" s="406"/>
      <c r="B124" s="407"/>
      <c r="C124" s="407"/>
      <c r="D124" s="407"/>
      <c r="E124" s="420"/>
      <c r="F124" s="420"/>
      <c r="G124" s="420"/>
      <c r="H124" s="409"/>
      <c r="I124" s="388"/>
      <c r="J124" s="410"/>
      <c r="K124" s="391"/>
      <c r="L124" s="391"/>
      <c r="M124" s="391"/>
      <c r="N124" s="391"/>
      <c r="O124" s="392"/>
      <c r="P124" s="371"/>
      <c r="Q124" s="410"/>
    </row>
    <row r="125" spans="1:17" s="4" customFormat="1" ht="12.75" customHeight="1" x14ac:dyDescent="0.2">
      <c r="A125" s="373"/>
      <c r="B125" s="373"/>
      <c r="C125" s="385"/>
      <c r="D125" s="378"/>
      <c r="E125" s="386"/>
      <c r="F125" s="364"/>
      <c r="G125" s="364"/>
      <c r="H125" s="414"/>
      <c r="I125" s="388"/>
      <c r="J125" s="418"/>
      <c r="K125" s="391"/>
      <c r="L125" s="391"/>
      <c r="M125" s="391"/>
      <c r="N125" s="391"/>
      <c r="O125" s="392"/>
      <c r="P125" s="371"/>
      <c r="Q125" s="370"/>
    </row>
    <row r="126" spans="1:17" s="4" customFormat="1" ht="12.75" customHeight="1" x14ac:dyDescent="0.2">
      <c r="A126" s="373" t="s">
        <v>701</v>
      </c>
      <c r="B126" s="373"/>
      <c r="C126" s="393" t="s">
        <v>258</v>
      </c>
      <c r="D126" s="378"/>
      <c r="E126" s="413"/>
      <c r="F126" s="373"/>
      <c r="G126" s="373"/>
      <c r="H126" s="373"/>
      <c r="I126" s="388"/>
      <c r="J126" s="418"/>
      <c r="K126" s="391"/>
      <c r="L126" s="391"/>
      <c r="M126" s="391"/>
      <c r="N126" s="391"/>
      <c r="O126" s="392"/>
      <c r="P126" s="371"/>
      <c r="Q126" s="370"/>
    </row>
    <row r="127" spans="1:17" s="4" customFormat="1" ht="12.75" customHeight="1" x14ac:dyDescent="0.2">
      <c r="A127" s="373" t="str">
        <f>CONCATENATE(N127,O127)</f>
        <v/>
      </c>
      <c r="B127" s="373"/>
      <c r="C127" s="393"/>
      <c r="D127" s="378"/>
      <c r="E127" s="413"/>
      <c r="F127" s="373"/>
      <c r="G127" s="373"/>
      <c r="H127" s="373"/>
      <c r="I127" s="388"/>
      <c r="J127" s="418"/>
      <c r="K127" s="391"/>
      <c r="L127" s="391"/>
      <c r="M127" s="391"/>
      <c r="N127" s="391"/>
      <c r="O127" s="392"/>
      <c r="P127" s="371"/>
      <c r="Q127" s="370"/>
    </row>
    <row r="128" spans="1:17" s="4" customFormat="1" ht="12.75" customHeight="1" x14ac:dyDescent="0.2">
      <c r="A128" s="373" t="str">
        <f>CONCATENATE(N128,O128)</f>
        <v/>
      </c>
      <c r="B128" s="373"/>
      <c r="C128" s="385" t="s">
        <v>320</v>
      </c>
      <c r="D128" s="378" t="s">
        <v>344</v>
      </c>
      <c r="E128" s="386"/>
      <c r="F128" s="364" t="s">
        <v>233</v>
      </c>
      <c r="G128" s="364">
        <v>6</v>
      </c>
      <c r="H128" s="414"/>
      <c r="I128" s="388"/>
      <c r="J128" s="418"/>
      <c r="K128" s="391"/>
      <c r="L128" s="391"/>
      <c r="M128" s="391"/>
      <c r="N128" s="391"/>
      <c r="O128" s="392"/>
      <c r="P128" s="371"/>
      <c r="Q128" s="370"/>
    </row>
    <row r="129" spans="1:17" s="4" customFormat="1" ht="12.75" customHeight="1" x14ac:dyDescent="0.2">
      <c r="A129" s="373" t="str">
        <f>CONCATENATE(N129,O129)</f>
        <v/>
      </c>
      <c r="B129" s="373"/>
      <c r="C129" s="385"/>
      <c r="D129" s="378" t="s">
        <v>345</v>
      </c>
      <c r="E129" s="386"/>
      <c r="F129" s="364"/>
      <c r="G129" s="364"/>
      <c r="H129" s="414"/>
      <c r="I129" s="388"/>
      <c r="J129" s="418"/>
      <c r="K129" s="391"/>
      <c r="L129" s="391"/>
      <c r="M129" s="391"/>
      <c r="N129" s="391"/>
      <c r="O129" s="392"/>
      <c r="P129" s="371"/>
      <c r="Q129" s="370"/>
    </row>
    <row r="130" spans="1:17" s="4" customFormat="1" ht="12.75" customHeight="1" x14ac:dyDescent="0.2">
      <c r="A130" s="373" t="str">
        <f>CONCATENATE(N130,O130)</f>
        <v/>
      </c>
      <c r="B130" s="373"/>
      <c r="C130" s="385"/>
      <c r="D130" s="378"/>
      <c r="E130" s="386"/>
      <c r="F130" s="364"/>
      <c r="G130" s="364"/>
      <c r="H130" s="414"/>
      <c r="I130" s="388"/>
      <c r="J130" s="418"/>
      <c r="K130" s="391"/>
      <c r="L130" s="391"/>
      <c r="M130" s="391"/>
      <c r="N130" s="391"/>
      <c r="O130" s="392"/>
      <c r="P130" s="371"/>
      <c r="Q130" s="370"/>
    </row>
    <row r="131" spans="1:17" s="4" customFormat="1" ht="12.75" customHeight="1" x14ac:dyDescent="0.2">
      <c r="A131" s="373" t="str">
        <f>CONCATENATE(N131,O131)</f>
        <v/>
      </c>
      <c r="B131" s="373"/>
      <c r="C131" s="385" t="s">
        <v>8</v>
      </c>
      <c r="D131" s="378" t="s">
        <v>259</v>
      </c>
      <c r="E131" s="386"/>
      <c r="F131" s="364" t="s">
        <v>233</v>
      </c>
      <c r="G131" s="364">
        <v>6</v>
      </c>
      <c r="H131" s="414"/>
      <c r="I131" s="388"/>
      <c r="J131" s="418"/>
      <c r="K131" s="391"/>
      <c r="L131" s="391"/>
      <c r="M131" s="391"/>
      <c r="N131" s="391"/>
      <c r="O131" s="392"/>
      <c r="P131" s="371"/>
      <c r="Q131" s="370"/>
    </row>
    <row r="132" spans="1:17" s="4" customFormat="1" ht="12.75" customHeight="1" x14ac:dyDescent="0.2">
      <c r="A132" s="373"/>
      <c r="B132" s="373"/>
      <c r="C132" s="385"/>
      <c r="D132" s="378"/>
      <c r="E132" s="386"/>
      <c r="F132" s="364"/>
      <c r="G132" s="364"/>
      <c r="H132" s="414"/>
      <c r="I132" s="388"/>
      <c r="J132" s="418"/>
      <c r="K132" s="391"/>
      <c r="L132" s="391"/>
      <c r="M132" s="391"/>
      <c r="N132" s="391"/>
      <c r="O132" s="392"/>
      <c r="P132" s="371"/>
      <c r="Q132" s="370"/>
    </row>
    <row r="133" spans="1:17" s="4" customFormat="1" ht="12.75" customHeight="1" x14ac:dyDescent="0.2">
      <c r="A133" s="373"/>
      <c r="B133" s="373"/>
      <c r="C133" s="385"/>
      <c r="D133" s="378"/>
      <c r="E133" s="386"/>
      <c r="F133" s="364"/>
      <c r="G133" s="364"/>
      <c r="H133" s="414"/>
      <c r="I133" s="388"/>
      <c r="J133" s="418"/>
      <c r="K133" s="391"/>
      <c r="L133" s="391"/>
      <c r="M133" s="391"/>
      <c r="N133" s="391"/>
      <c r="O133" s="392"/>
      <c r="P133" s="371"/>
      <c r="Q133" s="370"/>
    </row>
    <row r="134" spans="1:17" s="4" customFormat="1" ht="12.75" customHeight="1" x14ac:dyDescent="0.2">
      <c r="A134" s="373"/>
      <c r="B134" s="373"/>
      <c r="C134" s="385"/>
      <c r="D134" s="378"/>
      <c r="E134" s="386"/>
      <c r="F134" s="364"/>
      <c r="G134" s="364"/>
      <c r="H134" s="414"/>
      <c r="I134" s="388"/>
      <c r="J134" s="418"/>
      <c r="K134" s="391"/>
      <c r="L134" s="391"/>
      <c r="M134" s="391"/>
      <c r="N134" s="391"/>
      <c r="O134" s="392"/>
      <c r="P134" s="371"/>
      <c r="Q134" s="370"/>
    </row>
    <row r="135" spans="1:17" s="4" customFormat="1" ht="12.75" customHeight="1" x14ac:dyDescent="0.2">
      <c r="A135" s="373"/>
      <c r="B135" s="373"/>
      <c r="C135" s="385"/>
      <c r="D135" s="378"/>
      <c r="E135" s="386"/>
      <c r="F135" s="364"/>
      <c r="G135" s="364"/>
      <c r="H135" s="414"/>
      <c r="I135" s="388"/>
      <c r="J135" s="418"/>
      <c r="K135" s="391"/>
      <c r="L135" s="391"/>
      <c r="M135" s="391"/>
      <c r="N135" s="391"/>
      <c r="O135" s="392"/>
      <c r="P135" s="371"/>
      <c r="Q135" s="370"/>
    </row>
    <row r="136" spans="1:17" s="4" customFormat="1" ht="12.75" customHeight="1" x14ac:dyDescent="0.2">
      <c r="A136" s="373"/>
      <c r="B136" s="373"/>
      <c r="C136" s="385"/>
      <c r="D136" s="378"/>
      <c r="E136" s="386"/>
      <c r="F136" s="364"/>
      <c r="G136" s="364"/>
      <c r="H136" s="414"/>
      <c r="I136" s="388"/>
      <c r="J136" s="418"/>
      <c r="K136" s="391"/>
      <c r="L136" s="391"/>
      <c r="M136" s="391"/>
      <c r="N136" s="391"/>
      <c r="O136" s="392"/>
      <c r="P136" s="371"/>
      <c r="Q136" s="370"/>
    </row>
    <row r="137" spans="1:17" s="4" customFormat="1" ht="12.75" customHeight="1" x14ac:dyDescent="0.2">
      <c r="A137" s="373"/>
      <c r="B137" s="373"/>
      <c r="C137" s="385"/>
      <c r="D137" s="378"/>
      <c r="E137" s="386"/>
      <c r="F137" s="364"/>
      <c r="G137" s="364"/>
      <c r="H137" s="414"/>
      <c r="I137" s="388"/>
      <c r="J137" s="418"/>
      <c r="K137" s="391"/>
      <c r="L137" s="391"/>
      <c r="M137" s="391"/>
      <c r="N137" s="391"/>
      <c r="O137" s="392"/>
      <c r="P137" s="371"/>
      <c r="Q137" s="370"/>
    </row>
    <row r="138" spans="1:17" s="4" customFormat="1" ht="12.75" customHeight="1" x14ac:dyDescent="0.2">
      <c r="A138" s="373"/>
      <c r="B138" s="373"/>
      <c r="C138" s="385"/>
      <c r="D138" s="378"/>
      <c r="E138" s="386"/>
      <c r="F138" s="364"/>
      <c r="G138" s="364"/>
      <c r="H138" s="414"/>
      <c r="I138" s="388"/>
      <c r="J138" s="418"/>
      <c r="K138" s="391"/>
      <c r="L138" s="391"/>
      <c r="M138" s="391"/>
      <c r="N138" s="391"/>
      <c r="O138" s="392"/>
      <c r="P138" s="371"/>
      <c r="Q138" s="370"/>
    </row>
    <row r="139" spans="1:17" s="4" customFormat="1" ht="12.75" customHeight="1" x14ac:dyDescent="0.2">
      <c r="A139" s="373"/>
      <c r="B139" s="373"/>
      <c r="C139" s="385"/>
      <c r="D139" s="378"/>
      <c r="E139" s="386"/>
      <c r="F139" s="364"/>
      <c r="G139" s="364"/>
      <c r="H139" s="414"/>
      <c r="I139" s="388"/>
      <c r="J139" s="418"/>
      <c r="K139" s="391"/>
      <c r="L139" s="391"/>
      <c r="M139" s="391"/>
      <c r="N139" s="391"/>
      <c r="O139" s="392"/>
      <c r="P139" s="371"/>
      <c r="Q139" s="370"/>
    </row>
    <row r="140" spans="1:17" s="4" customFormat="1" ht="12.75" customHeight="1" x14ac:dyDescent="0.2">
      <c r="A140" s="373"/>
      <c r="B140" s="373"/>
      <c r="C140" s="385"/>
      <c r="D140" s="378"/>
      <c r="E140" s="386"/>
      <c r="F140" s="364"/>
      <c r="G140" s="364"/>
      <c r="H140" s="414"/>
      <c r="I140" s="388"/>
      <c r="J140" s="418"/>
      <c r="K140" s="391"/>
      <c r="L140" s="391"/>
      <c r="M140" s="391"/>
      <c r="N140" s="391"/>
      <c r="O140" s="392"/>
      <c r="P140" s="371"/>
      <c r="Q140" s="370"/>
    </row>
    <row r="141" spans="1:17" s="4" customFormat="1" ht="12.75" customHeight="1" x14ac:dyDescent="0.2">
      <c r="A141" s="373"/>
      <c r="B141" s="373"/>
      <c r="C141" s="385"/>
      <c r="D141" s="378"/>
      <c r="E141" s="386"/>
      <c r="F141" s="364"/>
      <c r="G141" s="364"/>
      <c r="H141" s="414"/>
      <c r="I141" s="388"/>
      <c r="J141" s="418"/>
      <c r="K141" s="391"/>
      <c r="L141" s="391"/>
      <c r="M141" s="391"/>
      <c r="N141" s="391"/>
      <c r="O141" s="392"/>
      <c r="P141" s="371"/>
      <c r="Q141" s="370"/>
    </row>
    <row r="142" spans="1:17" s="4" customFormat="1" ht="12.75" customHeight="1" x14ac:dyDescent="0.2">
      <c r="A142" s="373"/>
      <c r="B142" s="373"/>
      <c r="C142" s="385"/>
      <c r="D142" s="378"/>
      <c r="E142" s="386"/>
      <c r="F142" s="364"/>
      <c r="G142" s="364"/>
      <c r="H142" s="414"/>
      <c r="I142" s="388"/>
      <c r="J142" s="418"/>
      <c r="K142" s="391"/>
      <c r="L142" s="391"/>
      <c r="M142" s="391"/>
      <c r="N142" s="391"/>
      <c r="O142" s="392"/>
      <c r="P142" s="371"/>
      <c r="Q142" s="370"/>
    </row>
    <row r="143" spans="1:17" s="4" customFormat="1" ht="12.75" customHeight="1" x14ac:dyDescent="0.2">
      <c r="A143" s="373"/>
      <c r="B143" s="373"/>
      <c r="C143" s="385"/>
      <c r="D143" s="378"/>
      <c r="E143" s="386"/>
      <c r="F143" s="364"/>
      <c r="G143" s="364"/>
      <c r="H143" s="414"/>
      <c r="I143" s="388"/>
      <c r="J143" s="418"/>
      <c r="K143" s="391"/>
      <c r="L143" s="391"/>
      <c r="M143" s="391"/>
      <c r="N143" s="391"/>
      <c r="O143" s="392"/>
      <c r="P143" s="371"/>
      <c r="Q143" s="370"/>
    </row>
    <row r="144" spans="1:17" s="4" customFormat="1" ht="12.75" customHeight="1" x14ac:dyDescent="0.2">
      <c r="A144" s="373"/>
      <c r="B144" s="373"/>
      <c r="C144" s="385"/>
      <c r="D144" s="378"/>
      <c r="E144" s="386"/>
      <c r="F144" s="364"/>
      <c r="G144" s="364"/>
      <c r="H144" s="414"/>
      <c r="I144" s="388"/>
      <c r="J144" s="418"/>
      <c r="K144" s="391"/>
      <c r="L144" s="391"/>
      <c r="M144" s="391"/>
      <c r="N144" s="391"/>
      <c r="O144" s="392"/>
      <c r="P144" s="371"/>
      <c r="Q144" s="370"/>
    </row>
    <row r="145" spans="1:17" s="4" customFormat="1" ht="12.75" customHeight="1" x14ac:dyDescent="0.2">
      <c r="A145" s="373"/>
      <c r="B145" s="373"/>
      <c r="C145" s="385"/>
      <c r="D145" s="378"/>
      <c r="E145" s="386"/>
      <c r="F145" s="364"/>
      <c r="G145" s="364"/>
      <c r="H145" s="414"/>
      <c r="I145" s="388"/>
      <c r="J145" s="418"/>
      <c r="K145" s="391"/>
      <c r="L145" s="391"/>
      <c r="M145" s="391"/>
      <c r="N145" s="391"/>
      <c r="O145" s="392"/>
      <c r="P145" s="371"/>
      <c r="Q145" s="370"/>
    </row>
    <row r="146" spans="1:17" s="4" customFormat="1" ht="12.75" customHeight="1" x14ac:dyDescent="0.2">
      <c r="A146" s="373"/>
      <c r="B146" s="373"/>
      <c r="C146" s="385"/>
      <c r="D146" s="378"/>
      <c r="E146" s="386"/>
      <c r="F146" s="364"/>
      <c r="G146" s="364"/>
      <c r="H146" s="414"/>
      <c r="I146" s="388"/>
      <c r="J146" s="418"/>
      <c r="K146" s="391"/>
      <c r="L146" s="391"/>
      <c r="M146" s="391"/>
      <c r="N146" s="391"/>
      <c r="O146" s="392"/>
      <c r="P146" s="371"/>
      <c r="Q146" s="370"/>
    </row>
    <row r="147" spans="1:17" s="4" customFormat="1" ht="12.75" customHeight="1" x14ac:dyDescent="0.2">
      <c r="A147" s="373"/>
      <c r="B147" s="373"/>
      <c r="C147" s="385"/>
      <c r="D147" s="378"/>
      <c r="E147" s="386"/>
      <c r="F147" s="364"/>
      <c r="G147" s="364"/>
      <c r="H147" s="414"/>
      <c r="I147" s="388"/>
      <c r="J147" s="418"/>
      <c r="K147" s="391"/>
      <c r="L147" s="391"/>
      <c r="M147" s="391"/>
      <c r="N147" s="391"/>
      <c r="O147" s="392"/>
      <c r="P147" s="371"/>
      <c r="Q147" s="370"/>
    </row>
    <row r="148" spans="1:17" s="4" customFormat="1" ht="12.75" customHeight="1" x14ac:dyDescent="0.2">
      <c r="A148" s="373"/>
      <c r="B148" s="373"/>
      <c r="C148" s="385"/>
      <c r="D148" s="378"/>
      <c r="E148" s="386"/>
      <c r="F148" s="364"/>
      <c r="G148" s="364"/>
      <c r="H148" s="414"/>
      <c r="I148" s="388"/>
      <c r="J148" s="418"/>
      <c r="K148" s="391"/>
      <c r="L148" s="391"/>
      <c r="M148" s="391"/>
      <c r="N148" s="391"/>
      <c r="O148" s="392"/>
      <c r="P148" s="371"/>
      <c r="Q148" s="370"/>
    </row>
    <row r="149" spans="1:17" s="4" customFormat="1" ht="12.75" customHeight="1" x14ac:dyDescent="0.2">
      <c r="A149" s="373"/>
      <c r="B149" s="373"/>
      <c r="C149" s="385"/>
      <c r="D149" s="378"/>
      <c r="E149" s="386"/>
      <c r="F149" s="364"/>
      <c r="G149" s="364"/>
      <c r="H149" s="414"/>
      <c r="I149" s="388"/>
      <c r="J149" s="418"/>
      <c r="K149" s="391"/>
      <c r="L149" s="391"/>
      <c r="M149" s="391"/>
      <c r="N149" s="391"/>
      <c r="O149" s="392"/>
      <c r="P149" s="371"/>
      <c r="Q149" s="370"/>
    </row>
    <row r="150" spans="1:17" s="4" customFormat="1" ht="12.75" customHeight="1" x14ac:dyDescent="0.2">
      <c r="A150" s="373"/>
      <c r="B150" s="373"/>
      <c r="C150" s="385"/>
      <c r="D150" s="378"/>
      <c r="E150" s="386"/>
      <c r="F150" s="364"/>
      <c r="G150" s="364"/>
      <c r="H150" s="414"/>
      <c r="I150" s="388"/>
      <c r="J150" s="418"/>
      <c r="K150" s="391"/>
      <c r="L150" s="391"/>
      <c r="M150" s="391"/>
      <c r="N150" s="391"/>
      <c r="O150" s="392"/>
      <c r="P150" s="371"/>
      <c r="Q150" s="370"/>
    </row>
    <row r="151" spans="1:17" s="4" customFormat="1" ht="12.75" customHeight="1" x14ac:dyDescent="0.2">
      <c r="A151" s="373"/>
      <c r="B151" s="373"/>
      <c r="C151" s="385"/>
      <c r="D151" s="378"/>
      <c r="E151" s="386"/>
      <c r="F151" s="364"/>
      <c r="G151" s="364"/>
      <c r="H151" s="414"/>
      <c r="I151" s="388"/>
      <c r="J151" s="418"/>
      <c r="K151" s="391"/>
      <c r="L151" s="391"/>
      <c r="M151" s="391"/>
      <c r="N151" s="391"/>
      <c r="O151" s="392"/>
      <c r="P151" s="371"/>
      <c r="Q151" s="370"/>
    </row>
    <row r="152" spans="1:17" s="4" customFormat="1" ht="12.75" customHeight="1" x14ac:dyDescent="0.2">
      <c r="A152" s="373"/>
      <c r="B152" s="373"/>
      <c r="C152" s="385"/>
      <c r="D152" s="378"/>
      <c r="E152" s="386"/>
      <c r="F152" s="364"/>
      <c r="G152" s="364"/>
      <c r="H152" s="414"/>
      <c r="I152" s="388"/>
      <c r="J152" s="418"/>
      <c r="K152" s="391"/>
      <c r="L152" s="391"/>
      <c r="M152" s="391"/>
      <c r="N152" s="391"/>
      <c r="O152" s="392"/>
      <c r="P152" s="371"/>
      <c r="Q152" s="370"/>
    </row>
    <row r="153" spans="1:17" s="4" customFormat="1" ht="12.75" customHeight="1" x14ac:dyDescent="0.2">
      <c r="A153" s="373"/>
      <c r="B153" s="373"/>
      <c r="C153" s="385"/>
      <c r="D153" s="378"/>
      <c r="E153" s="386"/>
      <c r="F153" s="364"/>
      <c r="G153" s="364"/>
      <c r="H153" s="414"/>
      <c r="I153" s="388"/>
      <c r="J153" s="418"/>
      <c r="K153" s="391"/>
      <c r="L153" s="391"/>
      <c r="M153" s="391"/>
      <c r="N153" s="391"/>
      <c r="O153" s="392"/>
      <c r="P153" s="371"/>
      <c r="Q153" s="370"/>
    </row>
    <row r="154" spans="1:17" s="4" customFormat="1" ht="12.75" customHeight="1" x14ac:dyDescent="0.2">
      <c r="A154" s="373"/>
      <c r="B154" s="373"/>
      <c r="C154" s="385"/>
      <c r="D154" s="378"/>
      <c r="E154" s="386"/>
      <c r="F154" s="364"/>
      <c r="G154" s="364"/>
      <c r="H154" s="414"/>
      <c r="I154" s="388"/>
      <c r="J154" s="418"/>
      <c r="K154" s="391"/>
      <c r="L154" s="391"/>
      <c r="M154" s="391"/>
      <c r="N154" s="391"/>
      <c r="O154" s="392"/>
      <c r="P154" s="371"/>
      <c r="Q154" s="370"/>
    </row>
    <row r="155" spans="1:17" s="4" customFormat="1" ht="12.75" customHeight="1" x14ac:dyDescent="0.2">
      <c r="A155" s="406"/>
      <c r="B155" s="407"/>
      <c r="C155" s="407"/>
      <c r="D155" s="407"/>
      <c r="E155" s="420"/>
      <c r="F155" s="420"/>
      <c r="G155" s="420"/>
      <c r="H155" s="409"/>
      <c r="I155" s="421"/>
      <c r="J155" s="410"/>
      <c r="K155" s="371"/>
      <c r="L155" s="371"/>
      <c r="M155" s="371"/>
      <c r="N155" s="371"/>
      <c r="O155" s="371"/>
      <c r="P155" s="371"/>
      <c r="Q155" s="410"/>
    </row>
    <row r="156" spans="1:17" s="4" customFormat="1" ht="20.100000000000001" customHeight="1" x14ac:dyDescent="0.2">
      <c r="A156" s="422" t="s">
        <v>316</v>
      </c>
      <c r="B156" s="377"/>
      <c r="C156" s="376" t="s">
        <v>21</v>
      </c>
      <c r="D156" s="376"/>
      <c r="E156" s="376"/>
      <c r="F156" s="423"/>
      <c r="G156" s="423"/>
      <c r="H156" s="423"/>
      <c r="I156" s="388"/>
      <c r="J156" s="424"/>
      <c r="K156" s="371"/>
      <c r="L156" s="371"/>
      <c r="M156" s="371"/>
      <c r="N156" s="371"/>
      <c r="O156" s="371"/>
      <c r="P156" s="371"/>
      <c r="Q156" s="425"/>
    </row>
    <row r="157" spans="1:17" s="4" customFormat="1" ht="12.75" customHeight="1" x14ac:dyDescent="0.2">
      <c r="A157" s="73"/>
      <c r="B157" s="73"/>
      <c r="C157" s="73"/>
      <c r="D157" s="73"/>
      <c r="E157" s="73"/>
      <c r="F157" s="73"/>
      <c r="G157" s="73"/>
      <c r="H157" s="73"/>
      <c r="I157" s="73"/>
      <c r="J157" s="73"/>
      <c r="Q157" s="73"/>
    </row>
    <row r="158" spans="1:17" s="4" customFormat="1" ht="12.75" customHeight="1" x14ac:dyDescent="0.2">
      <c r="A158" s="73"/>
      <c r="B158" s="73"/>
      <c r="C158" s="73"/>
      <c r="D158" s="73"/>
      <c r="E158" s="73"/>
      <c r="F158" s="73"/>
      <c r="G158" s="73"/>
      <c r="H158" s="73"/>
      <c r="I158" s="73"/>
      <c r="J158" s="73"/>
      <c r="Q158" s="73"/>
    </row>
    <row r="159" spans="1:17" s="4" customFormat="1" ht="12.75" customHeight="1" x14ac:dyDescent="0.2">
      <c r="A159" s="73"/>
      <c r="B159" s="73"/>
      <c r="C159" s="73"/>
      <c r="D159" s="73"/>
      <c r="E159" s="73"/>
      <c r="F159" s="73"/>
      <c r="G159" s="73"/>
      <c r="H159" s="73"/>
      <c r="I159" s="73"/>
      <c r="J159" s="73"/>
      <c r="Q159" s="73"/>
    </row>
    <row r="160" spans="1:17" s="4" customFormat="1" ht="12.75" customHeight="1" x14ac:dyDescent="0.2">
      <c r="A160" s="73"/>
      <c r="B160" s="73"/>
      <c r="C160" s="73"/>
      <c r="D160" s="73"/>
      <c r="E160" s="73"/>
      <c r="F160" s="73"/>
      <c r="G160" s="73"/>
      <c r="H160" s="73"/>
      <c r="I160" s="73"/>
      <c r="J160" s="73"/>
      <c r="Q160" s="73"/>
    </row>
    <row r="161" spans="1:17" s="4" customFormat="1" ht="12.75" customHeight="1" x14ac:dyDescent="0.2">
      <c r="A161" s="73"/>
      <c r="B161" s="73"/>
      <c r="C161" s="73"/>
      <c r="D161" s="73"/>
      <c r="E161" s="73"/>
      <c r="F161" s="73"/>
      <c r="G161" s="73"/>
      <c r="H161" s="73"/>
      <c r="I161" s="73"/>
      <c r="J161" s="73"/>
      <c r="Q161" s="73"/>
    </row>
    <row r="162" spans="1:17" s="4" customFormat="1" ht="12.75" customHeight="1" x14ac:dyDescent="0.2">
      <c r="A162" s="73"/>
      <c r="B162" s="73"/>
      <c r="C162" s="73"/>
      <c r="D162" s="73"/>
      <c r="E162" s="73"/>
      <c r="F162" s="73"/>
      <c r="G162" s="73"/>
      <c r="H162" s="73"/>
      <c r="I162" s="73"/>
      <c r="J162" s="73"/>
      <c r="Q162" s="73"/>
    </row>
    <row r="163" spans="1:17" s="4" customFormat="1" ht="12.75" customHeight="1" x14ac:dyDescent="0.2">
      <c r="A163" s="73"/>
      <c r="B163" s="73"/>
      <c r="C163" s="73"/>
      <c r="D163" s="73"/>
      <c r="E163" s="73"/>
      <c r="F163" s="73"/>
      <c r="G163" s="73"/>
      <c r="H163" s="73"/>
      <c r="I163" s="73"/>
      <c r="J163" s="73"/>
      <c r="Q163" s="73"/>
    </row>
    <row r="164" spans="1:17" s="4" customFormat="1" ht="12.75" customHeight="1" x14ac:dyDescent="0.2">
      <c r="A164" s="73"/>
      <c r="B164" s="73"/>
      <c r="C164" s="73"/>
      <c r="D164" s="73"/>
      <c r="E164" s="73"/>
      <c r="F164" s="73"/>
      <c r="G164" s="73"/>
      <c r="H164" s="73"/>
      <c r="I164" s="73"/>
      <c r="J164" s="73"/>
      <c r="Q164" s="73"/>
    </row>
    <row r="165" spans="1:17" s="4" customFormat="1" ht="12.75" customHeight="1" x14ac:dyDescent="0.2">
      <c r="A165" s="73"/>
      <c r="B165" s="73"/>
      <c r="C165" s="73"/>
      <c r="D165" s="73"/>
      <c r="E165" s="73"/>
      <c r="F165" s="73"/>
      <c r="G165" s="73"/>
      <c r="H165" s="73"/>
      <c r="I165" s="73"/>
      <c r="J165" s="73"/>
      <c r="Q165" s="73"/>
    </row>
    <row r="166" spans="1:17" s="4" customFormat="1" ht="12.75" customHeight="1" x14ac:dyDescent="0.2">
      <c r="A166" s="73"/>
      <c r="B166" s="73"/>
      <c r="C166" s="73"/>
      <c r="D166" s="73"/>
      <c r="E166" s="73"/>
      <c r="F166" s="73"/>
      <c r="G166" s="73"/>
      <c r="H166" s="73"/>
      <c r="I166" s="73"/>
      <c r="J166" s="73"/>
      <c r="Q166" s="73"/>
    </row>
    <row r="167" spans="1:17" s="4" customFormat="1" ht="12.75" customHeight="1" x14ac:dyDescent="0.2">
      <c r="A167" s="73"/>
      <c r="B167" s="73"/>
      <c r="C167" s="73"/>
      <c r="D167" s="73"/>
      <c r="E167" s="73"/>
      <c r="F167" s="73"/>
      <c r="G167" s="73"/>
      <c r="H167" s="73"/>
      <c r="I167" s="73"/>
      <c r="J167" s="73"/>
      <c r="Q167" s="73"/>
    </row>
    <row r="168" spans="1:17" s="4" customFormat="1" ht="12.75" customHeight="1" x14ac:dyDescent="0.2">
      <c r="A168" s="73"/>
      <c r="B168" s="73"/>
      <c r="C168" s="73"/>
      <c r="D168" s="73"/>
      <c r="E168" s="73"/>
      <c r="F168" s="73"/>
      <c r="G168" s="73"/>
      <c r="H168" s="73"/>
      <c r="I168" s="73"/>
      <c r="J168" s="73"/>
      <c r="Q168" s="73"/>
    </row>
    <row r="169" spans="1:17" s="4" customFormat="1" ht="12.75" customHeight="1" x14ac:dyDescent="0.2">
      <c r="A169" s="73"/>
      <c r="B169" s="73"/>
      <c r="C169" s="73"/>
      <c r="D169" s="73"/>
      <c r="E169" s="73"/>
      <c r="F169" s="73"/>
      <c r="G169" s="73"/>
      <c r="H169" s="73"/>
      <c r="I169" s="73"/>
      <c r="J169" s="73"/>
      <c r="Q169" s="73"/>
    </row>
    <row r="170" spans="1:17" s="4" customFormat="1" ht="12.75" customHeight="1" x14ac:dyDescent="0.2">
      <c r="A170" s="73"/>
      <c r="B170" s="73"/>
      <c r="C170" s="73"/>
      <c r="D170" s="73"/>
      <c r="E170" s="73"/>
      <c r="F170" s="73"/>
      <c r="G170" s="73"/>
      <c r="H170" s="73"/>
      <c r="I170" s="73"/>
      <c r="J170" s="73"/>
      <c r="Q170" s="73"/>
    </row>
    <row r="171" spans="1:17" s="4" customFormat="1" ht="12.75" customHeight="1" x14ac:dyDescent="0.2">
      <c r="A171" s="73"/>
      <c r="B171" s="73"/>
      <c r="C171" s="73"/>
      <c r="D171" s="73"/>
      <c r="E171" s="73"/>
      <c r="F171" s="73"/>
      <c r="G171" s="73"/>
      <c r="H171" s="73"/>
      <c r="I171" s="73"/>
      <c r="J171" s="73"/>
      <c r="Q171" s="73"/>
    </row>
    <row r="172" spans="1:17" s="4" customFormat="1" ht="12.75" customHeight="1" x14ac:dyDescent="0.2">
      <c r="A172" s="73"/>
      <c r="B172" s="73"/>
      <c r="C172" s="73"/>
      <c r="D172" s="73"/>
      <c r="E172" s="73"/>
      <c r="F172" s="73"/>
      <c r="G172" s="73"/>
      <c r="H172" s="73"/>
      <c r="I172" s="73"/>
      <c r="J172" s="73"/>
      <c r="Q172" s="73"/>
    </row>
    <row r="173" spans="1:17" s="4" customFormat="1" ht="12.75" customHeight="1" x14ac:dyDescent="0.2">
      <c r="A173" s="73"/>
      <c r="B173" s="73"/>
      <c r="C173" s="73"/>
      <c r="D173" s="73"/>
      <c r="E173" s="73"/>
      <c r="F173" s="73"/>
      <c r="G173" s="73"/>
      <c r="H173" s="73"/>
      <c r="I173" s="73"/>
      <c r="J173" s="73"/>
      <c r="Q173" s="73"/>
    </row>
    <row r="174" spans="1:17" s="4" customFormat="1" ht="12.75" customHeight="1" x14ac:dyDescent="0.2">
      <c r="A174" s="73"/>
      <c r="B174" s="73"/>
      <c r="C174" s="73"/>
      <c r="D174" s="73"/>
      <c r="E174" s="73"/>
      <c r="F174" s="73"/>
      <c r="G174" s="73"/>
      <c r="H174" s="73"/>
      <c r="I174" s="73"/>
      <c r="J174" s="73"/>
      <c r="Q174" s="73"/>
    </row>
    <row r="175" spans="1:17" s="4" customFormat="1" ht="12.75" customHeight="1" x14ac:dyDescent="0.2">
      <c r="A175" s="73"/>
      <c r="B175" s="73"/>
      <c r="C175" s="73"/>
      <c r="D175" s="73"/>
      <c r="E175" s="73"/>
      <c r="F175" s="73"/>
      <c r="G175" s="73"/>
      <c r="H175" s="73"/>
      <c r="I175" s="73"/>
      <c r="J175" s="73"/>
      <c r="Q175" s="73"/>
    </row>
    <row r="176" spans="1:17" s="4" customFormat="1" ht="12.75" customHeight="1" x14ac:dyDescent="0.2">
      <c r="A176" s="73"/>
      <c r="B176" s="73"/>
      <c r="C176" s="73"/>
      <c r="D176" s="73"/>
      <c r="E176" s="73"/>
      <c r="F176" s="73"/>
      <c r="G176" s="73"/>
      <c r="H176" s="73"/>
      <c r="I176" s="73"/>
      <c r="J176" s="73"/>
      <c r="Q176" s="73"/>
    </row>
    <row r="177" spans="1:17" s="4" customFormat="1" ht="12.75" customHeight="1" x14ac:dyDescent="0.2">
      <c r="A177" s="73"/>
      <c r="B177" s="73"/>
      <c r="C177" s="73"/>
      <c r="D177" s="73"/>
      <c r="E177" s="73"/>
      <c r="F177" s="73"/>
      <c r="G177" s="73"/>
      <c r="H177" s="73"/>
      <c r="I177" s="73"/>
      <c r="J177" s="73"/>
      <c r="Q177" s="73"/>
    </row>
    <row r="178" spans="1:17" s="4" customFormat="1" ht="12.75" customHeight="1" x14ac:dyDescent="0.2">
      <c r="A178" s="73"/>
      <c r="B178" s="73"/>
      <c r="C178" s="73"/>
      <c r="D178" s="73"/>
      <c r="E178" s="73"/>
      <c r="F178" s="73"/>
      <c r="G178" s="73"/>
      <c r="H178" s="73"/>
      <c r="I178" s="73"/>
      <c r="J178" s="73"/>
      <c r="Q178" s="73"/>
    </row>
    <row r="179" spans="1:17" s="4" customFormat="1" ht="12.75" customHeight="1" x14ac:dyDescent="0.2">
      <c r="A179" s="73"/>
      <c r="B179" s="73"/>
      <c r="C179" s="73"/>
      <c r="D179" s="73"/>
      <c r="E179" s="73"/>
      <c r="F179" s="73"/>
      <c r="G179" s="73"/>
      <c r="H179" s="73"/>
      <c r="I179" s="73"/>
      <c r="J179" s="73"/>
      <c r="Q179" s="73"/>
    </row>
    <row r="180" spans="1:17" s="4" customFormat="1" ht="12.75" customHeight="1" x14ac:dyDescent="0.2">
      <c r="A180" s="73"/>
      <c r="B180" s="73"/>
      <c r="C180" s="73"/>
      <c r="D180" s="73"/>
      <c r="E180" s="73"/>
      <c r="F180" s="73"/>
      <c r="G180" s="73"/>
      <c r="H180" s="73"/>
      <c r="I180" s="73"/>
      <c r="J180" s="73"/>
      <c r="Q180" s="73"/>
    </row>
    <row r="181" spans="1:17" s="4" customFormat="1" ht="12.75" customHeight="1" x14ac:dyDescent="0.2">
      <c r="A181" s="73"/>
      <c r="B181" s="73"/>
      <c r="C181" s="73"/>
      <c r="D181" s="73"/>
      <c r="E181" s="73"/>
      <c r="F181" s="73"/>
      <c r="G181" s="73"/>
      <c r="H181" s="73"/>
      <c r="I181" s="73"/>
      <c r="J181" s="73"/>
      <c r="Q181" s="73"/>
    </row>
    <row r="182" spans="1:17" s="4" customFormat="1" ht="12.75" customHeight="1" x14ac:dyDescent="0.2">
      <c r="A182" s="73"/>
      <c r="B182" s="73"/>
      <c r="C182" s="73"/>
      <c r="D182" s="73"/>
      <c r="E182" s="73"/>
      <c r="F182" s="73"/>
      <c r="G182" s="73"/>
      <c r="H182" s="73"/>
      <c r="I182" s="73"/>
      <c r="J182" s="73"/>
      <c r="Q182" s="73"/>
    </row>
    <row r="183" spans="1:17" s="4" customFormat="1" ht="12.75" customHeight="1" x14ac:dyDescent="0.2">
      <c r="A183" s="73"/>
      <c r="B183" s="73"/>
      <c r="C183" s="73"/>
      <c r="D183" s="73"/>
      <c r="E183" s="73"/>
      <c r="F183" s="73"/>
      <c r="G183" s="73"/>
      <c r="H183" s="73"/>
      <c r="I183" s="73"/>
      <c r="J183" s="73"/>
      <c r="Q183" s="73"/>
    </row>
    <row r="184" spans="1:17" s="4" customFormat="1" ht="12.75" customHeight="1" x14ac:dyDescent="0.2">
      <c r="A184" s="73"/>
      <c r="B184" s="73"/>
      <c r="C184" s="73"/>
      <c r="D184" s="73"/>
      <c r="E184" s="73"/>
      <c r="F184" s="73"/>
      <c r="G184" s="73"/>
      <c r="H184" s="73"/>
      <c r="I184" s="73"/>
      <c r="J184" s="73"/>
      <c r="Q184" s="73"/>
    </row>
    <row r="185" spans="1:17" s="4" customFormat="1" ht="12.75" customHeight="1" x14ac:dyDescent="0.2">
      <c r="A185" s="73"/>
      <c r="B185" s="73"/>
      <c r="C185" s="73"/>
      <c r="D185" s="73"/>
      <c r="E185" s="73"/>
      <c r="F185" s="73"/>
      <c r="G185" s="73"/>
      <c r="H185" s="73"/>
      <c r="I185" s="73"/>
      <c r="J185" s="73"/>
      <c r="Q185" s="73"/>
    </row>
    <row r="186" spans="1:17" s="4" customFormat="1" ht="12.75" customHeight="1" x14ac:dyDescent="0.2">
      <c r="A186" s="73"/>
      <c r="B186" s="73"/>
      <c r="C186" s="73"/>
      <c r="D186" s="73"/>
      <c r="E186" s="73"/>
      <c r="F186" s="73"/>
      <c r="G186" s="73"/>
      <c r="H186" s="73"/>
      <c r="I186" s="73"/>
      <c r="J186" s="73"/>
      <c r="Q186" s="73"/>
    </row>
    <row r="187" spans="1:17" s="4" customFormat="1" ht="12.75" customHeight="1" x14ac:dyDescent="0.2">
      <c r="A187" s="73"/>
      <c r="B187" s="73"/>
      <c r="C187" s="73"/>
      <c r="D187" s="73"/>
      <c r="E187" s="73"/>
      <c r="F187" s="73"/>
      <c r="G187" s="73"/>
      <c r="H187" s="73"/>
      <c r="I187" s="73"/>
      <c r="J187" s="73"/>
      <c r="Q187" s="73"/>
    </row>
    <row r="188" spans="1:17" s="4" customFormat="1" ht="12.75" customHeight="1" x14ac:dyDescent="0.2">
      <c r="A188" s="73"/>
      <c r="B188" s="73"/>
      <c r="C188" s="73"/>
      <c r="D188" s="73"/>
      <c r="E188" s="73"/>
      <c r="F188" s="73"/>
      <c r="G188" s="73"/>
      <c r="H188" s="73"/>
      <c r="I188" s="73"/>
      <c r="J188" s="73"/>
      <c r="Q188" s="73"/>
    </row>
    <row r="189" spans="1:17" s="4" customFormat="1" ht="12.75" customHeight="1" x14ac:dyDescent="0.2">
      <c r="A189" s="73"/>
      <c r="B189" s="73"/>
      <c r="C189" s="73"/>
      <c r="D189" s="73"/>
      <c r="E189" s="73"/>
      <c r="F189" s="73"/>
      <c r="G189" s="73"/>
      <c r="H189" s="73"/>
      <c r="I189" s="73"/>
      <c r="J189" s="73"/>
      <c r="Q189" s="73"/>
    </row>
    <row r="190" spans="1:17" s="4" customFormat="1" ht="12.75" customHeight="1" x14ac:dyDescent="0.2">
      <c r="A190" s="73"/>
      <c r="B190" s="73"/>
      <c r="C190" s="73"/>
      <c r="D190" s="73"/>
      <c r="E190" s="73"/>
      <c r="F190" s="73"/>
      <c r="G190" s="73"/>
      <c r="H190" s="73"/>
      <c r="I190" s="73"/>
      <c r="J190" s="73"/>
      <c r="Q190" s="73"/>
    </row>
    <row r="191" spans="1:17" s="4" customFormat="1" ht="12.75" customHeight="1" x14ac:dyDescent="0.2">
      <c r="A191" s="73"/>
      <c r="B191" s="73"/>
      <c r="C191" s="73"/>
      <c r="D191" s="73"/>
      <c r="E191" s="73"/>
      <c r="F191" s="73"/>
      <c r="G191" s="73"/>
      <c r="H191" s="73"/>
      <c r="I191" s="73"/>
      <c r="J191" s="73"/>
      <c r="Q191" s="73"/>
    </row>
    <row r="192" spans="1:17" s="4" customFormat="1" ht="12.75" customHeight="1" x14ac:dyDescent="0.2">
      <c r="A192" s="73"/>
      <c r="B192" s="73"/>
      <c r="C192" s="73"/>
      <c r="D192" s="73"/>
      <c r="E192" s="73"/>
      <c r="F192" s="73"/>
      <c r="G192" s="73"/>
      <c r="H192" s="73"/>
      <c r="I192" s="73"/>
      <c r="J192" s="73"/>
      <c r="Q192" s="73"/>
    </row>
    <row r="193" spans="1:17" s="4" customFormat="1" ht="12.75" customHeight="1" x14ac:dyDescent="0.2">
      <c r="A193" s="73"/>
      <c r="B193" s="73"/>
      <c r="C193" s="73"/>
      <c r="D193" s="73"/>
      <c r="E193" s="73"/>
      <c r="F193" s="73"/>
      <c r="G193" s="73"/>
      <c r="H193" s="73"/>
      <c r="I193" s="73"/>
      <c r="J193" s="73"/>
      <c r="Q193" s="73"/>
    </row>
    <row r="194" spans="1:17" s="4" customFormat="1" ht="12.75" customHeight="1" x14ac:dyDescent="0.2">
      <c r="A194" s="73"/>
      <c r="B194" s="73"/>
      <c r="C194" s="73"/>
      <c r="D194" s="73"/>
      <c r="E194" s="73"/>
      <c r="F194" s="73"/>
      <c r="G194" s="73"/>
      <c r="H194" s="73"/>
      <c r="I194" s="73"/>
      <c r="J194" s="73"/>
      <c r="Q194" s="73"/>
    </row>
    <row r="195" spans="1:17" s="4" customFormat="1" ht="12.75" customHeight="1" x14ac:dyDescent="0.2">
      <c r="A195" s="73"/>
      <c r="B195" s="73"/>
      <c r="C195" s="73"/>
      <c r="D195" s="73"/>
      <c r="E195" s="73"/>
      <c r="F195" s="73"/>
      <c r="G195" s="73"/>
      <c r="H195" s="73"/>
      <c r="I195" s="73"/>
      <c r="J195" s="73"/>
      <c r="Q195" s="73"/>
    </row>
    <row r="196" spans="1:17" s="4" customFormat="1" ht="12.75" customHeight="1" x14ac:dyDescent="0.2">
      <c r="A196" s="73"/>
      <c r="B196" s="73"/>
      <c r="C196" s="73"/>
      <c r="D196" s="73"/>
      <c r="E196" s="73"/>
      <c r="F196" s="73"/>
      <c r="G196" s="73"/>
      <c r="H196" s="73"/>
      <c r="I196" s="73"/>
      <c r="J196" s="73"/>
      <c r="Q196" s="73"/>
    </row>
    <row r="197" spans="1:17" s="4" customFormat="1" ht="12.75" customHeight="1" x14ac:dyDescent="0.2">
      <c r="A197" s="73"/>
      <c r="B197" s="73"/>
      <c r="C197" s="73"/>
      <c r="D197" s="73"/>
      <c r="E197" s="73"/>
      <c r="F197" s="73"/>
      <c r="G197" s="73"/>
      <c r="H197" s="73"/>
      <c r="I197" s="73"/>
      <c r="J197" s="73"/>
      <c r="Q197" s="73"/>
    </row>
    <row r="198" spans="1:17" s="4" customFormat="1" ht="12.75" customHeight="1" x14ac:dyDescent="0.2">
      <c r="A198" s="73"/>
      <c r="B198" s="73"/>
      <c r="C198" s="73"/>
      <c r="D198" s="73"/>
      <c r="E198" s="73"/>
      <c r="F198" s="73"/>
      <c r="G198" s="73"/>
      <c r="H198" s="73"/>
      <c r="I198" s="73"/>
      <c r="J198" s="73"/>
      <c r="Q198" s="73"/>
    </row>
    <row r="199" spans="1:17" s="4" customFormat="1" ht="12.75" customHeight="1" x14ac:dyDescent="0.2">
      <c r="A199" s="73"/>
      <c r="B199" s="73"/>
      <c r="C199" s="73"/>
      <c r="D199" s="73"/>
      <c r="E199" s="73"/>
      <c r="F199" s="73"/>
      <c r="G199" s="73"/>
      <c r="H199" s="73"/>
      <c r="I199" s="73"/>
      <c r="J199" s="73"/>
      <c r="Q199" s="73"/>
    </row>
    <row r="200" spans="1:17" s="4" customFormat="1" ht="12.75" customHeight="1" x14ac:dyDescent="0.2">
      <c r="A200" s="73"/>
      <c r="B200" s="73"/>
      <c r="C200" s="73"/>
      <c r="D200" s="73"/>
      <c r="E200" s="73"/>
      <c r="F200" s="73"/>
      <c r="G200" s="73"/>
      <c r="H200" s="73"/>
      <c r="I200" s="73"/>
      <c r="J200" s="73"/>
      <c r="Q200" s="73"/>
    </row>
    <row r="201" spans="1:17" s="4" customFormat="1" ht="12.75" customHeight="1" x14ac:dyDescent="0.2">
      <c r="A201" s="73"/>
      <c r="B201" s="73"/>
      <c r="C201" s="73"/>
      <c r="D201" s="73"/>
      <c r="E201" s="73"/>
      <c r="F201" s="73"/>
      <c r="G201" s="73"/>
      <c r="H201" s="73"/>
      <c r="I201" s="73"/>
      <c r="J201" s="73"/>
      <c r="Q201" s="73"/>
    </row>
    <row r="202" spans="1:17" s="4" customFormat="1" ht="12.75" customHeight="1" x14ac:dyDescent="0.2">
      <c r="A202" s="73"/>
      <c r="B202" s="73"/>
      <c r="C202" s="73"/>
      <c r="D202" s="73"/>
      <c r="E202" s="73"/>
      <c r="F202" s="73"/>
      <c r="G202" s="73"/>
      <c r="H202" s="73"/>
      <c r="I202" s="73"/>
      <c r="J202" s="73"/>
      <c r="Q202" s="73"/>
    </row>
    <row r="203" spans="1:17" s="4" customFormat="1" ht="12.75" customHeight="1" x14ac:dyDescent="0.2">
      <c r="A203" s="73"/>
      <c r="B203" s="73"/>
      <c r="C203" s="73"/>
      <c r="D203" s="73"/>
      <c r="E203" s="73"/>
      <c r="F203" s="73"/>
      <c r="G203" s="73"/>
      <c r="H203" s="73"/>
      <c r="I203" s="73"/>
      <c r="J203" s="73"/>
      <c r="Q203" s="73"/>
    </row>
    <row r="204" spans="1:17" s="4" customFormat="1" ht="12.75" customHeight="1" x14ac:dyDescent="0.2">
      <c r="A204" s="73"/>
      <c r="B204" s="73"/>
      <c r="C204" s="73"/>
      <c r="D204" s="73"/>
      <c r="E204" s="73"/>
      <c r="F204" s="73"/>
      <c r="G204" s="73"/>
      <c r="H204" s="73"/>
      <c r="I204" s="73"/>
      <c r="J204" s="73"/>
      <c r="Q204" s="73"/>
    </row>
    <row r="205" spans="1:17" s="4" customFormat="1" ht="12.75" customHeight="1" x14ac:dyDescent="0.2">
      <c r="A205" s="73"/>
      <c r="B205" s="73"/>
      <c r="C205" s="73"/>
      <c r="D205" s="73"/>
      <c r="E205" s="73"/>
      <c r="F205" s="73"/>
      <c r="G205" s="73"/>
      <c r="H205" s="73"/>
      <c r="I205" s="73"/>
      <c r="J205" s="73"/>
      <c r="Q205" s="73"/>
    </row>
    <row r="206" spans="1:17" s="4" customFormat="1" ht="12.75" customHeight="1" x14ac:dyDescent="0.2">
      <c r="A206" s="73"/>
      <c r="B206" s="73"/>
      <c r="C206" s="73"/>
      <c r="D206" s="73"/>
      <c r="E206" s="73"/>
      <c r="F206" s="73"/>
      <c r="G206" s="73"/>
      <c r="H206" s="73"/>
      <c r="I206" s="73"/>
      <c r="J206" s="73"/>
      <c r="Q206" s="73"/>
    </row>
    <row r="207" spans="1:17" s="4" customFormat="1" ht="12.75" customHeight="1" x14ac:dyDescent="0.2">
      <c r="A207" s="73"/>
      <c r="B207" s="73"/>
      <c r="C207" s="73"/>
      <c r="D207" s="73"/>
      <c r="E207" s="73"/>
      <c r="F207" s="73"/>
      <c r="G207" s="73"/>
      <c r="H207" s="73"/>
      <c r="I207" s="73"/>
      <c r="J207" s="73"/>
      <c r="Q207" s="73"/>
    </row>
    <row r="208" spans="1:17" s="4" customFormat="1" ht="12.75" customHeight="1" x14ac:dyDescent="0.2">
      <c r="A208" s="73"/>
      <c r="B208" s="73"/>
      <c r="C208" s="73"/>
      <c r="D208" s="73"/>
      <c r="E208" s="73"/>
      <c r="F208" s="73"/>
      <c r="G208" s="73"/>
      <c r="H208" s="73"/>
      <c r="I208" s="73"/>
      <c r="J208" s="73"/>
      <c r="Q208" s="73"/>
    </row>
    <row r="209" spans="1:17" s="4" customFormat="1" ht="12.75" customHeight="1" x14ac:dyDescent="0.2">
      <c r="A209" s="73"/>
      <c r="B209" s="73"/>
      <c r="C209" s="73"/>
      <c r="D209" s="73"/>
      <c r="E209" s="73"/>
      <c r="F209" s="73"/>
      <c r="G209" s="73"/>
      <c r="H209" s="73"/>
      <c r="I209" s="73"/>
      <c r="J209" s="73"/>
      <c r="Q209" s="73"/>
    </row>
    <row r="210" spans="1:17" s="4" customFormat="1" ht="12.75" customHeight="1" x14ac:dyDescent="0.2">
      <c r="A210" s="73"/>
      <c r="B210" s="73"/>
      <c r="C210" s="73"/>
      <c r="D210" s="73"/>
      <c r="E210" s="73"/>
      <c r="F210" s="73"/>
      <c r="G210" s="73"/>
      <c r="H210" s="73"/>
      <c r="I210" s="73"/>
      <c r="J210" s="73"/>
      <c r="Q210" s="73"/>
    </row>
    <row r="211" spans="1:17" s="4" customFormat="1" ht="12.75" customHeight="1" x14ac:dyDescent="0.2">
      <c r="A211" s="73"/>
      <c r="B211" s="73"/>
      <c r="C211" s="73"/>
      <c r="D211" s="73"/>
      <c r="E211" s="73"/>
      <c r="F211" s="73"/>
      <c r="G211" s="73"/>
      <c r="H211" s="73"/>
      <c r="I211" s="73"/>
      <c r="J211" s="73"/>
      <c r="Q211" s="73"/>
    </row>
    <row r="212" spans="1:17" s="4" customFormat="1" ht="12.75" customHeight="1" x14ac:dyDescent="0.2">
      <c r="A212" s="73"/>
      <c r="B212" s="73"/>
      <c r="C212" s="73"/>
      <c r="D212" s="73"/>
      <c r="E212" s="73"/>
      <c r="F212" s="73"/>
      <c r="G212" s="73"/>
      <c r="H212" s="73"/>
      <c r="I212" s="73"/>
      <c r="J212" s="73"/>
      <c r="Q212" s="73"/>
    </row>
    <row r="213" spans="1:17" s="4" customFormat="1" ht="12.75" customHeight="1" x14ac:dyDescent="0.2">
      <c r="A213" s="73"/>
      <c r="B213" s="73"/>
      <c r="C213" s="73"/>
      <c r="D213" s="73"/>
      <c r="E213" s="73"/>
      <c r="F213" s="73"/>
      <c r="G213" s="73"/>
      <c r="H213" s="73"/>
      <c r="I213" s="73"/>
      <c r="J213" s="73"/>
      <c r="Q213" s="73"/>
    </row>
    <row r="214" spans="1:17" s="4" customFormat="1" ht="12.75" customHeight="1" x14ac:dyDescent="0.2">
      <c r="A214" s="73"/>
      <c r="B214" s="73"/>
      <c r="C214" s="73"/>
      <c r="D214" s="73"/>
      <c r="E214" s="73"/>
      <c r="F214" s="73"/>
      <c r="G214" s="73"/>
      <c r="H214" s="73"/>
      <c r="I214" s="73"/>
      <c r="J214" s="73"/>
      <c r="Q214" s="73"/>
    </row>
    <row r="215" spans="1:17" s="4" customFormat="1" ht="12.75" customHeight="1" x14ac:dyDescent="0.2">
      <c r="A215" s="73"/>
      <c r="B215" s="73"/>
      <c r="C215" s="73"/>
      <c r="D215" s="73"/>
      <c r="E215" s="73"/>
      <c r="F215" s="73"/>
      <c r="G215" s="73"/>
      <c r="H215" s="73"/>
      <c r="I215" s="73"/>
      <c r="J215" s="73"/>
      <c r="Q215" s="73"/>
    </row>
    <row r="216" spans="1:17" s="4" customFormat="1" ht="12.75" customHeight="1" x14ac:dyDescent="0.2">
      <c r="A216" s="73"/>
      <c r="B216" s="73"/>
      <c r="C216" s="73"/>
      <c r="D216" s="73"/>
      <c r="E216" s="73"/>
      <c r="F216" s="73"/>
      <c r="G216" s="73"/>
      <c r="H216" s="73"/>
      <c r="I216" s="73"/>
      <c r="J216" s="73"/>
      <c r="Q216" s="73"/>
    </row>
    <row r="217" spans="1:17" s="4" customFormat="1" ht="12.75" customHeight="1" x14ac:dyDescent="0.2">
      <c r="A217" s="73"/>
      <c r="B217" s="73"/>
      <c r="C217" s="73"/>
      <c r="D217" s="73"/>
      <c r="E217" s="73"/>
      <c r="F217" s="73"/>
      <c r="G217" s="73"/>
      <c r="H217" s="73"/>
      <c r="I217" s="73"/>
      <c r="J217" s="73"/>
      <c r="Q217" s="73"/>
    </row>
    <row r="218" spans="1:17" s="4" customFormat="1" ht="12.75" customHeight="1" x14ac:dyDescent="0.2">
      <c r="A218" s="73"/>
      <c r="B218" s="73"/>
      <c r="C218" s="73"/>
      <c r="D218" s="73"/>
      <c r="E218" s="73"/>
      <c r="F218" s="73"/>
      <c r="G218" s="73"/>
      <c r="H218" s="73"/>
      <c r="I218" s="73"/>
      <c r="J218" s="73"/>
      <c r="Q218" s="73"/>
    </row>
    <row r="219" spans="1:17" s="4" customFormat="1" ht="12.75" customHeight="1" x14ac:dyDescent="0.2">
      <c r="A219" s="73"/>
      <c r="B219" s="73"/>
      <c r="C219" s="73"/>
      <c r="D219" s="73"/>
      <c r="E219" s="73"/>
      <c r="F219" s="73"/>
      <c r="G219" s="73"/>
      <c r="H219" s="73"/>
      <c r="I219" s="73"/>
      <c r="J219" s="73"/>
      <c r="Q219" s="73"/>
    </row>
    <row r="220" spans="1:17" s="4" customFormat="1" ht="12.75" customHeight="1" x14ac:dyDescent="0.2">
      <c r="A220" s="73"/>
      <c r="B220" s="73"/>
      <c r="C220" s="73"/>
      <c r="D220" s="73"/>
      <c r="E220" s="73"/>
      <c r="F220" s="73"/>
      <c r="G220" s="73"/>
      <c r="H220" s="73"/>
      <c r="I220" s="73"/>
      <c r="J220" s="73"/>
      <c r="Q220" s="73"/>
    </row>
    <row r="221" spans="1:17" s="4" customFormat="1" ht="12.75" customHeight="1" x14ac:dyDescent="0.2">
      <c r="A221" s="73"/>
      <c r="B221" s="73"/>
      <c r="C221" s="73"/>
      <c r="D221" s="73"/>
      <c r="E221" s="73"/>
      <c r="F221" s="73"/>
      <c r="G221" s="73"/>
      <c r="H221" s="73"/>
      <c r="I221" s="73"/>
      <c r="J221" s="73"/>
      <c r="Q221" s="73"/>
    </row>
    <row r="222" spans="1:17" s="4" customFormat="1" ht="12.75" customHeight="1" x14ac:dyDescent="0.2">
      <c r="A222" s="73"/>
      <c r="B222" s="73"/>
      <c r="C222" s="73"/>
      <c r="D222" s="73"/>
      <c r="E222" s="73"/>
      <c r="F222" s="73"/>
      <c r="G222" s="73"/>
      <c r="H222" s="73"/>
      <c r="I222" s="73"/>
      <c r="J222" s="73"/>
      <c r="Q222" s="73"/>
    </row>
    <row r="223" spans="1:17" s="4" customFormat="1" ht="12.75" customHeight="1" x14ac:dyDescent="0.2">
      <c r="A223" s="73"/>
      <c r="B223" s="73"/>
      <c r="C223" s="73"/>
      <c r="D223" s="73"/>
      <c r="E223" s="73"/>
      <c r="F223" s="73"/>
      <c r="G223" s="73"/>
      <c r="H223" s="73"/>
      <c r="I223" s="73"/>
      <c r="J223" s="73"/>
      <c r="Q223" s="73"/>
    </row>
    <row r="224" spans="1:17" s="4" customFormat="1" ht="12.75" customHeight="1" x14ac:dyDescent="0.2">
      <c r="A224" s="73"/>
      <c r="B224" s="73"/>
      <c r="C224" s="73"/>
      <c r="D224" s="73"/>
      <c r="E224" s="73"/>
      <c r="F224" s="73"/>
      <c r="G224" s="73"/>
      <c r="H224" s="73"/>
      <c r="I224" s="73"/>
      <c r="J224" s="73"/>
      <c r="Q224" s="73"/>
    </row>
    <row r="225" spans="1:17" s="4" customFormat="1" ht="12.75" customHeight="1" x14ac:dyDescent="0.2">
      <c r="A225" s="73"/>
      <c r="B225" s="73"/>
      <c r="C225" s="73"/>
      <c r="D225" s="73"/>
      <c r="E225" s="73"/>
      <c r="F225" s="73"/>
      <c r="G225" s="73"/>
      <c r="H225" s="73"/>
      <c r="I225" s="73"/>
      <c r="J225" s="73"/>
      <c r="Q225" s="73"/>
    </row>
    <row r="226" spans="1:17" s="4" customFormat="1" ht="12.75" customHeight="1" x14ac:dyDescent="0.2">
      <c r="A226" s="73"/>
      <c r="B226" s="73"/>
      <c r="C226" s="73"/>
      <c r="D226" s="73"/>
      <c r="E226" s="73"/>
      <c r="F226" s="73"/>
      <c r="G226" s="73"/>
      <c r="H226" s="73"/>
      <c r="I226" s="73"/>
      <c r="J226" s="73"/>
      <c r="Q226" s="73"/>
    </row>
    <row r="227" spans="1:17" s="4" customFormat="1" ht="12.75" customHeight="1" x14ac:dyDescent="0.2">
      <c r="A227" s="73"/>
      <c r="B227" s="73"/>
      <c r="C227" s="73"/>
      <c r="D227" s="73"/>
      <c r="E227" s="73"/>
      <c r="F227" s="73"/>
      <c r="G227" s="73"/>
      <c r="H227" s="73"/>
      <c r="I227" s="73"/>
      <c r="J227" s="73"/>
      <c r="Q227" s="73"/>
    </row>
    <row r="228" spans="1:17" s="4" customFormat="1" ht="12.75" customHeight="1" x14ac:dyDescent="0.2">
      <c r="A228" s="73"/>
      <c r="B228" s="73"/>
      <c r="C228" s="73"/>
      <c r="D228" s="73"/>
      <c r="E228" s="73"/>
      <c r="F228" s="73"/>
      <c r="G228" s="73"/>
      <c r="H228" s="73"/>
      <c r="I228" s="73"/>
      <c r="J228" s="73"/>
      <c r="Q228" s="73"/>
    </row>
    <row r="229" spans="1:17" s="4" customFormat="1" ht="12.75" customHeight="1" x14ac:dyDescent="0.2">
      <c r="A229" s="73"/>
      <c r="B229" s="73"/>
      <c r="C229" s="73"/>
      <c r="D229" s="73"/>
      <c r="E229" s="73"/>
      <c r="F229" s="73"/>
      <c r="G229" s="73"/>
      <c r="H229" s="73"/>
      <c r="I229" s="73"/>
      <c r="J229" s="73"/>
      <c r="Q229" s="73"/>
    </row>
    <row r="230" spans="1:17" s="4" customFormat="1" ht="12.75" customHeight="1" x14ac:dyDescent="0.2">
      <c r="A230" s="73"/>
      <c r="B230" s="73"/>
      <c r="C230" s="73"/>
      <c r="D230" s="73"/>
      <c r="E230" s="73"/>
      <c r="F230" s="73"/>
      <c r="G230" s="73"/>
      <c r="H230" s="73"/>
      <c r="I230" s="73"/>
      <c r="J230" s="73"/>
      <c r="Q230" s="73"/>
    </row>
    <row r="231" spans="1:17" s="4" customFormat="1" ht="12.75" customHeight="1" x14ac:dyDescent="0.2">
      <c r="A231" s="73"/>
      <c r="B231" s="73"/>
      <c r="C231" s="73"/>
      <c r="D231" s="73"/>
      <c r="E231" s="73"/>
      <c r="F231" s="73"/>
      <c r="G231" s="73"/>
      <c r="H231" s="73"/>
      <c r="I231" s="73"/>
      <c r="J231" s="73"/>
      <c r="Q231" s="73"/>
    </row>
    <row r="232" spans="1:17" s="4" customFormat="1" ht="12.75" customHeight="1" x14ac:dyDescent="0.2">
      <c r="A232" s="73"/>
      <c r="B232" s="73"/>
      <c r="C232" s="73"/>
      <c r="D232" s="73"/>
      <c r="E232" s="73"/>
      <c r="F232" s="73"/>
      <c r="G232" s="73"/>
      <c r="H232" s="73"/>
      <c r="I232" s="73"/>
      <c r="J232" s="73"/>
      <c r="Q232" s="73"/>
    </row>
    <row r="233" spans="1:17" s="4" customFormat="1" ht="12.75" customHeight="1" x14ac:dyDescent="0.2">
      <c r="A233" s="73"/>
      <c r="B233" s="73"/>
      <c r="C233" s="73"/>
      <c r="D233" s="73"/>
      <c r="E233" s="73"/>
      <c r="F233" s="73"/>
      <c r="G233" s="73"/>
      <c r="H233" s="73"/>
      <c r="I233" s="73"/>
      <c r="J233" s="73"/>
      <c r="Q233" s="73"/>
    </row>
    <row r="234" spans="1:17" s="4" customFormat="1" ht="12.75" customHeight="1" x14ac:dyDescent="0.2">
      <c r="A234" s="73"/>
      <c r="B234" s="73"/>
      <c r="C234" s="73"/>
      <c r="D234" s="73"/>
      <c r="E234" s="73"/>
      <c r="F234" s="73"/>
      <c r="G234" s="73"/>
      <c r="H234" s="73"/>
      <c r="I234" s="73"/>
      <c r="J234" s="73"/>
      <c r="Q234" s="73"/>
    </row>
    <row r="235" spans="1:17" s="4" customFormat="1" ht="12.75" customHeight="1" x14ac:dyDescent="0.2">
      <c r="A235" s="73"/>
      <c r="B235" s="73"/>
      <c r="C235" s="73"/>
      <c r="D235" s="73"/>
      <c r="E235" s="73"/>
      <c r="F235" s="73"/>
      <c r="G235" s="73"/>
      <c r="H235" s="73"/>
      <c r="I235" s="73"/>
      <c r="J235" s="73"/>
      <c r="Q235" s="73"/>
    </row>
    <row r="236" spans="1:17" s="4" customFormat="1" ht="12.75" customHeight="1" x14ac:dyDescent="0.2">
      <c r="A236" s="73"/>
      <c r="B236" s="73"/>
      <c r="C236" s="73"/>
      <c r="D236" s="73"/>
      <c r="E236" s="73"/>
      <c r="F236" s="73"/>
      <c r="G236" s="73"/>
      <c r="H236" s="73"/>
      <c r="I236" s="73"/>
      <c r="J236" s="73"/>
      <c r="Q236" s="73"/>
    </row>
    <row r="237" spans="1:17" s="4" customFormat="1" ht="12.75" customHeight="1" x14ac:dyDescent="0.2">
      <c r="A237" s="73"/>
      <c r="B237" s="73"/>
      <c r="C237" s="73"/>
      <c r="D237" s="73"/>
      <c r="E237" s="73"/>
      <c r="F237" s="73"/>
      <c r="G237" s="73"/>
      <c r="H237" s="73"/>
      <c r="I237" s="73"/>
      <c r="J237" s="73"/>
      <c r="Q237" s="73"/>
    </row>
    <row r="238" spans="1:17" s="4" customFormat="1" ht="12.75" customHeight="1" x14ac:dyDescent="0.2">
      <c r="A238" s="73"/>
      <c r="B238" s="73"/>
      <c r="C238" s="73"/>
      <c r="D238" s="73"/>
      <c r="E238" s="73"/>
      <c r="F238" s="73"/>
      <c r="G238" s="73"/>
      <c r="H238" s="73"/>
      <c r="I238" s="73"/>
      <c r="J238" s="73"/>
      <c r="Q238" s="73"/>
    </row>
    <row r="239" spans="1:17" s="4" customFormat="1" ht="12.75" customHeight="1" x14ac:dyDescent="0.2">
      <c r="A239" s="73"/>
      <c r="B239" s="73"/>
      <c r="C239" s="73"/>
      <c r="D239" s="73"/>
      <c r="E239" s="73"/>
      <c r="F239" s="73"/>
      <c r="G239" s="73"/>
      <c r="H239" s="73"/>
      <c r="I239" s="73"/>
      <c r="J239" s="73"/>
      <c r="Q239" s="73"/>
    </row>
    <row r="240" spans="1:17" s="4" customFormat="1" ht="12.75" customHeight="1" x14ac:dyDescent="0.2">
      <c r="A240" s="73"/>
      <c r="B240" s="73"/>
      <c r="C240" s="73"/>
      <c r="D240" s="73"/>
      <c r="E240" s="73"/>
      <c r="F240" s="73"/>
      <c r="G240" s="73"/>
      <c r="H240" s="73"/>
      <c r="I240" s="73"/>
      <c r="J240" s="73"/>
      <c r="Q240" s="73"/>
    </row>
    <row r="241" spans="1:17" s="4" customFormat="1" ht="12.75" customHeight="1" x14ac:dyDescent="0.2">
      <c r="A241" s="73"/>
      <c r="B241" s="73"/>
      <c r="C241" s="73"/>
      <c r="D241" s="73"/>
      <c r="E241" s="73"/>
      <c r="F241" s="73"/>
      <c r="G241" s="73"/>
      <c r="H241" s="73"/>
      <c r="I241" s="73"/>
      <c r="J241" s="73"/>
      <c r="Q241" s="73"/>
    </row>
    <row r="242" spans="1:17" s="4" customFormat="1" ht="12.75" customHeight="1" x14ac:dyDescent="0.2">
      <c r="A242" s="73"/>
      <c r="B242" s="73"/>
      <c r="C242" s="73"/>
      <c r="D242" s="73"/>
      <c r="E242" s="73"/>
      <c r="F242" s="73"/>
      <c r="G242" s="73"/>
      <c r="H242" s="73"/>
      <c r="I242" s="73"/>
      <c r="J242" s="73"/>
      <c r="Q242" s="73"/>
    </row>
    <row r="243" spans="1:17" s="4" customFormat="1" ht="12.75" customHeight="1" x14ac:dyDescent="0.2">
      <c r="A243" s="73"/>
      <c r="B243" s="73"/>
      <c r="C243" s="73"/>
      <c r="D243" s="73"/>
      <c r="E243" s="73"/>
      <c r="F243" s="73"/>
      <c r="G243" s="73"/>
      <c r="H243" s="73"/>
      <c r="I243" s="73"/>
      <c r="J243" s="73"/>
      <c r="Q243" s="73"/>
    </row>
    <row r="244" spans="1:17" s="4" customFormat="1" ht="12.75" customHeight="1" x14ac:dyDescent="0.2">
      <c r="A244" s="73"/>
      <c r="B244" s="73"/>
      <c r="C244" s="73"/>
      <c r="D244" s="73"/>
      <c r="E244" s="73"/>
      <c r="F244" s="73"/>
      <c r="G244" s="73"/>
      <c r="H244" s="73"/>
      <c r="I244" s="73"/>
      <c r="J244" s="73"/>
      <c r="Q244" s="73"/>
    </row>
    <row r="245" spans="1:17" s="4" customFormat="1" ht="12.75" customHeight="1" x14ac:dyDescent="0.2">
      <c r="A245" s="73"/>
      <c r="B245" s="73"/>
      <c r="C245" s="73"/>
      <c r="D245" s="73"/>
      <c r="E245" s="73"/>
      <c r="F245" s="73"/>
      <c r="G245" s="73"/>
      <c r="H245" s="73"/>
      <c r="I245" s="73"/>
      <c r="J245" s="73"/>
      <c r="Q245" s="73"/>
    </row>
    <row r="246" spans="1:17" s="4" customFormat="1" ht="12.75" customHeight="1" x14ac:dyDescent="0.2">
      <c r="A246" s="73"/>
      <c r="B246" s="73"/>
      <c r="C246" s="73"/>
      <c r="D246" s="73"/>
      <c r="E246" s="73"/>
      <c r="F246" s="73"/>
      <c r="G246" s="73"/>
      <c r="H246" s="73"/>
      <c r="I246" s="73"/>
      <c r="J246" s="73"/>
      <c r="Q246" s="73"/>
    </row>
    <row r="247" spans="1:17" s="4" customFormat="1" ht="12.75" customHeight="1" x14ac:dyDescent="0.2">
      <c r="A247" s="73"/>
      <c r="B247" s="73"/>
      <c r="C247" s="73"/>
      <c r="D247" s="73"/>
      <c r="E247" s="73"/>
      <c r="F247" s="73"/>
      <c r="G247" s="73"/>
      <c r="H247" s="73"/>
      <c r="I247" s="73"/>
      <c r="J247" s="73"/>
      <c r="Q247" s="73"/>
    </row>
    <row r="248" spans="1:17" s="4" customFormat="1" ht="12.75" customHeight="1" x14ac:dyDescent="0.2">
      <c r="A248" s="73"/>
      <c r="B248" s="73"/>
      <c r="C248" s="73"/>
      <c r="D248" s="73"/>
      <c r="E248" s="73"/>
      <c r="F248" s="73"/>
      <c r="G248" s="73"/>
      <c r="H248" s="73"/>
      <c r="I248" s="73"/>
      <c r="J248" s="73"/>
      <c r="Q248" s="73"/>
    </row>
    <row r="249" spans="1:17" s="4" customFormat="1" ht="12.75" customHeight="1" x14ac:dyDescent="0.2">
      <c r="A249" s="73"/>
      <c r="B249" s="73"/>
      <c r="C249" s="73"/>
      <c r="D249" s="73"/>
      <c r="E249" s="73"/>
      <c r="F249" s="73"/>
      <c r="G249" s="73"/>
      <c r="H249" s="73"/>
      <c r="I249" s="73"/>
      <c r="J249" s="73"/>
      <c r="Q249" s="73"/>
    </row>
    <row r="250" spans="1:17" s="4" customFormat="1" ht="12.75" customHeight="1" x14ac:dyDescent="0.2">
      <c r="A250" s="73"/>
      <c r="B250" s="73"/>
      <c r="C250" s="73"/>
      <c r="D250" s="73"/>
      <c r="E250" s="73"/>
      <c r="F250" s="73"/>
      <c r="G250" s="73"/>
      <c r="H250" s="73"/>
      <c r="I250" s="73"/>
      <c r="J250" s="73"/>
      <c r="Q250" s="73"/>
    </row>
    <row r="251" spans="1:17" s="4" customFormat="1" ht="12.75" customHeight="1" x14ac:dyDescent="0.2">
      <c r="A251" s="73"/>
      <c r="B251" s="73"/>
      <c r="C251" s="73"/>
      <c r="D251" s="73"/>
      <c r="E251" s="73"/>
      <c r="F251" s="73"/>
      <c r="G251" s="73"/>
      <c r="H251" s="73"/>
      <c r="I251" s="73"/>
      <c r="J251" s="73"/>
      <c r="Q251" s="73"/>
    </row>
    <row r="252" spans="1:17" s="4" customFormat="1" ht="12.75" customHeight="1" x14ac:dyDescent="0.2">
      <c r="A252" s="73"/>
      <c r="B252" s="73"/>
      <c r="C252" s="73"/>
      <c r="D252" s="73"/>
      <c r="E252" s="73"/>
      <c r="F252" s="73"/>
      <c r="G252" s="73"/>
      <c r="H252" s="73"/>
      <c r="I252" s="73"/>
      <c r="J252" s="73"/>
      <c r="Q252" s="73"/>
    </row>
    <row r="253" spans="1:17" s="4" customFormat="1" ht="12.75" customHeight="1" x14ac:dyDescent="0.2">
      <c r="A253" s="73"/>
      <c r="B253" s="73"/>
      <c r="C253" s="73"/>
      <c r="D253" s="73"/>
      <c r="E253" s="73"/>
      <c r="F253" s="73"/>
      <c r="G253" s="73"/>
      <c r="H253" s="73"/>
      <c r="I253" s="73"/>
      <c r="J253" s="73"/>
      <c r="Q253" s="73"/>
    </row>
    <row r="254" spans="1:17" s="4" customFormat="1" ht="12.75" customHeight="1" x14ac:dyDescent="0.2">
      <c r="A254" s="73"/>
      <c r="B254" s="73"/>
      <c r="C254" s="73"/>
      <c r="D254" s="73"/>
      <c r="E254" s="73"/>
      <c r="F254" s="73"/>
      <c r="G254" s="73"/>
      <c r="H254" s="73"/>
      <c r="I254" s="73"/>
      <c r="J254" s="73"/>
      <c r="Q254" s="73"/>
    </row>
    <row r="255" spans="1:17" s="4" customFormat="1" ht="12.75" customHeight="1" x14ac:dyDescent="0.2">
      <c r="A255" s="73"/>
      <c r="B255" s="73"/>
      <c r="C255" s="73"/>
      <c r="D255" s="73"/>
      <c r="E255" s="73"/>
      <c r="F255" s="73"/>
      <c r="G255" s="73"/>
      <c r="H255" s="73"/>
      <c r="I255" s="73"/>
      <c r="J255" s="73"/>
      <c r="Q255" s="73"/>
    </row>
    <row r="256" spans="1:17" s="4" customFormat="1" ht="12.75" customHeight="1" x14ac:dyDescent="0.2">
      <c r="A256" s="73"/>
      <c r="B256" s="73"/>
      <c r="C256" s="73"/>
      <c r="D256" s="73"/>
      <c r="E256" s="73"/>
      <c r="F256" s="73"/>
      <c r="G256" s="73"/>
      <c r="H256" s="73"/>
      <c r="I256" s="73"/>
      <c r="J256" s="73"/>
      <c r="Q256" s="73"/>
    </row>
    <row r="257" spans="1:17" s="4" customFormat="1" ht="12.75" customHeight="1" x14ac:dyDescent="0.2">
      <c r="A257" s="73"/>
      <c r="B257" s="73"/>
      <c r="C257" s="73"/>
      <c r="D257" s="73"/>
      <c r="E257" s="73"/>
      <c r="F257" s="73"/>
      <c r="G257" s="73"/>
      <c r="H257" s="73"/>
      <c r="I257" s="73"/>
      <c r="J257" s="73"/>
      <c r="Q257" s="73"/>
    </row>
    <row r="258" spans="1:17" s="4" customFormat="1" ht="12.75" customHeight="1" x14ac:dyDescent="0.2">
      <c r="A258" s="73"/>
      <c r="B258" s="73"/>
      <c r="C258" s="73"/>
      <c r="D258" s="73"/>
      <c r="E258" s="73"/>
      <c r="F258" s="73"/>
      <c r="G258" s="73"/>
      <c r="H258" s="73"/>
      <c r="I258" s="73"/>
      <c r="J258" s="73"/>
      <c r="Q258" s="73"/>
    </row>
    <row r="259" spans="1:17" s="4" customFormat="1" ht="12.75" customHeight="1" x14ac:dyDescent="0.2">
      <c r="A259" s="73"/>
      <c r="B259" s="73"/>
      <c r="C259" s="73"/>
      <c r="D259" s="73"/>
      <c r="E259" s="73"/>
      <c r="F259" s="73"/>
      <c r="G259" s="73"/>
      <c r="H259" s="73"/>
      <c r="I259" s="73"/>
      <c r="J259" s="73"/>
      <c r="Q259" s="73"/>
    </row>
    <row r="260" spans="1:17" s="4" customFormat="1" ht="12.75" customHeight="1" x14ac:dyDescent="0.2">
      <c r="A260" s="73"/>
      <c r="B260" s="73"/>
      <c r="C260" s="73"/>
      <c r="D260" s="73"/>
      <c r="E260" s="73"/>
      <c r="F260" s="73"/>
      <c r="G260" s="73"/>
      <c r="H260" s="73"/>
      <c r="I260" s="73"/>
      <c r="J260" s="73"/>
      <c r="Q260" s="73"/>
    </row>
    <row r="261" spans="1:17" s="4" customFormat="1" ht="12.75" customHeight="1" x14ac:dyDescent="0.2">
      <c r="A261" s="73"/>
      <c r="B261" s="73"/>
      <c r="C261" s="73"/>
      <c r="D261" s="73"/>
      <c r="E261" s="73"/>
      <c r="F261" s="73"/>
      <c r="G261" s="73"/>
      <c r="H261" s="73"/>
      <c r="I261" s="73"/>
      <c r="J261" s="73"/>
      <c r="Q261" s="73"/>
    </row>
    <row r="262" spans="1:17" s="4" customFormat="1" ht="12.75" customHeight="1" x14ac:dyDescent="0.2">
      <c r="A262" s="73"/>
      <c r="B262" s="73"/>
      <c r="C262" s="73"/>
      <c r="D262" s="73"/>
      <c r="E262" s="73"/>
      <c r="F262" s="73"/>
      <c r="G262" s="73"/>
      <c r="H262" s="73"/>
      <c r="I262" s="73"/>
      <c r="J262" s="73"/>
      <c r="Q262" s="73"/>
    </row>
    <row r="263" spans="1:17" s="4" customFormat="1" ht="12.75" customHeight="1" x14ac:dyDescent="0.2">
      <c r="A263" s="73"/>
      <c r="B263" s="73"/>
      <c r="C263" s="73"/>
      <c r="D263" s="73"/>
      <c r="E263" s="73"/>
      <c r="F263" s="73"/>
      <c r="G263" s="73"/>
      <c r="H263" s="73"/>
      <c r="I263" s="73"/>
      <c r="J263" s="73"/>
      <c r="Q263" s="73"/>
    </row>
    <row r="264" spans="1:17" s="4" customFormat="1" ht="12.75" customHeight="1" x14ac:dyDescent="0.2">
      <c r="A264" s="73"/>
      <c r="B264" s="73"/>
      <c r="C264" s="73"/>
      <c r="D264" s="73"/>
      <c r="E264" s="73"/>
      <c r="F264" s="73"/>
      <c r="G264" s="73"/>
      <c r="H264" s="73"/>
      <c r="I264" s="73"/>
      <c r="J264" s="73"/>
      <c r="Q264" s="73"/>
    </row>
    <row r="265" spans="1:17" s="4" customFormat="1" ht="12.75" customHeight="1" x14ac:dyDescent="0.2">
      <c r="A265" s="73"/>
      <c r="B265" s="73"/>
      <c r="C265" s="73"/>
      <c r="D265" s="73"/>
      <c r="E265" s="73"/>
      <c r="F265" s="73"/>
      <c r="G265" s="73"/>
      <c r="H265" s="73"/>
      <c r="I265" s="73"/>
      <c r="J265" s="73"/>
      <c r="Q265" s="73"/>
    </row>
    <row r="266" spans="1:17" s="4" customFormat="1" ht="12.75" customHeight="1" x14ac:dyDescent="0.2">
      <c r="A266" s="73"/>
      <c r="B266" s="73"/>
      <c r="C266" s="73"/>
      <c r="D266" s="73"/>
      <c r="E266" s="73"/>
      <c r="F266" s="73"/>
      <c r="G266" s="73"/>
      <c r="H266" s="73"/>
      <c r="I266" s="73"/>
      <c r="J266" s="73"/>
      <c r="Q266" s="73"/>
    </row>
    <row r="267" spans="1:17" s="4" customFormat="1" ht="12.75" customHeight="1" x14ac:dyDescent="0.2">
      <c r="A267" s="73"/>
      <c r="B267" s="73"/>
      <c r="C267" s="73"/>
      <c r="D267" s="73"/>
      <c r="E267" s="73"/>
      <c r="F267" s="73"/>
      <c r="G267" s="73"/>
      <c r="H267" s="73"/>
      <c r="I267" s="73"/>
      <c r="J267" s="73"/>
      <c r="Q267" s="73"/>
    </row>
    <row r="268" spans="1:17" s="4" customFormat="1" ht="12.75" customHeight="1" x14ac:dyDescent="0.2">
      <c r="A268" s="73"/>
      <c r="B268" s="73"/>
      <c r="C268" s="73"/>
      <c r="D268" s="73"/>
      <c r="E268" s="73"/>
      <c r="F268" s="73"/>
      <c r="G268" s="73"/>
      <c r="H268" s="73"/>
      <c r="I268" s="73"/>
      <c r="J268" s="73"/>
      <c r="Q268" s="73"/>
    </row>
    <row r="269" spans="1:17" s="4" customFormat="1" ht="12.75" customHeight="1" x14ac:dyDescent="0.2">
      <c r="A269" s="73"/>
      <c r="B269" s="73"/>
      <c r="C269" s="73"/>
      <c r="D269" s="73"/>
      <c r="E269" s="73"/>
      <c r="F269" s="73"/>
      <c r="G269" s="73"/>
      <c r="H269" s="73"/>
      <c r="I269" s="73"/>
      <c r="J269" s="73"/>
      <c r="Q269" s="73"/>
    </row>
    <row r="270" spans="1:17" s="4" customFormat="1" ht="12.75" customHeight="1" x14ac:dyDescent="0.2">
      <c r="A270" s="73"/>
      <c r="B270" s="73"/>
      <c r="C270" s="73"/>
      <c r="D270" s="73"/>
      <c r="E270" s="73"/>
      <c r="F270" s="73"/>
      <c r="G270" s="73"/>
      <c r="H270" s="73"/>
      <c r="I270" s="73"/>
      <c r="J270" s="73"/>
      <c r="Q270" s="73"/>
    </row>
    <row r="271" spans="1:17" s="4" customFormat="1" ht="12.75" customHeight="1" x14ac:dyDescent="0.2">
      <c r="A271" s="73"/>
      <c r="B271" s="73"/>
      <c r="C271" s="73"/>
      <c r="D271" s="73"/>
      <c r="E271" s="73"/>
      <c r="F271" s="73"/>
      <c r="G271" s="73"/>
      <c r="H271" s="73"/>
      <c r="I271" s="73"/>
      <c r="J271" s="73"/>
      <c r="Q271" s="73"/>
    </row>
    <row r="272" spans="1:17" s="4" customFormat="1" ht="12.75" customHeight="1" x14ac:dyDescent="0.2">
      <c r="A272" s="73"/>
      <c r="B272" s="73"/>
      <c r="C272" s="73"/>
      <c r="D272" s="73"/>
      <c r="E272" s="73"/>
      <c r="F272" s="73"/>
      <c r="G272" s="73"/>
      <c r="H272" s="73"/>
      <c r="I272" s="73"/>
      <c r="J272" s="73"/>
      <c r="Q272" s="73"/>
    </row>
    <row r="273" spans="1:17" s="4" customFormat="1" ht="12.75" customHeight="1" x14ac:dyDescent="0.2">
      <c r="A273" s="73"/>
      <c r="B273" s="73"/>
      <c r="C273" s="73"/>
      <c r="D273" s="73"/>
      <c r="E273" s="73"/>
      <c r="F273" s="73"/>
      <c r="G273" s="73"/>
      <c r="H273" s="73"/>
      <c r="I273" s="73"/>
      <c r="J273" s="73"/>
      <c r="Q273" s="73"/>
    </row>
    <row r="274" spans="1:17" s="4" customFormat="1" ht="12.75" customHeight="1" x14ac:dyDescent="0.2">
      <c r="A274" s="73"/>
      <c r="B274" s="73"/>
      <c r="C274" s="73"/>
      <c r="D274" s="73"/>
      <c r="E274" s="73"/>
      <c r="F274" s="73"/>
      <c r="G274" s="73"/>
      <c r="H274" s="73"/>
      <c r="I274" s="73"/>
      <c r="J274" s="73"/>
      <c r="Q274" s="73"/>
    </row>
    <row r="275" spans="1:17" s="4" customFormat="1" ht="12.75" customHeight="1" x14ac:dyDescent="0.2">
      <c r="A275" s="73"/>
      <c r="B275" s="73"/>
      <c r="C275" s="73"/>
      <c r="D275" s="73"/>
      <c r="E275" s="73"/>
      <c r="F275" s="73"/>
      <c r="G275" s="73"/>
      <c r="H275" s="73"/>
      <c r="I275" s="73"/>
      <c r="J275" s="73"/>
      <c r="Q275" s="73"/>
    </row>
    <row r="276" spans="1:17" s="4" customFormat="1" ht="12.75" customHeight="1" x14ac:dyDescent="0.2">
      <c r="A276" s="73"/>
      <c r="B276" s="73"/>
      <c r="C276" s="73"/>
      <c r="D276" s="73"/>
      <c r="E276" s="73"/>
      <c r="F276" s="73"/>
      <c r="G276" s="73"/>
      <c r="H276" s="73"/>
      <c r="I276" s="73"/>
      <c r="J276" s="73"/>
      <c r="Q276" s="73"/>
    </row>
    <row r="277" spans="1:17" s="4" customFormat="1" ht="12.75" customHeight="1" x14ac:dyDescent="0.2">
      <c r="A277" s="73"/>
      <c r="B277" s="73"/>
      <c r="C277" s="73"/>
      <c r="D277" s="73"/>
      <c r="E277" s="73"/>
      <c r="F277" s="73"/>
      <c r="G277" s="73"/>
      <c r="H277" s="73"/>
      <c r="I277" s="73"/>
      <c r="J277" s="73"/>
      <c r="Q277" s="73"/>
    </row>
    <row r="278" spans="1:17" s="4" customFormat="1" ht="12.75" customHeight="1" x14ac:dyDescent="0.2">
      <c r="A278" s="73"/>
      <c r="B278" s="73"/>
      <c r="C278" s="73"/>
      <c r="D278" s="73"/>
      <c r="E278" s="73"/>
      <c r="F278" s="73"/>
      <c r="G278" s="73"/>
      <c r="H278" s="73"/>
      <c r="I278" s="73"/>
      <c r="J278" s="73"/>
      <c r="Q278" s="73"/>
    </row>
    <row r="279" spans="1:17" s="4" customFormat="1" ht="12.75" customHeight="1" x14ac:dyDescent="0.2">
      <c r="A279" s="73"/>
      <c r="B279" s="73"/>
      <c r="C279" s="73"/>
      <c r="D279" s="73"/>
      <c r="E279" s="73"/>
      <c r="F279" s="73"/>
      <c r="G279" s="73"/>
      <c r="H279" s="73"/>
      <c r="I279" s="73"/>
      <c r="J279" s="73"/>
      <c r="Q279" s="73"/>
    </row>
    <row r="280" spans="1:17" s="4" customFormat="1" ht="12.75" customHeight="1" x14ac:dyDescent="0.2">
      <c r="A280" s="73"/>
      <c r="B280" s="73"/>
      <c r="C280" s="73"/>
      <c r="D280" s="73"/>
      <c r="E280" s="73"/>
      <c r="F280" s="73"/>
      <c r="G280" s="73"/>
      <c r="H280" s="73"/>
      <c r="I280" s="73"/>
      <c r="J280" s="73"/>
      <c r="Q280" s="73"/>
    </row>
    <row r="281" spans="1:17" s="4" customFormat="1" ht="12.75" customHeight="1" x14ac:dyDescent="0.2">
      <c r="A281" s="73"/>
      <c r="B281" s="73"/>
      <c r="C281" s="73"/>
      <c r="D281" s="73"/>
      <c r="E281" s="73"/>
      <c r="F281" s="73"/>
      <c r="G281" s="73"/>
      <c r="H281" s="73"/>
      <c r="I281" s="73"/>
      <c r="J281" s="73"/>
      <c r="Q281" s="73"/>
    </row>
    <row r="282" spans="1:17" s="4" customFormat="1" ht="12.75" customHeight="1" x14ac:dyDescent="0.2">
      <c r="A282" s="73"/>
      <c r="B282" s="73"/>
      <c r="C282" s="73"/>
      <c r="D282" s="73"/>
      <c r="E282" s="73"/>
      <c r="F282" s="73"/>
      <c r="G282" s="73"/>
      <c r="H282" s="73"/>
      <c r="I282" s="73"/>
      <c r="J282" s="73"/>
      <c r="Q282" s="73"/>
    </row>
    <row r="283" spans="1:17" s="4" customFormat="1" ht="12.75" customHeight="1" x14ac:dyDescent="0.2">
      <c r="A283" s="73"/>
      <c r="B283" s="73"/>
      <c r="C283" s="73"/>
      <c r="D283" s="73"/>
      <c r="E283" s="73"/>
      <c r="F283" s="73"/>
      <c r="G283" s="73"/>
      <c r="H283" s="73"/>
      <c r="I283" s="73"/>
      <c r="J283" s="73"/>
      <c r="Q283" s="73"/>
    </row>
    <row r="284" spans="1:17" s="4" customFormat="1" ht="12.75" customHeight="1" x14ac:dyDescent="0.2">
      <c r="A284" s="73"/>
      <c r="B284" s="73"/>
      <c r="C284" s="73"/>
      <c r="D284" s="73"/>
      <c r="E284" s="73"/>
      <c r="F284" s="73"/>
      <c r="G284" s="73"/>
      <c r="H284" s="73"/>
      <c r="I284" s="73"/>
      <c r="J284" s="73"/>
      <c r="Q284" s="73"/>
    </row>
    <row r="285" spans="1:17" s="4" customFormat="1" ht="12.75" customHeight="1" x14ac:dyDescent="0.2">
      <c r="A285" s="73"/>
      <c r="B285" s="73"/>
      <c r="C285" s="73"/>
      <c r="D285" s="73"/>
      <c r="E285" s="73"/>
      <c r="F285" s="73"/>
      <c r="G285" s="73"/>
      <c r="H285" s="73"/>
      <c r="I285" s="73"/>
      <c r="J285" s="73"/>
      <c r="Q285" s="73"/>
    </row>
    <row r="286" spans="1:17" s="4" customFormat="1" ht="12.75" customHeight="1" x14ac:dyDescent="0.2">
      <c r="A286" s="73"/>
      <c r="B286" s="73"/>
      <c r="C286" s="73"/>
      <c r="D286" s="73"/>
      <c r="E286" s="73"/>
      <c r="F286" s="73"/>
      <c r="G286" s="73"/>
      <c r="H286" s="73"/>
      <c r="I286" s="73"/>
      <c r="J286" s="73"/>
      <c r="Q286" s="73"/>
    </row>
    <row r="287" spans="1:17" s="4" customFormat="1" ht="12.75" customHeight="1" x14ac:dyDescent="0.2">
      <c r="A287" s="73"/>
      <c r="B287" s="73"/>
      <c r="C287" s="73"/>
      <c r="D287" s="73"/>
      <c r="E287" s="73"/>
      <c r="F287" s="73"/>
      <c r="G287" s="73"/>
      <c r="H287" s="73"/>
      <c r="I287" s="73"/>
      <c r="J287" s="73"/>
      <c r="Q287" s="73"/>
    </row>
    <row r="288" spans="1:17" s="4" customFormat="1" ht="12.75" customHeight="1" x14ac:dyDescent="0.2">
      <c r="A288" s="73"/>
      <c r="B288" s="73"/>
      <c r="C288" s="73"/>
      <c r="D288" s="73"/>
      <c r="E288" s="73"/>
      <c r="F288" s="73"/>
      <c r="G288" s="73"/>
      <c r="H288" s="73"/>
      <c r="I288" s="73"/>
      <c r="J288" s="73"/>
      <c r="Q288" s="73"/>
    </row>
    <row r="289" spans="1:17" s="4" customFormat="1" ht="12.75" customHeight="1" x14ac:dyDescent="0.2">
      <c r="A289" s="73"/>
      <c r="B289" s="73"/>
      <c r="C289" s="73"/>
      <c r="D289" s="73"/>
      <c r="E289" s="73"/>
      <c r="F289" s="73"/>
      <c r="G289" s="73"/>
      <c r="H289" s="73"/>
      <c r="I289" s="73"/>
      <c r="J289" s="73"/>
      <c r="Q289" s="73"/>
    </row>
    <row r="290" spans="1:17" s="4" customFormat="1" ht="12.75" customHeight="1" x14ac:dyDescent="0.2">
      <c r="A290" s="73"/>
      <c r="B290" s="73"/>
      <c r="C290" s="73"/>
      <c r="D290" s="73"/>
      <c r="E290" s="73"/>
      <c r="F290" s="73"/>
      <c r="G290" s="73"/>
      <c r="H290" s="73"/>
      <c r="I290" s="73"/>
      <c r="J290" s="73"/>
      <c r="Q290" s="73"/>
    </row>
    <row r="291" spans="1:17" s="4" customFormat="1" ht="12.75" customHeight="1" x14ac:dyDescent="0.2">
      <c r="A291" s="73"/>
      <c r="B291" s="73"/>
      <c r="C291" s="73"/>
      <c r="D291" s="73"/>
      <c r="E291" s="73"/>
      <c r="F291" s="73"/>
      <c r="G291" s="73"/>
      <c r="H291" s="73"/>
      <c r="I291" s="73"/>
      <c r="J291" s="73"/>
      <c r="Q291" s="73"/>
    </row>
    <row r="292" spans="1:17" s="4" customFormat="1" ht="12.75" customHeight="1" x14ac:dyDescent="0.2">
      <c r="A292" s="73"/>
      <c r="B292" s="73"/>
      <c r="C292" s="73"/>
      <c r="D292" s="73"/>
      <c r="E292" s="73"/>
      <c r="F292" s="73"/>
      <c r="G292" s="73"/>
      <c r="H292" s="73"/>
      <c r="I292" s="73"/>
      <c r="J292" s="73"/>
      <c r="Q292" s="73"/>
    </row>
    <row r="293" spans="1:17" s="4" customFormat="1" ht="12.75" customHeight="1" x14ac:dyDescent="0.2">
      <c r="A293" s="73"/>
      <c r="B293" s="73"/>
      <c r="C293" s="73"/>
      <c r="D293" s="73"/>
      <c r="E293" s="73"/>
      <c r="F293" s="73"/>
      <c r="G293" s="73"/>
      <c r="H293" s="73"/>
      <c r="I293" s="73"/>
      <c r="J293" s="73"/>
      <c r="Q293" s="73"/>
    </row>
    <row r="294" spans="1:17" s="4" customFormat="1" ht="12.75" customHeight="1" x14ac:dyDescent="0.2">
      <c r="A294" s="73"/>
      <c r="B294" s="73"/>
      <c r="C294" s="73"/>
      <c r="D294" s="73"/>
      <c r="E294" s="73"/>
      <c r="F294" s="73"/>
      <c r="G294" s="73"/>
      <c r="H294" s="73"/>
      <c r="I294" s="73"/>
      <c r="J294" s="73"/>
      <c r="Q294" s="73"/>
    </row>
    <row r="295" spans="1:17" s="4" customFormat="1" ht="12.75" customHeight="1" x14ac:dyDescent="0.2">
      <c r="A295" s="73"/>
      <c r="B295" s="73"/>
      <c r="C295" s="73"/>
      <c r="D295" s="73"/>
      <c r="E295" s="73"/>
      <c r="F295" s="73"/>
      <c r="G295" s="73"/>
      <c r="H295" s="73"/>
      <c r="I295" s="73"/>
      <c r="J295" s="73"/>
      <c r="Q295" s="73"/>
    </row>
    <row r="296" spans="1:17" s="4" customFormat="1" ht="12.75" customHeight="1" x14ac:dyDescent="0.2">
      <c r="A296" s="73"/>
      <c r="B296" s="73"/>
      <c r="C296" s="73"/>
      <c r="D296" s="73"/>
      <c r="E296" s="73"/>
      <c r="F296" s="73"/>
      <c r="G296" s="73"/>
      <c r="H296" s="73"/>
      <c r="I296" s="73"/>
      <c r="J296" s="73"/>
      <c r="Q296" s="73"/>
    </row>
    <row r="297" spans="1:17" s="4" customFormat="1" ht="12.75" customHeight="1" x14ac:dyDescent="0.2">
      <c r="A297" s="73"/>
      <c r="B297" s="73"/>
      <c r="C297" s="73"/>
      <c r="D297" s="73"/>
      <c r="E297" s="73"/>
      <c r="F297" s="73"/>
      <c r="G297" s="73"/>
      <c r="H297" s="73"/>
      <c r="I297" s="73"/>
      <c r="J297" s="73"/>
      <c r="Q297" s="73"/>
    </row>
    <row r="298" spans="1:17" s="4" customFormat="1" ht="12.75" customHeight="1" x14ac:dyDescent="0.2">
      <c r="A298" s="73"/>
      <c r="B298" s="73"/>
      <c r="C298" s="73"/>
      <c r="D298" s="73"/>
      <c r="E298" s="73"/>
      <c r="F298" s="73"/>
      <c r="G298" s="73"/>
      <c r="H298" s="73"/>
      <c r="I298" s="73"/>
      <c r="J298" s="73"/>
      <c r="Q298" s="73"/>
    </row>
    <row r="299" spans="1:17" s="4" customFormat="1" ht="12.75" customHeight="1" x14ac:dyDescent="0.2">
      <c r="A299" s="73"/>
      <c r="B299" s="73"/>
      <c r="C299" s="73"/>
      <c r="D299" s="73"/>
      <c r="E299" s="73"/>
      <c r="F299" s="73"/>
      <c r="G299" s="73"/>
      <c r="H299" s="73"/>
      <c r="I299" s="73"/>
      <c r="J299" s="73"/>
      <c r="Q299" s="73"/>
    </row>
    <row r="300" spans="1:17" s="4" customFormat="1" ht="12.75" customHeight="1" x14ac:dyDescent="0.2">
      <c r="A300" s="73"/>
      <c r="B300" s="73"/>
      <c r="C300" s="73"/>
      <c r="D300" s="73"/>
      <c r="E300" s="73"/>
      <c r="F300" s="73"/>
      <c r="G300" s="73"/>
      <c r="H300" s="73"/>
      <c r="I300" s="73"/>
      <c r="J300" s="73"/>
      <c r="Q300" s="73"/>
    </row>
    <row r="301" spans="1:17" s="4" customFormat="1" ht="12.75" customHeight="1" x14ac:dyDescent="0.2">
      <c r="A301" s="73"/>
      <c r="B301" s="73"/>
      <c r="C301" s="73"/>
      <c r="D301" s="73"/>
      <c r="E301" s="73"/>
      <c r="F301" s="73"/>
      <c r="G301" s="73"/>
      <c r="H301" s="73"/>
      <c r="I301" s="73"/>
      <c r="J301" s="73"/>
      <c r="Q301" s="73"/>
    </row>
    <row r="302" spans="1:17" s="4" customFormat="1" ht="12.75" customHeight="1" x14ac:dyDescent="0.2">
      <c r="A302" s="73"/>
      <c r="B302" s="73"/>
      <c r="C302" s="73"/>
      <c r="D302" s="73"/>
      <c r="E302" s="73"/>
      <c r="F302" s="73"/>
      <c r="G302" s="73"/>
      <c r="H302" s="73"/>
      <c r="I302" s="73"/>
      <c r="J302" s="73"/>
      <c r="Q302" s="73"/>
    </row>
    <row r="303" spans="1:17" s="4" customFormat="1" ht="12.75" customHeight="1" x14ac:dyDescent="0.2">
      <c r="A303" s="73"/>
      <c r="B303" s="73"/>
      <c r="C303" s="73"/>
      <c r="D303" s="73"/>
      <c r="E303" s="73"/>
      <c r="F303" s="73"/>
      <c r="G303" s="73"/>
      <c r="H303" s="73"/>
      <c r="I303" s="73"/>
      <c r="J303" s="73"/>
      <c r="Q303" s="73"/>
    </row>
    <row r="304" spans="1:17" s="4" customFormat="1" ht="12.75" customHeight="1" x14ac:dyDescent="0.2">
      <c r="A304" s="73"/>
      <c r="B304" s="73"/>
      <c r="C304" s="73"/>
      <c r="D304" s="73"/>
      <c r="E304" s="73"/>
      <c r="F304" s="73"/>
      <c r="G304" s="73"/>
      <c r="H304" s="73"/>
      <c r="I304" s="73"/>
      <c r="J304" s="73"/>
      <c r="Q304" s="73"/>
    </row>
    <row r="305" spans="1:17" s="4" customFormat="1" ht="12.75" customHeight="1" x14ac:dyDescent="0.2">
      <c r="A305" s="73"/>
      <c r="B305" s="73"/>
      <c r="C305" s="73"/>
      <c r="D305" s="73"/>
      <c r="E305" s="73"/>
      <c r="F305" s="73"/>
      <c r="G305" s="73"/>
      <c r="H305" s="73"/>
      <c r="I305" s="73"/>
      <c r="J305" s="73"/>
      <c r="Q305" s="73"/>
    </row>
    <row r="306" spans="1:17" s="4" customFormat="1" ht="12.75" customHeight="1" x14ac:dyDescent="0.2">
      <c r="A306" s="73"/>
      <c r="B306" s="73"/>
      <c r="C306" s="73"/>
      <c r="D306" s="73"/>
      <c r="E306" s="73"/>
      <c r="F306" s="73"/>
      <c r="G306" s="73"/>
      <c r="H306" s="73"/>
      <c r="I306" s="73"/>
      <c r="J306" s="73"/>
      <c r="Q306" s="73"/>
    </row>
    <row r="307" spans="1:17" s="4" customFormat="1" ht="12.75" customHeight="1" x14ac:dyDescent="0.2">
      <c r="A307" s="73"/>
      <c r="B307" s="73"/>
      <c r="C307" s="73"/>
      <c r="D307" s="73"/>
      <c r="E307" s="73"/>
      <c r="F307" s="73"/>
      <c r="G307" s="73"/>
      <c r="H307" s="73"/>
      <c r="I307" s="73"/>
      <c r="J307" s="73"/>
      <c r="Q307" s="73"/>
    </row>
    <row r="308" spans="1:17" s="4" customFormat="1" ht="12.75" customHeight="1" x14ac:dyDescent="0.2">
      <c r="A308" s="73"/>
      <c r="B308" s="73"/>
      <c r="C308" s="73"/>
      <c r="D308" s="73"/>
      <c r="E308" s="73"/>
      <c r="F308" s="73"/>
      <c r="G308" s="73"/>
      <c r="H308" s="73"/>
      <c r="I308" s="73"/>
      <c r="J308" s="73"/>
      <c r="Q308" s="73"/>
    </row>
    <row r="309" spans="1:17" s="4" customFormat="1" ht="12.75" customHeight="1" x14ac:dyDescent="0.2">
      <c r="A309" s="73"/>
      <c r="B309" s="73"/>
      <c r="C309" s="73"/>
      <c r="D309" s="73"/>
      <c r="E309" s="73"/>
      <c r="F309" s="73"/>
      <c r="G309" s="73"/>
      <c r="H309" s="73"/>
      <c r="I309" s="73"/>
      <c r="J309" s="73"/>
      <c r="Q309" s="73"/>
    </row>
    <row r="310" spans="1:17" s="4" customFormat="1" ht="12.75" customHeight="1" x14ac:dyDescent="0.2">
      <c r="A310" s="73"/>
      <c r="B310" s="73"/>
      <c r="C310" s="73"/>
      <c r="D310" s="73"/>
      <c r="E310" s="73"/>
      <c r="F310" s="73"/>
      <c r="G310" s="73"/>
      <c r="H310" s="73"/>
      <c r="I310" s="73"/>
      <c r="J310" s="73"/>
      <c r="Q310" s="73"/>
    </row>
    <row r="311" spans="1:17" s="4" customFormat="1" ht="12.75" customHeight="1" x14ac:dyDescent="0.2">
      <c r="A311" s="73"/>
      <c r="B311" s="73"/>
      <c r="C311" s="73"/>
      <c r="D311" s="73"/>
      <c r="E311" s="73"/>
      <c r="F311" s="73"/>
      <c r="G311" s="73"/>
      <c r="H311" s="73"/>
      <c r="I311" s="73"/>
      <c r="J311" s="73"/>
      <c r="Q311" s="73"/>
    </row>
    <row r="312" spans="1:17" s="4" customFormat="1" ht="12.75" customHeight="1" x14ac:dyDescent="0.2">
      <c r="A312" s="73"/>
      <c r="B312" s="73"/>
      <c r="C312" s="73"/>
      <c r="D312" s="73"/>
      <c r="E312" s="73"/>
      <c r="F312" s="73"/>
      <c r="G312" s="73"/>
      <c r="H312" s="73"/>
      <c r="I312" s="73"/>
      <c r="J312" s="73"/>
      <c r="Q312" s="73"/>
    </row>
    <row r="313" spans="1:17" s="4" customFormat="1" ht="12.75" customHeight="1" x14ac:dyDescent="0.2">
      <c r="A313" s="73"/>
      <c r="B313" s="73"/>
      <c r="C313" s="73"/>
      <c r="D313" s="73"/>
      <c r="E313" s="73"/>
      <c r="F313" s="73"/>
      <c r="G313" s="73"/>
      <c r="H313" s="73"/>
      <c r="I313" s="73"/>
      <c r="J313" s="73"/>
      <c r="Q313" s="73"/>
    </row>
    <row r="314" spans="1:17" s="4" customFormat="1" ht="12.75" customHeight="1" x14ac:dyDescent="0.2">
      <c r="A314" s="73"/>
      <c r="B314" s="73"/>
      <c r="C314" s="73"/>
      <c r="D314" s="73"/>
      <c r="E314" s="73"/>
      <c r="F314" s="73"/>
      <c r="G314" s="73"/>
      <c r="H314" s="73"/>
      <c r="I314" s="73"/>
      <c r="J314" s="73"/>
      <c r="Q314" s="73"/>
    </row>
    <row r="315" spans="1:17" s="4" customFormat="1" ht="12.75" customHeight="1" x14ac:dyDescent="0.2">
      <c r="A315" s="73"/>
      <c r="B315" s="73"/>
      <c r="C315" s="73"/>
      <c r="D315" s="73"/>
      <c r="E315" s="73"/>
      <c r="F315" s="73"/>
      <c r="G315" s="73"/>
      <c r="H315" s="73"/>
      <c r="I315" s="73"/>
      <c r="J315" s="73"/>
      <c r="Q315" s="73"/>
    </row>
    <row r="316" spans="1:17" s="4" customFormat="1" ht="12.75" customHeight="1" x14ac:dyDescent="0.2">
      <c r="A316" s="73"/>
      <c r="B316" s="73"/>
      <c r="C316" s="73"/>
      <c r="D316" s="73"/>
      <c r="E316" s="73"/>
      <c r="F316" s="73"/>
      <c r="G316" s="73"/>
      <c r="H316" s="73"/>
      <c r="I316" s="73"/>
      <c r="J316" s="73"/>
      <c r="Q316" s="73"/>
    </row>
    <row r="317" spans="1:17" s="4" customFormat="1" ht="12.75" customHeight="1" x14ac:dyDescent="0.2">
      <c r="A317" s="73"/>
      <c r="B317" s="73"/>
      <c r="C317" s="73"/>
      <c r="D317" s="73"/>
      <c r="E317" s="73"/>
      <c r="F317" s="73"/>
      <c r="G317" s="73"/>
      <c r="H317" s="73"/>
      <c r="I317" s="73"/>
      <c r="J317" s="73"/>
      <c r="Q317" s="73"/>
    </row>
    <row r="318" spans="1:17" s="4" customFormat="1" ht="12.75" customHeight="1" x14ac:dyDescent="0.2">
      <c r="A318" s="73"/>
      <c r="B318" s="73"/>
      <c r="C318" s="73"/>
      <c r="D318" s="73"/>
      <c r="E318" s="73"/>
      <c r="F318" s="73"/>
      <c r="G318" s="73"/>
      <c r="H318" s="73"/>
      <c r="I318" s="73"/>
      <c r="J318" s="73"/>
      <c r="Q318" s="73"/>
    </row>
    <row r="319" spans="1:17" s="4" customFormat="1" ht="12.75" customHeight="1" x14ac:dyDescent="0.2">
      <c r="A319" s="73"/>
      <c r="B319" s="73"/>
      <c r="C319" s="73"/>
      <c r="D319" s="73"/>
      <c r="E319" s="73"/>
      <c r="F319" s="73"/>
      <c r="G319" s="73"/>
      <c r="H319" s="73"/>
      <c r="I319" s="73"/>
      <c r="J319" s="73"/>
      <c r="Q319" s="73"/>
    </row>
    <row r="320" spans="1:17" s="4" customFormat="1" ht="12.75" customHeight="1" x14ac:dyDescent="0.2">
      <c r="A320" s="73"/>
      <c r="B320" s="73"/>
      <c r="C320" s="73"/>
      <c r="D320" s="73"/>
      <c r="E320" s="73"/>
      <c r="F320" s="73"/>
      <c r="G320" s="73"/>
      <c r="H320" s="73"/>
      <c r="I320" s="73"/>
      <c r="J320" s="73"/>
      <c r="Q320" s="73"/>
    </row>
    <row r="321" spans="1:17" s="4" customFormat="1" ht="12.75" customHeight="1" x14ac:dyDescent="0.2">
      <c r="A321" s="73"/>
      <c r="B321" s="73"/>
      <c r="C321" s="73"/>
      <c r="D321" s="73"/>
      <c r="E321" s="73"/>
      <c r="F321" s="73"/>
      <c r="G321" s="73"/>
      <c r="H321" s="73"/>
      <c r="I321" s="73"/>
      <c r="J321" s="73"/>
      <c r="Q321" s="73"/>
    </row>
    <row r="322" spans="1:17" s="4" customFormat="1" ht="12.75" customHeight="1" x14ac:dyDescent="0.2">
      <c r="A322" s="73"/>
      <c r="B322" s="73"/>
      <c r="C322" s="73"/>
      <c r="D322" s="73"/>
      <c r="E322" s="73"/>
      <c r="F322" s="73"/>
      <c r="G322" s="73"/>
      <c r="H322" s="73"/>
      <c r="I322" s="73"/>
      <c r="J322" s="73"/>
      <c r="Q322" s="73"/>
    </row>
    <row r="323" spans="1:17" s="4" customFormat="1" ht="12.75" customHeight="1" x14ac:dyDescent="0.2">
      <c r="A323" s="73"/>
      <c r="B323" s="73"/>
      <c r="C323" s="73"/>
      <c r="D323" s="73"/>
      <c r="E323" s="73"/>
      <c r="F323" s="73"/>
      <c r="G323" s="73"/>
      <c r="H323" s="73"/>
      <c r="I323" s="73"/>
      <c r="J323" s="73"/>
      <c r="Q323" s="73"/>
    </row>
    <row r="324" spans="1:17" s="4" customFormat="1" ht="12.75" customHeight="1" x14ac:dyDescent="0.2">
      <c r="A324" s="73"/>
      <c r="B324" s="73"/>
      <c r="C324" s="73"/>
      <c r="D324" s="73"/>
      <c r="E324" s="73"/>
      <c r="F324" s="73"/>
      <c r="G324" s="73"/>
      <c r="H324" s="73"/>
      <c r="I324" s="73"/>
      <c r="J324" s="73"/>
      <c r="Q324" s="73"/>
    </row>
    <row r="325" spans="1:17" s="4" customFormat="1" ht="12.75" customHeight="1" x14ac:dyDescent="0.2">
      <c r="A325" s="73"/>
      <c r="B325" s="73"/>
      <c r="C325" s="73"/>
      <c r="D325" s="73"/>
      <c r="E325" s="73"/>
      <c r="F325" s="73"/>
      <c r="G325" s="73"/>
      <c r="H325" s="73"/>
      <c r="I325" s="73"/>
      <c r="J325" s="73"/>
      <c r="Q325" s="73"/>
    </row>
    <row r="326" spans="1:17" s="4" customFormat="1" ht="12.75" customHeight="1" x14ac:dyDescent="0.2">
      <c r="A326" s="73"/>
      <c r="B326" s="73"/>
      <c r="C326" s="73"/>
      <c r="D326" s="73"/>
      <c r="E326" s="73"/>
      <c r="F326" s="73"/>
      <c r="G326" s="73"/>
      <c r="H326" s="73"/>
      <c r="I326" s="73"/>
      <c r="J326" s="73"/>
      <c r="Q326" s="73"/>
    </row>
    <row r="327" spans="1:17" s="4" customFormat="1" ht="12.75" customHeight="1" x14ac:dyDescent="0.2">
      <c r="A327" s="73"/>
      <c r="B327" s="73"/>
      <c r="C327" s="73"/>
      <c r="D327" s="73"/>
      <c r="E327" s="73"/>
      <c r="F327" s="73"/>
      <c r="G327" s="73"/>
      <c r="H327" s="73"/>
      <c r="I327" s="73"/>
      <c r="J327" s="73"/>
      <c r="Q327" s="73"/>
    </row>
    <row r="328" spans="1:17" s="4" customFormat="1" ht="12.75" customHeight="1" x14ac:dyDescent="0.2">
      <c r="A328" s="73"/>
      <c r="B328" s="73"/>
      <c r="C328" s="73"/>
      <c r="D328" s="73"/>
      <c r="E328" s="73"/>
      <c r="F328" s="73"/>
      <c r="G328" s="73"/>
      <c r="H328" s="73"/>
      <c r="I328" s="73"/>
      <c r="J328" s="73"/>
      <c r="Q328" s="73"/>
    </row>
    <row r="329" spans="1:17" s="4" customFormat="1" ht="12.75" customHeight="1" x14ac:dyDescent="0.2">
      <c r="A329" s="73"/>
      <c r="B329" s="73"/>
      <c r="C329" s="73"/>
      <c r="D329" s="73"/>
      <c r="E329" s="73"/>
      <c r="F329" s="73"/>
      <c r="G329" s="73"/>
      <c r="H329" s="73"/>
      <c r="I329" s="73"/>
      <c r="J329" s="73"/>
      <c r="Q329" s="73"/>
    </row>
    <row r="330" spans="1:17" s="4" customFormat="1" ht="12.75" customHeight="1" x14ac:dyDescent="0.2">
      <c r="A330" s="73"/>
      <c r="B330" s="73"/>
      <c r="C330" s="73"/>
      <c r="D330" s="73"/>
      <c r="E330" s="73"/>
      <c r="F330" s="73"/>
      <c r="G330" s="73"/>
      <c r="H330" s="73"/>
      <c r="I330" s="73"/>
      <c r="J330" s="73"/>
      <c r="Q330" s="73"/>
    </row>
    <row r="331" spans="1:17" s="4" customFormat="1" ht="12.75" customHeight="1" x14ac:dyDescent="0.2">
      <c r="A331" s="73"/>
      <c r="B331" s="73"/>
      <c r="C331" s="73"/>
      <c r="D331" s="73"/>
      <c r="E331" s="73"/>
      <c r="F331" s="73"/>
      <c r="G331" s="73"/>
      <c r="H331" s="73"/>
      <c r="I331" s="73"/>
      <c r="J331" s="73"/>
      <c r="Q331" s="73"/>
    </row>
    <row r="332" spans="1:17" s="4" customFormat="1" ht="12.75" customHeight="1" x14ac:dyDescent="0.2">
      <c r="A332" s="73"/>
      <c r="B332" s="73"/>
      <c r="C332" s="73"/>
      <c r="D332" s="73"/>
      <c r="E332" s="73"/>
      <c r="F332" s="73"/>
      <c r="G332" s="73"/>
      <c r="H332" s="73"/>
      <c r="I332" s="73"/>
      <c r="J332" s="73"/>
      <c r="Q332" s="73"/>
    </row>
    <row r="333" spans="1:17" s="4" customFormat="1" ht="12.75" customHeight="1" x14ac:dyDescent="0.2">
      <c r="A333" s="73"/>
      <c r="B333" s="73"/>
      <c r="C333" s="73"/>
      <c r="D333" s="73"/>
      <c r="E333" s="73"/>
      <c r="F333" s="73"/>
      <c r="G333" s="73"/>
      <c r="H333" s="73"/>
      <c r="I333" s="73"/>
      <c r="J333" s="73"/>
      <c r="Q333" s="73"/>
    </row>
    <row r="334" spans="1:17" s="4" customFormat="1" ht="12.75" customHeight="1" x14ac:dyDescent="0.2">
      <c r="A334" s="73"/>
      <c r="B334" s="73"/>
      <c r="C334" s="73"/>
      <c r="D334" s="73"/>
      <c r="E334" s="73"/>
      <c r="F334" s="73"/>
      <c r="G334" s="73"/>
      <c r="H334" s="73"/>
      <c r="I334" s="73"/>
      <c r="J334" s="73"/>
      <c r="Q334" s="73"/>
    </row>
    <row r="335" spans="1:17" s="4" customFormat="1" ht="12.75" customHeight="1" x14ac:dyDescent="0.2">
      <c r="A335" s="73"/>
      <c r="B335" s="73"/>
      <c r="C335" s="73"/>
      <c r="D335" s="73"/>
      <c r="E335" s="73"/>
      <c r="F335" s="73"/>
      <c r="G335" s="73"/>
      <c r="H335" s="73"/>
      <c r="I335" s="73"/>
      <c r="J335" s="73"/>
      <c r="Q335" s="73"/>
    </row>
    <row r="336" spans="1:17" s="4" customFormat="1" ht="12.75" customHeight="1" x14ac:dyDescent="0.2">
      <c r="A336" s="73"/>
      <c r="B336" s="73"/>
      <c r="C336" s="73"/>
      <c r="D336" s="73"/>
      <c r="E336" s="73"/>
      <c r="F336" s="73"/>
      <c r="G336" s="73"/>
      <c r="H336" s="73"/>
      <c r="I336" s="73"/>
      <c r="J336" s="73"/>
      <c r="Q336" s="73"/>
    </row>
    <row r="337" spans="1:17" s="4" customFormat="1" ht="12.75" customHeight="1" x14ac:dyDescent="0.2">
      <c r="A337" s="73"/>
      <c r="B337" s="73"/>
      <c r="C337" s="73"/>
      <c r="D337" s="73"/>
      <c r="E337" s="73"/>
      <c r="F337" s="73"/>
      <c r="G337" s="73"/>
      <c r="H337" s="73"/>
      <c r="I337" s="73"/>
      <c r="J337" s="73"/>
      <c r="Q337" s="73"/>
    </row>
    <row r="338" spans="1:17" s="4" customFormat="1" ht="12.75" customHeight="1" x14ac:dyDescent="0.2">
      <c r="A338" s="73"/>
      <c r="B338" s="73"/>
      <c r="C338" s="73"/>
      <c r="D338" s="73"/>
      <c r="E338" s="73"/>
      <c r="F338" s="73"/>
      <c r="G338" s="73"/>
      <c r="H338" s="73"/>
      <c r="I338" s="73"/>
      <c r="J338" s="73"/>
      <c r="Q338" s="73"/>
    </row>
    <row r="339" spans="1:17" s="4" customFormat="1" ht="12.75" customHeight="1" x14ac:dyDescent="0.2">
      <c r="A339" s="73"/>
      <c r="B339" s="73"/>
      <c r="C339" s="73"/>
      <c r="D339" s="73"/>
      <c r="E339" s="73"/>
      <c r="F339" s="73"/>
      <c r="G339" s="73"/>
      <c r="H339" s="73"/>
      <c r="I339" s="73"/>
      <c r="J339" s="73"/>
      <c r="Q339" s="73"/>
    </row>
    <row r="340" spans="1:17" s="4" customFormat="1" ht="12.75" customHeight="1" x14ac:dyDescent="0.2">
      <c r="A340" s="73"/>
      <c r="B340" s="73"/>
      <c r="C340" s="73"/>
      <c r="D340" s="73"/>
      <c r="E340" s="73"/>
      <c r="F340" s="73"/>
      <c r="G340" s="73"/>
      <c r="H340" s="73"/>
      <c r="I340" s="73"/>
      <c r="J340" s="73"/>
      <c r="Q340" s="73"/>
    </row>
    <row r="341" spans="1:17" s="4" customFormat="1" ht="12.75" customHeight="1" x14ac:dyDescent="0.2">
      <c r="A341" s="73"/>
      <c r="B341" s="73"/>
      <c r="C341" s="73"/>
      <c r="D341" s="73"/>
      <c r="E341" s="73"/>
      <c r="F341" s="73"/>
      <c r="G341" s="73"/>
      <c r="H341" s="73"/>
      <c r="I341" s="73"/>
      <c r="J341" s="73"/>
      <c r="Q341" s="73"/>
    </row>
    <row r="342" spans="1:17" s="4" customFormat="1" ht="12.75" customHeight="1" x14ac:dyDescent="0.2">
      <c r="A342" s="73"/>
      <c r="B342" s="73"/>
      <c r="C342" s="73"/>
      <c r="D342" s="73"/>
      <c r="E342" s="73"/>
      <c r="F342" s="73"/>
      <c r="G342" s="73"/>
      <c r="H342" s="73"/>
      <c r="I342" s="73"/>
      <c r="J342" s="73"/>
      <c r="Q342" s="73"/>
    </row>
    <row r="343" spans="1:17" s="4" customFormat="1" ht="12.75" customHeight="1" x14ac:dyDescent="0.2">
      <c r="A343" s="73"/>
      <c r="B343" s="73"/>
      <c r="C343" s="73"/>
      <c r="D343" s="73"/>
      <c r="E343" s="73"/>
      <c r="F343" s="73"/>
      <c r="G343" s="73"/>
      <c r="H343" s="73"/>
      <c r="I343" s="73"/>
      <c r="J343" s="73"/>
      <c r="Q343" s="73"/>
    </row>
    <row r="344" spans="1:17" s="4" customFormat="1" ht="12.75" customHeight="1" x14ac:dyDescent="0.2">
      <c r="A344" s="73"/>
      <c r="B344" s="73"/>
      <c r="C344" s="73"/>
      <c r="D344" s="73"/>
      <c r="E344" s="73"/>
      <c r="F344" s="73"/>
      <c r="G344" s="73"/>
      <c r="H344" s="73"/>
      <c r="I344" s="73"/>
      <c r="J344" s="73"/>
      <c r="Q344" s="73"/>
    </row>
    <row r="345" spans="1:17" s="4" customFormat="1" ht="12.75" customHeight="1" x14ac:dyDescent="0.2">
      <c r="A345" s="73"/>
      <c r="B345" s="73"/>
      <c r="C345" s="73"/>
      <c r="D345" s="73"/>
      <c r="E345" s="73"/>
      <c r="F345" s="73"/>
      <c r="G345" s="73"/>
      <c r="H345" s="73"/>
      <c r="I345" s="73"/>
      <c r="J345" s="73"/>
      <c r="Q345" s="73"/>
    </row>
    <row r="346" spans="1:17" s="4" customFormat="1" ht="12.75" customHeight="1" x14ac:dyDescent="0.2">
      <c r="A346" s="73"/>
      <c r="B346" s="73"/>
      <c r="C346" s="73"/>
      <c r="D346" s="73"/>
      <c r="E346" s="73"/>
      <c r="F346" s="73"/>
      <c r="G346" s="73"/>
      <c r="H346" s="73"/>
      <c r="I346" s="73"/>
      <c r="J346" s="73"/>
      <c r="Q346" s="73"/>
    </row>
    <row r="347" spans="1:17" s="4" customFormat="1" ht="12.75" customHeight="1" x14ac:dyDescent="0.2">
      <c r="A347" s="73"/>
      <c r="B347" s="73"/>
      <c r="C347" s="73"/>
      <c r="D347" s="73"/>
      <c r="E347" s="73"/>
      <c r="F347" s="73"/>
      <c r="G347" s="73"/>
      <c r="H347" s="73"/>
      <c r="I347" s="73"/>
      <c r="J347" s="73"/>
      <c r="Q347" s="73"/>
    </row>
    <row r="348" spans="1:17" s="4" customFormat="1" ht="12.75" customHeight="1" x14ac:dyDescent="0.2">
      <c r="A348" s="73"/>
      <c r="B348" s="73"/>
      <c r="C348" s="73"/>
      <c r="D348" s="73"/>
      <c r="E348" s="73"/>
      <c r="F348" s="73"/>
      <c r="G348" s="73"/>
      <c r="H348" s="73"/>
      <c r="I348" s="73"/>
      <c r="J348" s="73"/>
      <c r="Q348" s="73"/>
    </row>
    <row r="349" spans="1:17" s="4" customFormat="1" ht="12.75" customHeight="1" x14ac:dyDescent="0.2">
      <c r="A349" s="73"/>
      <c r="B349" s="73"/>
      <c r="C349" s="73"/>
      <c r="D349" s="73"/>
      <c r="E349" s="73"/>
      <c r="F349" s="73"/>
      <c r="G349" s="73"/>
      <c r="H349" s="73"/>
      <c r="I349" s="73"/>
      <c r="J349" s="73"/>
      <c r="Q349" s="73"/>
    </row>
    <row r="350" spans="1:17" s="4" customFormat="1" ht="12.75" customHeight="1" x14ac:dyDescent="0.2">
      <c r="A350" s="73"/>
      <c r="B350" s="73"/>
      <c r="C350" s="73"/>
      <c r="D350" s="73"/>
      <c r="E350" s="73"/>
      <c r="F350" s="73"/>
      <c r="G350" s="73"/>
      <c r="H350" s="73"/>
      <c r="I350" s="73"/>
      <c r="J350" s="73"/>
      <c r="Q350" s="73"/>
    </row>
    <row r="351" spans="1:17" s="4" customFormat="1" ht="12.75" customHeight="1" x14ac:dyDescent="0.2">
      <c r="A351" s="73"/>
      <c r="B351" s="73"/>
      <c r="C351" s="73"/>
      <c r="D351" s="73"/>
      <c r="E351" s="73"/>
      <c r="F351" s="73"/>
      <c r="G351" s="73"/>
      <c r="H351" s="73"/>
      <c r="I351" s="73"/>
      <c r="J351" s="73"/>
      <c r="Q351" s="73"/>
    </row>
    <row r="352" spans="1:17" s="4" customFormat="1" ht="12.75" customHeight="1" x14ac:dyDescent="0.2">
      <c r="A352" s="73"/>
      <c r="B352" s="73"/>
      <c r="C352" s="73"/>
      <c r="D352" s="73"/>
      <c r="E352" s="73"/>
      <c r="F352" s="73"/>
      <c r="G352" s="73"/>
      <c r="H352" s="73"/>
      <c r="I352" s="73"/>
      <c r="J352" s="73"/>
      <c r="Q352" s="73"/>
    </row>
    <row r="353" spans="1:17" s="4" customFormat="1" ht="12.75" customHeight="1" x14ac:dyDescent="0.2">
      <c r="A353" s="73"/>
      <c r="B353" s="73"/>
      <c r="C353" s="73"/>
      <c r="D353" s="73"/>
      <c r="E353" s="73"/>
      <c r="F353" s="73"/>
      <c r="G353" s="73"/>
      <c r="H353" s="73"/>
      <c r="I353" s="73"/>
      <c r="J353" s="73"/>
      <c r="Q353" s="73"/>
    </row>
    <row r="354" spans="1:17" s="4" customFormat="1" ht="12.75" customHeight="1" x14ac:dyDescent="0.2">
      <c r="A354" s="73"/>
      <c r="B354" s="73"/>
      <c r="C354" s="73"/>
      <c r="D354" s="73"/>
      <c r="E354" s="73"/>
      <c r="F354" s="73"/>
      <c r="G354" s="73"/>
      <c r="H354" s="73"/>
      <c r="I354" s="73"/>
      <c r="J354" s="73"/>
      <c r="Q354" s="73"/>
    </row>
    <row r="355" spans="1:17" s="4" customFormat="1" ht="12.75" customHeight="1" x14ac:dyDescent="0.2">
      <c r="A355" s="73"/>
      <c r="B355" s="73"/>
      <c r="C355" s="73"/>
      <c r="D355" s="73"/>
      <c r="E355" s="73"/>
      <c r="F355" s="73"/>
      <c r="G355" s="73"/>
      <c r="H355" s="73"/>
      <c r="I355" s="73"/>
      <c r="J355" s="73"/>
      <c r="Q355" s="73"/>
    </row>
    <row r="356" spans="1:17" s="4" customFormat="1" ht="12.75" customHeight="1" x14ac:dyDescent="0.2">
      <c r="A356" s="73"/>
      <c r="B356" s="73"/>
      <c r="C356" s="73"/>
      <c r="D356" s="73"/>
      <c r="E356" s="73"/>
      <c r="F356" s="73"/>
      <c r="G356" s="73"/>
      <c r="H356" s="73"/>
      <c r="I356" s="73"/>
      <c r="J356" s="73"/>
      <c r="Q356" s="73"/>
    </row>
    <row r="357" spans="1:17" s="4" customFormat="1" ht="12.75" customHeight="1" x14ac:dyDescent="0.2">
      <c r="A357" s="73"/>
      <c r="B357" s="73"/>
      <c r="C357" s="73"/>
      <c r="D357" s="73"/>
      <c r="E357" s="73"/>
      <c r="F357" s="73"/>
      <c r="G357" s="73"/>
      <c r="H357" s="73"/>
      <c r="I357" s="73"/>
      <c r="J357" s="73"/>
      <c r="Q357" s="73"/>
    </row>
    <row r="358" spans="1:17" s="4" customFormat="1" ht="12.75" customHeight="1" x14ac:dyDescent="0.2">
      <c r="A358" s="73"/>
      <c r="B358" s="73"/>
      <c r="C358" s="73"/>
      <c r="D358" s="73"/>
      <c r="E358" s="73"/>
      <c r="F358" s="73"/>
      <c r="G358" s="73"/>
      <c r="H358" s="73"/>
      <c r="I358" s="73"/>
      <c r="J358" s="73"/>
      <c r="Q358" s="73"/>
    </row>
    <row r="359" spans="1:17" s="4" customFormat="1" ht="12.75" customHeight="1" x14ac:dyDescent="0.2">
      <c r="A359" s="73"/>
      <c r="B359" s="73"/>
      <c r="C359" s="73"/>
      <c r="D359" s="73"/>
      <c r="E359" s="73"/>
      <c r="F359" s="73"/>
      <c r="G359" s="73"/>
      <c r="H359" s="73"/>
      <c r="I359" s="73"/>
      <c r="J359" s="73"/>
      <c r="Q359" s="73"/>
    </row>
    <row r="360" spans="1:17" s="4" customFormat="1" ht="12.75" customHeight="1" x14ac:dyDescent="0.2">
      <c r="A360" s="73"/>
      <c r="B360" s="73"/>
      <c r="C360" s="73"/>
      <c r="D360" s="73"/>
      <c r="E360" s="73"/>
      <c r="F360" s="73"/>
      <c r="G360" s="73"/>
      <c r="H360" s="73"/>
      <c r="I360" s="73"/>
      <c r="J360" s="73"/>
      <c r="Q360" s="73"/>
    </row>
    <row r="361" spans="1:17" s="4" customFormat="1" ht="12.75" customHeight="1" x14ac:dyDescent="0.2">
      <c r="A361" s="73"/>
      <c r="B361" s="73"/>
      <c r="C361" s="73"/>
      <c r="D361" s="73"/>
      <c r="E361" s="73"/>
      <c r="F361" s="73"/>
      <c r="G361" s="73"/>
      <c r="H361" s="73"/>
      <c r="I361" s="73"/>
      <c r="J361" s="73"/>
      <c r="Q361" s="73"/>
    </row>
    <row r="362" spans="1:17" s="4" customFormat="1" ht="12.75" customHeight="1" x14ac:dyDescent="0.2">
      <c r="A362" s="73"/>
      <c r="B362" s="73"/>
      <c r="C362" s="73"/>
      <c r="D362" s="73"/>
      <c r="E362" s="73"/>
      <c r="F362" s="73"/>
      <c r="G362" s="73"/>
      <c r="H362" s="73"/>
      <c r="I362" s="73"/>
      <c r="J362" s="73"/>
      <c r="Q362" s="73"/>
    </row>
    <row r="363" spans="1:17" s="4" customFormat="1" ht="12.75" customHeight="1" x14ac:dyDescent="0.2">
      <c r="A363" s="73"/>
      <c r="B363" s="73"/>
      <c r="C363" s="73"/>
      <c r="D363" s="73"/>
      <c r="E363" s="73"/>
      <c r="F363" s="73"/>
      <c r="G363" s="73"/>
      <c r="H363" s="73"/>
      <c r="I363" s="73"/>
      <c r="J363" s="73"/>
      <c r="Q363" s="73"/>
    </row>
    <row r="364" spans="1:17" s="4" customFormat="1" ht="12.75" customHeight="1" x14ac:dyDescent="0.2">
      <c r="A364" s="73"/>
      <c r="B364" s="73"/>
      <c r="C364" s="73"/>
      <c r="D364" s="73"/>
      <c r="E364" s="73"/>
      <c r="F364" s="73"/>
      <c r="G364" s="73"/>
      <c r="H364" s="73"/>
      <c r="I364" s="73"/>
      <c r="J364" s="73"/>
      <c r="Q364" s="73"/>
    </row>
    <row r="365" spans="1:17" s="4" customFormat="1" ht="12.75" customHeight="1" x14ac:dyDescent="0.2">
      <c r="A365" s="73"/>
      <c r="B365" s="73"/>
      <c r="C365" s="73"/>
      <c r="D365" s="73"/>
      <c r="E365" s="73"/>
      <c r="F365" s="73"/>
      <c r="G365" s="73"/>
      <c r="H365" s="73"/>
      <c r="I365" s="73"/>
      <c r="J365" s="73"/>
      <c r="Q365" s="73"/>
    </row>
    <row r="366" spans="1:17" s="4" customFormat="1" ht="12.75" customHeight="1" x14ac:dyDescent="0.2">
      <c r="A366" s="73"/>
      <c r="B366" s="73"/>
      <c r="C366" s="73"/>
      <c r="D366" s="73"/>
      <c r="E366" s="73"/>
      <c r="F366" s="73"/>
      <c r="G366" s="73"/>
      <c r="H366" s="73"/>
      <c r="I366" s="73"/>
      <c r="J366" s="73"/>
      <c r="Q366" s="73"/>
    </row>
    <row r="367" spans="1:17" s="4" customFormat="1" ht="12.75" customHeight="1" x14ac:dyDescent="0.2">
      <c r="A367" s="73"/>
      <c r="B367" s="73"/>
      <c r="C367" s="73"/>
      <c r="D367" s="73"/>
      <c r="E367" s="73"/>
      <c r="F367" s="73"/>
      <c r="G367" s="73"/>
      <c r="H367" s="73"/>
      <c r="I367" s="73"/>
      <c r="J367" s="73"/>
      <c r="Q367" s="73"/>
    </row>
    <row r="368" spans="1:17" s="4" customFormat="1" ht="12.75" customHeight="1" x14ac:dyDescent="0.2">
      <c r="A368" s="73"/>
      <c r="B368" s="73"/>
      <c r="C368" s="73"/>
      <c r="D368" s="73"/>
      <c r="E368" s="73"/>
      <c r="F368" s="73"/>
      <c r="G368" s="73"/>
      <c r="H368" s="73"/>
      <c r="I368" s="73"/>
      <c r="J368" s="73"/>
      <c r="Q368" s="73"/>
    </row>
    <row r="369" spans="1:17" s="4" customFormat="1" ht="12.75" customHeight="1" x14ac:dyDescent="0.2">
      <c r="A369" s="73"/>
      <c r="B369" s="73"/>
      <c r="C369" s="73"/>
      <c r="D369" s="73"/>
      <c r="E369" s="73"/>
      <c r="F369" s="73"/>
      <c r="G369" s="73"/>
      <c r="H369" s="73"/>
      <c r="I369" s="73"/>
      <c r="J369" s="73"/>
      <c r="Q369" s="73"/>
    </row>
    <row r="370" spans="1:17" s="4" customFormat="1" ht="12.75" customHeight="1" x14ac:dyDescent="0.2">
      <c r="A370" s="73"/>
      <c r="B370" s="73"/>
      <c r="C370" s="73"/>
      <c r="D370" s="73"/>
      <c r="E370" s="73"/>
      <c r="F370" s="73"/>
      <c r="G370" s="73"/>
      <c r="H370" s="73"/>
      <c r="I370" s="73"/>
      <c r="J370" s="73"/>
      <c r="Q370" s="73"/>
    </row>
    <row r="371" spans="1:17" s="4" customFormat="1" ht="12.75" customHeight="1" x14ac:dyDescent="0.2">
      <c r="A371" s="73"/>
      <c r="B371" s="73"/>
      <c r="C371" s="73"/>
      <c r="D371" s="73"/>
      <c r="E371" s="73"/>
      <c r="F371" s="73"/>
      <c r="G371" s="73"/>
      <c r="H371" s="73"/>
      <c r="I371" s="73"/>
      <c r="J371" s="73"/>
      <c r="Q371" s="73"/>
    </row>
    <row r="372" spans="1:17" s="4" customFormat="1" ht="12.75" customHeight="1" x14ac:dyDescent="0.2">
      <c r="A372" s="73"/>
      <c r="B372" s="73"/>
      <c r="C372" s="73"/>
      <c r="D372" s="73"/>
      <c r="E372" s="73"/>
      <c r="F372" s="73"/>
      <c r="G372" s="73"/>
      <c r="H372" s="73"/>
      <c r="I372" s="73"/>
      <c r="J372" s="73"/>
      <c r="Q372" s="73"/>
    </row>
    <row r="373" spans="1:17" s="4" customFormat="1" ht="12.75" customHeight="1" x14ac:dyDescent="0.2">
      <c r="A373" s="73"/>
      <c r="B373" s="73"/>
      <c r="C373" s="73"/>
      <c r="D373" s="73"/>
      <c r="E373" s="73"/>
      <c r="F373" s="73"/>
      <c r="G373" s="73"/>
      <c r="H373" s="73"/>
      <c r="I373" s="73"/>
      <c r="J373" s="73"/>
      <c r="Q373" s="73"/>
    </row>
    <row r="374" spans="1:17" s="4" customFormat="1" ht="12.75" customHeight="1" x14ac:dyDescent="0.2">
      <c r="A374" s="73"/>
      <c r="B374" s="73"/>
      <c r="C374" s="73"/>
      <c r="D374" s="73"/>
      <c r="E374" s="73"/>
      <c r="F374" s="73"/>
      <c r="G374" s="73"/>
      <c r="H374" s="73"/>
      <c r="I374" s="73"/>
      <c r="J374" s="73"/>
      <c r="Q374" s="73"/>
    </row>
    <row r="375" spans="1:17" s="4" customFormat="1" ht="12.75" customHeight="1" x14ac:dyDescent="0.2">
      <c r="A375" s="73"/>
      <c r="B375" s="73"/>
      <c r="C375" s="73"/>
      <c r="D375" s="73"/>
      <c r="E375" s="73"/>
      <c r="F375" s="73"/>
      <c r="G375" s="73"/>
      <c r="H375" s="73"/>
      <c r="I375" s="73"/>
      <c r="J375" s="73"/>
      <c r="Q375" s="73"/>
    </row>
    <row r="376" spans="1:17" s="4" customFormat="1" ht="12.75" customHeight="1" x14ac:dyDescent="0.2">
      <c r="A376" s="73"/>
      <c r="B376" s="73"/>
      <c r="C376" s="73"/>
      <c r="D376" s="73"/>
      <c r="E376" s="73"/>
      <c r="F376" s="73"/>
      <c r="G376" s="73"/>
      <c r="H376" s="73"/>
      <c r="I376" s="73"/>
      <c r="J376" s="73"/>
      <c r="Q376" s="73"/>
    </row>
    <row r="377" spans="1:17" s="4" customFormat="1" ht="12.75" customHeight="1" x14ac:dyDescent="0.2">
      <c r="A377" s="73"/>
      <c r="B377" s="73"/>
      <c r="C377" s="73"/>
      <c r="D377" s="73"/>
      <c r="E377" s="73"/>
      <c r="F377" s="73"/>
      <c r="G377" s="73"/>
      <c r="H377" s="73"/>
      <c r="I377" s="73"/>
      <c r="J377" s="73"/>
      <c r="Q377" s="73"/>
    </row>
    <row r="378" spans="1:17" s="4" customFormat="1" ht="12.75" customHeight="1" x14ac:dyDescent="0.2">
      <c r="A378" s="73"/>
      <c r="B378" s="73"/>
      <c r="C378" s="73"/>
      <c r="D378" s="73"/>
      <c r="E378" s="73"/>
      <c r="F378" s="73"/>
      <c r="G378" s="73"/>
      <c r="H378" s="73"/>
      <c r="I378" s="73"/>
      <c r="J378" s="73"/>
      <c r="Q378" s="73"/>
    </row>
    <row r="379" spans="1:17" s="4" customFormat="1" ht="12.75" customHeight="1" x14ac:dyDescent="0.2">
      <c r="A379" s="73"/>
      <c r="B379" s="73"/>
      <c r="C379" s="73"/>
      <c r="D379" s="73"/>
      <c r="E379" s="73"/>
      <c r="F379" s="73"/>
      <c r="G379" s="73"/>
      <c r="H379" s="73"/>
      <c r="I379" s="73"/>
      <c r="J379" s="73"/>
      <c r="Q379" s="73"/>
    </row>
    <row r="380" spans="1:17" s="4" customFormat="1" ht="12.75" customHeight="1" x14ac:dyDescent="0.2">
      <c r="A380" s="73"/>
      <c r="B380" s="73"/>
      <c r="C380" s="73"/>
      <c r="D380" s="73"/>
      <c r="E380" s="73"/>
      <c r="F380" s="73"/>
      <c r="G380" s="73"/>
      <c r="H380" s="73"/>
      <c r="I380" s="73"/>
      <c r="J380" s="73"/>
      <c r="Q380" s="73"/>
    </row>
    <row r="381" spans="1:17" s="4" customFormat="1" ht="12.75" customHeight="1" x14ac:dyDescent="0.2">
      <c r="A381" s="73"/>
      <c r="B381" s="73"/>
      <c r="C381" s="73"/>
      <c r="D381" s="73"/>
      <c r="E381" s="73"/>
      <c r="F381" s="73"/>
      <c r="G381" s="73"/>
      <c r="H381" s="73"/>
      <c r="I381" s="73"/>
      <c r="J381" s="73"/>
      <c r="Q381" s="73"/>
    </row>
    <row r="382" spans="1:17" s="4" customFormat="1" ht="12.75" customHeight="1" x14ac:dyDescent="0.2">
      <c r="A382" s="73"/>
      <c r="B382" s="73"/>
      <c r="C382" s="73"/>
      <c r="D382" s="73"/>
      <c r="E382" s="73"/>
      <c r="F382" s="73"/>
      <c r="G382" s="73"/>
      <c r="H382" s="73"/>
      <c r="I382" s="73"/>
      <c r="J382" s="73"/>
      <c r="Q382" s="73"/>
    </row>
    <row r="383" spans="1:17" s="4" customFormat="1" ht="12.75" customHeight="1" x14ac:dyDescent="0.2">
      <c r="A383" s="73"/>
      <c r="B383" s="73"/>
      <c r="C383" s="73"/>
      <c r="D383" s="73"/>
      <c r="E383" s="73"/>
      <c r="F383" s="73"/>
      <c r="G383" s="73"/>
      <c r="H383" s="73"/>
      <c r="I383" s="73"/>
      <c r="J383" s="73"/>
      <c r="Q383" s="73"/>
    </row>
    <row r="384" spans="1:17" s="4" customFormat="1" ht="12.75" customHeight="1" x14ac:dyDescent="0.2">
      <c r="A384" s="73"/>
      <c r="B384" s="73"/>
      <c r="C384" s="73"/>
      <c r="D384" s="73"/>
      <c r="E384" s="73"/>
      <c r="F384" s="73"/>
      <c r="G384" s="73"/>
      <c r="H384" s="73"/>
      <c r="I384" s="73"/>
      <c r="J384" s="73"/>
      <c r="Q384" s="73"/>
    </row>
    <row r="385" spans="1:17" s="4" customFormat="1" ht="12.75" customHeight="1" x14ac:dyDescent="0.2">
      <c r="A385" s="73"/>
      <c r="B385" s="73"/>
      <c r="C385" s="73"/>
      <c r="D385" s="73"/>
      <c r="E385" s="73"/>
      <c r="F385" s="73"/>
      <c r="G385" s="73"/>
      <c r="H385" s="73"/>
      <c r="I385" s="73"/>
      <c r="J385" s="73"/>
      <c r="Q385" s="73"/>
    </row>
    <row r="386" spans="1:17" s="4" customFormat="1" ht="12.75" customHeight="1" x14ac:dyDescent="0.2">
      <c r="A386" s="73"/>
      <c r="B386" s="73"/>
      <c r="C386" s="73"/>
      <c r="D386" s="73"/>
      <c r="E386" s="73"/>
      <c r="F386" s="73"/>
      <c r="G386" s="73"/>
      <c r="H386" s="73"/>
      <c r="I386" s="73"/>
      <c r="J386" s="73"/>
      <c r="Q386" s="73"/>
    </row>
    <row r="387" spans="1:17" s="4" customFormat="1" ht="12.75" customHeight="1" x14ac:dyDescent="0.2">
      <c r="A387" s="73"/>
      <c r="B387" s="73"/>
      <c r="C387" s="73"/>
      <c r="D387" s="73"/>
      <c r="E387" s="73"/>
      <c r="F387" s="73"/>
      <c r="G387" s="73"/>
      <c r="H387" s="73"/>
      <c r="I387" s="73"/>
      <c r="J387" s="73"/>
      <c r="Q387" s="73"/>
    </row>
    <row r="388" spans="1:17" s="4" customFormat="1" ht="12.75" customHeight="1" x14ac:dyDescent="0.2">
      <c r="A388" s="73"/>
      <c r="B388" s="73"/>
      <c r="C388" s="73"/>
      <c r="D388" s="73"/>
      <c r="E388" s="73"/>
      <c r="F388" s="73"/>
      <c r="G388" s="73"/>
      <c r="H388" s="73"/>
      <c r="I388" s="73"/>
      <c r="J388" s="73"/>
      <c r="Q388" s="73"/>
    </row>
    <row r="389" spans="1:17" s="4" customFormat="1" ht="12.75" customHeight="1" x14ac:dyDescent="0.2">
      <c r="A389" s="73"/>
      <c r="B389" s="73"/>
      <c r="C389" s="73"/>
      <c r="D389" s="73"/>
      <c r="E389" s="73"/>
      <c r="F389" s="73"/>
      <c r="G389" s="73"/>
      <c r="H389" s="73"/>
      <c r="I389" s="73"/>
      <c r="J389" s="73"/>
      <c r="Q389" s="73"/>
    </row>
    <row r="390" spans="1:17" s="4" customFormat="1" ht="12.75" customHeight="1" x14ac:dyDescent="0.2">
      <c r="A390" s="73"/>
      <c r="B390" s="73"/>
      <c r="C390" s="73"/>
      <c r="D390" s="73"/>
      <c r="E390" s="73"/>
      <c r="F390" s="73"/>
      <c r="G390" s="73"/>
      <c r="H390" s="73"/>
      <c r="I390" s="73"/>
      <c r="J390" s="73"/>
      <c r="Q390" s="73"/>
    </row>
    <row r="391" spans="1:17" s="4" customFormat="1" ht="12.75" customHeight="1" x14ac:dyDescent="0.2">
      <c r="A391" s="73"/>
      <c r="B391" s="73"/>
      <c r="C391" s="73"/>
      <c r="D391" s="73"/>
      <c r="E391" s="73"/>
      <c r="F391" s="73"/>
      <c r="G391" s="73"/>
      <c r="H391" s="73"/>
      <c r="I391" s="73"/>
      <c r="J391" s="73"/>
      <c r="Q391" s="73"/>
    </row>
    <row r="392" spans="1:17" s="4" customFormat="1" ht="12.75" customHeight="1" x14ac:dyDescent="0.2">
      <c r="A392" s="73"/>
      <c r="B392" s="73"/>
      <c r="C392" s="73"/>
      <c r="D392" s="73"/>
      <c r="E392" s="73"/>
      <c r="F392" s="73"/>
      <c r="G392" s="73"/>
      <c r="H392" s="73"/>
      <c r="I392" s="73"/>
      <c r="J392" s="73"/>
      <c r="Q392" s="73"/>
    </row>
    <row r="393" spans="1:17" s="4" customFormat="1" ht="12.75" customHeight="1" x14ac:dyDescent="0.2">
      <c r="A393" s="73"/>
      <c r="B393" s="73"/>
      <c r="C393" s="73"/>
      <c r="D393" s="73"/>
      <c r="E393" s="73"/>
      <c r="F393" s="73"/>
      <c r="G393" s="73"/>
      <c r="H393" s="73"/>
      <c r="I393" s="73"/>
      <c r="J393" s="73"/>
      <c r="Q393" s="73"/>
    </row>
    <row r="394" spans="1:17" s="4" customFormat="1" ht="12.75" customHeight="1" x14ac:dyDescent="0.2">
      <c r="A394" s="73"/>
      <c r="B394" s="73"/>
      <c r="C394" s="73"/>
      <c r="D394" s="73"/>
      <c r="E394" s="73"/>
      <c r="F394" s="73"/>
      <c r="G394" s="73"/>
      <c r="H394" s="73"/>
      <c r="I394" s="73"/>
      <c r="J394" s="73"/>
      <c r="Q394" s="73"/>
    </row>
    <row r="395" spans="1:17" s="4" customFormat="1" ht="12.75" customHeight="1" x14ac:dyDescent="0.2">
      <c r="A395" s="73"/>
      <c r="B395" s="73"/>
      <c r="C395" s="73"/>
      <c r="D395" s="73"/>
      <c r="E395" s="73"/>
      <c r="F395" s="73"/>
      <c r="G395" s="73"/>
      <c r="H395" s="73"/>
      <c r="I395" s="73"/>
      <c r="J395" s="73"/>
      <c r="Q395" s="73"/>
    </row>
    <row r="396" spans="1:17" s="4" customFormat="1" ht="12.75" customHeight="1" x14ac:dyDescent="0.2">
      <c r="A396" s="73"/>
      <c r="B396" s="73"/>
      <c r="C396" s="73"/>
      <c r="D396" s="73"/>
      <c r="E396" s="73"/>
      <c r="F396" s="73"/>
      <c r="G396" s="73"/>
      <c r="H396" s="73"/>
      <c r="I396" s="73"/>
      <c r="J396" s="73"/>
      <c r="Q396" s="73"/>
    </row>
    <row r="397" spans="1:17" s="4" customFormat="1" ht="12.75" customHeight="1" x14ac:dyDescent="0.2">
      <c r="A397" s="73"/>
      <c r="B397" s="73"/>
      <c r="C397" s="73"/>
      <c r="D397" s="73"/>
      <c r="E397" s="73"/>
      <c r="F397" s="73"/>
      <c r="G397" s="73"/>
      <c r="H397" s="73"/>
      <c r="I397" s="73"/>
      <c r="J397" s="73"/>
      <c r="Q397" s="73"/>
    </row>
    <row r="398" spans="1:17" s="4" customFormat="1" ht="12.75" customHeight="1" x14ac:dyDescent="0.2">
      <c r="A398" s="73"/>
      <c r="B398" s="73"/>
      <c r="C398" s="73"/>
      <c r="D398" s="73"/>
      <c r="E398" s="73"/>
      <c r="F398" s="73"/>
      <c r="G398" s="73"/>
      <c r="H398" s="73"/>
      <c r="I398" s="73"/>
      <c r="J398" s="73"/>
      <c r="Q398" s="73"/>
    </row>
    <row r="399" spans="1:17" s="4" customFormat="1" ht="12.75" customHeight="1" x14ac:dyDescent="0.2">
      <c r="A399" s="73"/>
      <c r="B399" s="73"/>
      <c r="C399" s="73"/>
      <c r="D399" s="73"/>
      <c r="E399" s="73"/>
      <c r="F399" s="73"/>
      <c r="G399" s="73"/>
      <c r="H399" s="73"/>
      <c r="I399" s="73"/>
      <c r="J399" s="73"/>
      <c r="Q399" s="73"/>
    </row>
    <row r="400" spans="1:17" s="4" customFormat="1" ht="12.75" customHeight="1" x14ac:dyDescent="0.2">
      <c r="A400" s="73"/>
      <c r="B400" s="73"/>
      <c r="C400" s="73"/>
      <c r="D400" s="73"/>
      <c r="E400" s="73"/>
      <c r="F400" s="73"/>
      <c r="G400" s="73"/>
      <c r="H400" s="73"/>
      <c r="I400" s="73"/>
      <c r="J400" s="73"/>
      <c r="Q400" s="73"/>
    </row>
    <row r="401" spans="1:17" s="4" customFormat="1" ht="12.75" customHeight="1" x14ac:dyDescent="0.2">
      <c r="A401" s="73"/>
      <c r="B401" s="73"/>
      <c r="C401" s="73"/>
      <c r="D401" s="73"/>
      <c r="E401" s="73"/>
      <c r="F401" s="73"/>
      <c r="G401" s="73"/>
      <c r="H401" s="73"/>
      <c r="I401" s="73"/>
      <c r="J401" s="73"/>
      <c r="Q401" s="73"/>
    </row>
    <row r="402" spans="1:17" s="4" customFormat="1" ht="12.75" customHeight="1" x14ac:dyDescent="0.2">
      <c r="A402" s="73"/>
      <c r="B402" s="73"/>
      <c r="C402" s="73"/>
      <c r="D402" s="73"/>
      <c r="E402" s="73"/>
      <c r="F402" s="73"/>
      <c r="G402" s="73"/>
      <c r="H402" s="73"/>
      <c r="I402" s="73"/>
      <c r="J402" s="73"/>
      <c r="Q402" s="73"/>
    </row>
    <row r="403" spans="1:17" s="4" customFormat="1" ht="12.75" customHeight="1" x14ac:dyDescent="0.2">
      <c r="A403" s="73"/>
      <c r="B403" s="73"/>
      <c r="C403" s="73"/>
      <c r="D403" s="73"/>
      <c r="E403" s="73"/>
      <c r="F403" s="73"/>
      <c r="G403" s="73"/>
      <c r="H403" s="73"/>
      <c r="I403" s="73"/>
      <c r="J403" s="73"/>
      <c r="Q403" s="73"/>
    </row>
    <row r="404" spans="1:17" s="4" customFormat="1" ht="12.75" customHeight="1" x14ac:dyDescent="0.2">
      <c r="A404" s="73"/>
      <c r="B404" s="73"/>
      <c r="C404" s="73"/>
      <c r="D404" s="73"/>
      <c r="E404" s="73"/>
      <c r="F404" s="73"/>
      <c r="G404" s="73"/>
      <c r="H404" s="73"/>
      <c r="I404" s="73"/>
      <c r="J404" s="73"/>
      <c r="Q404" s="73"/>
    </row>
    <row r="405" spans="1:17" s="4" customFormat="1" ht="12.75" customHeight="1" x14ac:dyDescent="0.2">
      <c r="A405" s="73"/>
      <c r="B405" s="73"/>
      <c r="C405" s="73"/>
      <c r="D405" s="73"/>
      <c r="E405" s="73"/>
      <c r="F405" s="73"/>
      <c r="G405" s="73"/>
      <c r="H405" s="73"/>
      <c r="I405" s="73"/>
      <c r="J405" s="73"/>
      <c r="Q405" s="73"/>
    </row>
    <row r="406" spans="1:17" s="4" customFormat="1" ht="12.75" customHeight="1" x14ac:dyDescent="0.2">
      <c r="A406" s="73"/>
      <c r="B406" s="73"/>
      <c r="C406" s="73"/>
      <c r="D406" s="73"/>
      <c r="E406" s="73"/>
      <c r="F406" s="73"/>
      <c r="G406" s="73"/>
      <c r="H406" s="73"/>
      <c r="I406" s="73"/>
      <c r="J406" s="73"/>
      <c r="Q406" s="73"/>
    </row>
    <row r="407" spans="1:17" s="4" customFormat="1" ht="12.75" customHeight="1" x14ac:dyDescent="0.2">
      <c r="A407" s="73"/>
      <c r="B407" s="73"/>
      <c r="C407" s="73"/>
      <c r="D407" s="73"/>
      <c r="E407" s="73"/>
      <c r="F407" s="73"/>
      <c r="G407" s="73"/>
      <c r="H407" s="73"/>
      <c r="I407" s="73"/>
      <c r="J407" s="73"/>
      <c r="Q407" s="73"/>
    </row>
    <row r="408" spans="1:17" s="4" customFormat="1" ht="12.75" customHeight="1" x14ac:dyDescent="0.2">
      <c r="A408" s="73"/>
      <c r="B408" s="73"/>
      <c r="C408" s="73"/>
      <c r="D408" s="73"/>
      <c r="E408" s="73"/>
      <c r="F408" s="73"/>
      <c r="G408" s="73"/>
      <c r="H408" s="73"/>
      <c r="I408" s="73"/>
      <c r="J408" s="73"/>
      <c r="Q408" s="73"/>
    </row>
    <row r="409" spans="1:17" s="4" customFormat="1" ht="12.75" customHeight="1" x14ac:dyDescent="0.2">
      <c r="A409" s="73"/>
      <c r="B409" s="73"/>
      <c r="C409" s="73"/>
      <c r="D409" s="73"/>
      <c r="E409" s="73"/>
      <c r="F409" s="73"/>
      <c r="G409" s="73"/>
      <c r="H409" s="73"/>
      <c r="I409" s="73"/>
      <c r="J409" s="73"/>
      <c r="Q409" s="73"/>
    </row>
    <row r="410" spans="1:17" s="4" customFormat="1" ht="12.75" customHeight="1" x14ac:dyDescent="0.2">
      <c r="A410" s="73"/>
      <c r="B410" s="73"/>
      <c r="C410" s="73"/>
      <c r="D410" s="73"/>
      <c r="E410" s="73"/>
      <c r="F410" s="73"/>
      <c r="G410" s="73"/>
      <c r="H410" s="73"/>
      <c r="I410" s="73"/>
      <c r="J410" s="73"/>
      <c r="Q410" s="73"/>
    </row>
    <row r="411" spans="1:17" s="4" customFormat="1" ht="12.75" customHeight="1" x14ac:dyDescent="0.2">
      <c r="A411" s="73"/>
      <c r="B411" s="73"/>
      <c r="C411" s="73"/>
      <c r="D411" s="73"/>
      <c r="E411" s="73"/>
      <c r="F411" s="73"/>
      <c r="G411" s="73"/>
      <c r="H411" s="73"/>
      <c r="I411" s="73"/>
      <c r="J411" s="73"/>
      <c r="Q411" s="73"/>
    </row>
    <row r="412" spans="1:17" s="4" customFormat="1" ht="12.75" customHeight="1" x14ac:dyDescent="0.2">
      <c r="A412" s="73"/>
      <c r="B412" s="73"/>
      <c r="C412" s="73"/>
      <c r="D412" s="73"/>
      <c r="E412" s="73"/>
      <c r="F412" s="73"/>
      <c r="G412" s="73"/>
      <c r="H412" s="73"/>
      <c r="I412" s="73"/>
      <c r="J412" s="73"/>
      <c r="Q412" s="73"/>
    </row>
    <row r="413" spans="1:17" s="4" customFormat="1" ht="12.75" customHeight="1" x14ac:dyDescent="0.2">
      <c r="A413" s="73"/>
      <c r="B413" s="73"/>
      <c r="C413" s="73"/>
      <c r="D413" s="73"/>
      <c r="E413" s="73"/>
      <c r="F413" s="73"/>
      <c r="G413" s="73"/>
      <c r="H413" s="73"/>
      <c r="I413" s="73"/>
      <c r="J413" s="73"/>
      <c r="Q413" s="73"/>
    </row>
    <row r="414" spans="1:17" s="4" customFormat="1" ht="12.75" customHeight="1" x14ac:dyDescent="0.2">
      <c r="A414" s="73"/>
      <c r="B414" s="73"/>
      <c r="C414" s="73"/>
      <c r="D414" s="73"/>
      <c r="E414" s="73"/>
      <c r="F414" s="73"/>
      <c r="G414" s="73"/>
      <c r="H414" s="73"/>
      <c r="I414" s="73"/>
      <c r="J414" s="73"/>
      <c r="Q414" s="73"/>
    </row>
    <row r="415" spans="1:17" s="4" customFormat="1" ht="12.75" customHeight="1" x14ac:dyDescent="0.2">
      <c r="A415" s="73"/>
      <c r="B415" s="73"/>
      <c r="C415" s="73"/>
      <c r="D415" s="73"/>
      <c r="E415" s="73"/>
      <c r="F415" s="73"/>
      <c r="G415" s="73"/>
      <c r="H415" s="73"/>
      <c r="I415" s="73"/>
      <c r="J415" s="73"/>
      <c r="Q415" s="73"/>
    </row>
    <row r="416" spans="1:17" s="4" customFormat="1" ht="12.75" customHeight="1" x14ac:dyDescent="0.2">
      <c r="A416" s="73"/>
      <c r="B416" s="73"/>
      <c r="C416" s="73"/>
      <c r="D416" s="73"/>
      <c r="E416" s="73"/>
      <c r="F416" s="73"/>
      <c r="G416" s="73"/>
      <c r="H416" s="73"/>
      <c r="I416" s="73"/>
      <c r="J416" s="73"/>
      <c r="Q416" s="73"/>
    </row>
    <row r="417" spans="1:17" s="4" customFormat="1" ht="12.75" customHeight="1" x14ac:dyDescent="0.2">
      <c r="A417" s="73"/>
      <c r="B417" s="73"/>
      <c r="C417" s="73"/>
      <c r="D417" s="73"/>
      <c r="E417" s="73"/>
      <c r="F417" s="73"/>
      <c r="G417" s="73"/>
      <c r="H417" s="73"/>
      <c r="I417" s="73"/>
      <c r="J417" s="73"/>
      <c r="Q417" s="73"/>
    </row>
    <row r="418" spans="1:17" s="4" customFormat="1" ht="12.75" customHeight="1" x14ac:dyDescent="0.2">
      <c r="A418" s="73"/>
      <c r="B418" s="73"/>
      <c r="C418" s="73"/>
      <c r="D418" s="73"/>
      <c r="E418" s="73"/>
      <c r="F418" s="73"/>
      <c r="G418" s="73"/>
      <c r="H418" s="73"/>
      <c r="I418" s="73"/>
      <c r="J418" s="73"/>
      <c r="Q418" s="73"/>
    </row>
    <row r="419" spans="1:17" s="4" customFormat="1" ht="12.75" customHeight="1" x14ac:dyDescent="0.2">
      <c r="A419" s="73"/>
      <c r="B419" s="73"/>
      <c r="C419" s="73"/>
      <c r="D419" s="73"/>
      <c r="E419" s="73"/>
      <c r="F419" s="73"/>
      <c r="G419" s="73"/>
      <c r="H419" s="73"/>
      <c r="I419" s="73"/>
      <c r="J419" s="73"/>
      <c r="Q419" s="73"/>
    </row>
    <row r="420" spans="1:17" s="4" customFormat="1" ht="12.75" customHeight="1" x14ac:dyDescent="0.2">
      <c r="A420" s="73"/>
      <c r="B420" s="73"/>
      <c r="C420" s="73"/>
      <c r="D420" s="73"/>
      <c r="E420" s="73"/>
      <c r="F420" s="73"/>
      <c r="G420" s="73"/>
      <c r="H420" s="73"/>
      <c r="I420" s="73"/>
      <c r="J420" s="73"/>
      <c r="Q420" s="73"/>
    </row>
    <row r="421" spans="1:17" s="4" customFormat="1" ht="12.75" customHeight="1" x14ac:dyDescent="0.2">
      <c r="A421" s="73"/>
      <c r="B421" s="73"/>
      <c r="C421" s="73"/>
      <c r="D421" s="73"/>
      <c r="E421" s="73"/>
      <c r="F421" s="73"/>
      <c r="G421" s="73"/>
      <c r="H421" s="73"/>
      <c r="I421" s="73"/>
      <c r="J421" s="73"/>
      <c r="Q421" s="73"/>
    </row>
    <row r="422" spans="1:17" s="4" customFormat="1" ht="12.75" customHeight="1" x14ac:dyDescent="0.2">
      <c r="A422" s="73"/>
      <c r="B422" s="73"/>
      <c r="C422" s="73"/>
      <c r="D422" s="73"/>
      <c r="E422" s="73"/>
      <c r="F422" s="73"/>
      <c r="G422" s="73"/>
      <c r="H422" s="73"/>
      <c r="I422" s="73"/>
      <c r="J422" s="73"/>
      <c r="Q422" s="73"/>
    </row>
    <row r="423" spans="1:17" s="4" customFormat="1" ht="12.75" customHeight="1" x14ac:dyDescent="0.2">
      <c r="A423" s="73"/>
      <c r="B423" s="73"/>
      <c r="C423" s="73"/>
      <c r="D423" s="73"/>
      <c r="E423" s="73"/>
      <c r="F423" s="73"/>
      <c r="G423" s="73"/>
      <c r="H423" s="73"/>
      <c r="I423" s="73"/>
      <c r="J423" s="73"/>
      <c r="Q423" s="73"/>
    </row>
    <row r="424" spans="1:17" s="4" customFormat="1" ht="12.75" customHeight="1" x14ac:dyDescent="0.2">
      <c r="A424" s="73"/>
      <c r="B424" s="73"/>
      <c r="C424" s="73"/>
      <c r="D424" s="73"/>
      <c r="E424" s="73"/>
      <c r="F424" s="73"/>
      <c r="G424" s="73"/>
      <c r="H424" s="73"/>
      <c r="I424" s="73"/>
      <c r="J424" s="73"/>
      <c r="Q424" s="73"/>
    </row>
    <row r="425" spans="1:17" s="4" customFormat="1" ht="12.75" customHeight="1" x14ac:dyDescent="0.2">
      <c r="A425" s="73"/>
      <c r="B425" s="73"/>
      <c r="C425" s="73"/>
      <c r="D425" s="73"/>
      <c r="E425" s="73"/>
      <c r="F425" s="73"/>
      <c r="G425" s="73"/>
      <c r="H425" s="73"/>
      <c r="I425" s="73"/>
      <c r="J425" s="73"/>
      <c r="Q425" s="73"/>
    </row>
    <row r="426" spans="1:17" s="4" customFormat="1" ht="12.75" customHeight="1" x14ac:dyDescent="0.2">
      <c r="A426" s="73"/>
      <c r="B426" s="73"/>
      <c r="C426" s="73"/>
      <c r="D426" s="73"/>
      <c r="E426" s="73"/>
      <c r="F426" s="73"/>
      <c r="G426" s="73"/>
      <c r="H426" s="73"/>
      <c r="I426" s="73"/>
      <c r="J426" s="73"/>
      <c r="Q426" s="73"/>
    </row>
    <row r="427" spans="1:17" s="4" customFormat="1" ht="12.75" customHeight="1" x14ac:dyDescent="0.2">
      <c r="A427" s="73"/>
      <c r="B427" s="73"/>
      <c r="C427" s="73"/>
      <c r="D427" s="73"/>
      <c r="E427" s="73"/>
      <c r="F427" s="73"/>
      <c r="G427" s="73"/>
      <c r="H427" s="73"/>
      <c r="I427" s="73"/>
      <c r="J427" s="73"/>
      <c r="Q427" s="73"/>
    </row>
    <row r="428" spans="1:17" s="4" customFormat="1" ht="12.75" customHeight="1" x14ac:dyDescent="0.2">
      <c r="A428" s="73"/>
      <c r="B428" s="73"/>
      <c r="C428" s="73"/>
      <c r="D428" s="73"/>
      <c r="E428" s="73"/>
      <c r="F428" s="73"/>
      <c r="G428" s="73"/>
      <c r="H428" s="73"/>
      <c r="I428" s="73"/>
      <c r="J428" s="73"/>
      <c r="Q428" s="73"/>
    </row>
    <row r="429" spans="1:17" s="4" customFormat="1" ht="12.75" customHeight="1" x14ac:dyDescent="0.2">
      <c r="A429" s="73"/>
      <c r="B429" s="73"/>
      <c r="C429" s="73"/>
      <c r="D429" s="73"/>
      <c r="E429" s="73"/>
      <c r="F429" s="73"/>
      <c r="G429" s="73"/>
      <c r="H429" s="73"/>
      <c r="I429" s="73"/>
      <c r="J429" s="73"/>
      <c r="Q429" s="73"/>
    </row>
    <row r="430" spans="1:17" s="4" customFormat="1" ht="12.75" customHeight="1" x14ac:dyDescent="0.2">
      <c r="A430" s="73"/>
      <c r="B430" s="73"/>
      <c r="C430" s="73"/>
      <c r="D430" s="73"/>
      <c r="E430" s="73"/>
      <c r="F430" s="73"/>
      <c r="G430" s="73"/>
      <c r="H430" s="73"/>
      <c r="I430" s="73"/>
      <c r="J430" s="73"/>
      <c r="Q430" s="73"/>
    </row>
    <row r="431" spans="1:17" s="4" customFormat="1" ht="12.75" customHeight="1" x14ac:dyDescent="0.2">
      <c r="A431" s="73"/>
      <c r="B431" s="73"/>
      <c r="C431" s="73"/>
      <c r="D431" s="73"/>
      <c r="E431" s="73"/>
      <c r="F431" s="73"/>
      <c r="G431" s="73"/>
      <c r="H431" s="73"/>
      <c r="I431" s="73"/>
      <c r="J431" s="73"/>
      <c r="Q431" s="73"/>
    </row>
    <row r="432" spans="1:17" s="4" customFormat="1" ht="12.75" customHeight="1" x14ac:dyDescent="0.2">
      <c r="A432" s="73"/>
      <c r="B432" s="73"/>
      <c r="C432" s="73"/>
      <c r="D432" s="73"/>
      <c r="E432" s="73"/>
      <c r="F432" s="73"/>
      <c r="G432" s="73"/>
      <c r="H432" s="73"/>
      <c r="I432" s="73"/>
      <c r="J432" s="73"/>
      <c r="Q432" s="73"/>
    </row>
    <row r="433" spans="1:17" s="4" customFormat="1" ht="12.75" customHeight="1" x14ac:dyDescent="0.2">
      <c r="A433" s="73"/>
      <c r="B433" s="73"/>
      <c r="C433" s="73"/>
      <c r="D433" s="73"/>
      <c r="E433" s="73"/>
      <c r="F433" s="73"/>
      <c r="G433" s="73"/>
      <c r="H433" s="73"/>
      <c r="I433" s="73"/>
      <c r="J433" s="73"/>
      <c r="Q433" s="73"/>
    </row>
    <row r="434" spans="1:17" s="4" customFormat="1" ht="12.75" customHeight="1" x14ac:dyDescent="0.2">
      <c r="A434" s="73"/>
      <c r="B434" s="73"/>
      <c r="C434" s="73"/>
      <c r="D434" s="73"/>
      <c r="E434" s="73"/>
      <c r="F434" s="73"/>
      <c r="G434" s="73"/>
      <c r="H434" s="73"/>
      <c r="I434" s="73"/>
      <c r="J434" s="73"/>
      <c r="Q434" s="73"/>
    </row>
    <row r="435" spans="1:17" s="4" customFormat="1" ht="12.75" customHeight="1" x14ac:dyDescent="0.2">
      <c r="A435" s="73"/>
      <c r="B435" s="73"/>
      <c r="C435" s="73"/>
      <c r="D435" s="73"/>
      <c r="E435" s="73"/>
      <c r="F435" s="73"/>
      <c r="G435" s="73"/>
      <c r="H435" s="73"/>
      <c r="I435" s="73"/>
      <c r="J435" s="73"/>
      <c r="Q435" s="73"/>
    </row>
    <row r="436" spans="1:17" s="4" customFormat="1" ht="12.75" customHeight="1" x14ac:dyDescent="0.2">
      <c r="A436" s="73"/>
      <c r="B436" s="73"/>
      <c r="C436" s="73"/>
      <c r="D436" s="73"/>
      <c r="E436" s="73"/>
      <c r="F436" s="73"/>
      <c r="G436" s="73"/>
      <c r="H436" s="73"/>
      <c r="I436" s="73"/>
      <c r="J436" s="73"/>
      <c r="Q436" s="73"/>
    </row>
    <row r="437" spans="1:17" s="4" customFormat="1" ht="12.75" customHeight="1" x14ac:dyDescent="0.2">
      <c r="A437" s="73"/>
      <c r="B437" s="73"/>
      <c r="C437" s="73"/>
      <c r="D437" s="73"/>
      <c r="E437" s="73"/>
      <c r="F437" s="73"/>
      <c r="G437" s="73"/>
      <c r="H437" s="73"/>
      <c r="I437" s="73"/>
      <c r="J437" s="73"/>
      <c r="Q437" s="73"/>
    </row>
    <row r="438" spans="1:17" s="4" customFormat="1" ht="12.75" customHeight="1" x14ac:dyDescent="0.2">
      <c r="A438" s="73"/>
      <c r="B438" s="73"/>
      <c r="C438" s="73"/>
      <c r="D438" s="73"/>
      <c r="E438" s="73"/>
      <c r="F438" s="73"/>
      <c r="G438" s="73"/>
      <c r="H438" s="73"/>
      <c r="I438" s="73"/>
      <c r="J438" s="73"/>
      <c r="Q438" s="73"/>
    </row>
    <row r="439" spans="1:17" s="4" customFormat="1" ht="12.75" customHeight="1" x14ac:dyDescent="0.2">
      <c r="A439" s="73"/>
      <c r="B439" s="73"/>
      <c r="C439" s="73"/>
      <c r="D439" s="73"/>
      <c r="E439" s="73"/>
      <c r="F439" s="73"/>
      <c r="G439" s="73"/>
      <c r="H439" s="73"/>
      <c r="I439" s="73"/>
      <c r="J439" s="73"/>
      <c r="Q439" s="73"/>
    </row>
    <row r="440" spans="1:17" s="4" customFormat="1" ht="12.75" customHeight="1" x14ac:dyDescent="0.2">
      <c r="A440" s="73"/>
      <c r="B440" s="73"/>
      <c r="C440" s="73"/>
      <c r="D440" s="73"/>
      <c r="E440" s="73"/>
      <c r="F440" s="73"/>
      <c r="G440" s="73"/>
      <c r="H440" s="73"/>
      <c r="I440" s="73"/>
      <c r="J440" s="73"/>
      <c r="Q440" s="73"/>
    </row>
    <row r="441" spans="1:17" s="4" customFormat="1" ht="12.75" customHeight="1" x14ac:dyDescent="0.2">
      <c r="A441" s="73"/>
      <c r="B441" s="73"/>
      <c r="C441" s="73"/>
      <c r="D441" s="73"/>
      <c r="E441" s="73"/>
      <c r="F441" s="73"/>
      <c r="G441" s="73"/>
      <c r="H441" s="73"/>
      <c r="I441" s="73"/>
      <c r="J441" s="73"/>
      <c r="Q441" s="73"/>
    </row>
    <row r="442" spans="1:17" s="4" customFormat="1" ht="12.75" customHeight="1" x14ac:dyDescent="0.2">
      <c r="A442" s="73"/>
      <c r="B442" s="73"/>
      <c r="C442" s="73"/>
      <c r="D442" s="73"/>
      <c r="E442" s="73"/>
      <c r="F442" s="73"/>
      <c r="G442" s="73"/>
      <c r="H442" s="73"/>
      <c r="I442" s="73"/>
      <c r="J442" s="73"/>
      <c r="Q442" s="73"/>
    </row>
    <row r="443" spans="1:17" s="4" customFormat="1" ht="12.75" customHeight="1" x14ac:dyDescent="0.2">
      <c r="A443" s="73"/>
      <c r="B443" s="73"/>
      <c r="C443" s="73"/>
      <c r="D443" s="73"/>
      <c r="E443" s="73"/>
      <c r="F443" s="73"/>
      <c r="G443" s="73"/>
      <c r="H443" s="73"/>
      <c r="I443" s="73"/>
      <c r="J443" s="73"/>
      <c r="Q443" s="73"/>
    </row>
    <row r="444" spans="1:17" s="4" customFormat="1" ht="12.75" customHeight="1" x14ac:dyDescent="0.2">
      <c r="A444" s="73"/>
      <c r="B444" s="73"/>
      <c r="C444" s="73"/>
      <c r="D444" s="73"/>
      <c r="E444" s="73"/>
      <c r="F444" s="73"/>
      <c r="G444" s="73"/>
      <c r="H444" s="73"/>
      <c r="I444" s="73"/>
      <c r="J444" s="73"/>
      <c r="Q444" s="73"/>
    </row>
    <row r="445" spans="1:17" s="4" customFormat="1" ht="12.75" customHeight="1" x14ac:dyDescent="0.2">
      <c r="A445" s="73"/>
      <c r="B445" s="73"/>
      <c r="C445" s="73"/>
      <c r="D445" s="73"/>
      <c r="E445" s="73"/>
      <c r="F445" s="73"/>
      <c r="G445" s="73"/>
      <c r="H445" s="73"/>
      <c r="I445" s="73"/>
      <c r="J445" s="73"/>
      <c r="Q445" s="73"/>
    </row>
    <row r="446" spans="1:17" s="4" customFormat="1" ht="12.75" customHeight="1" x14ac:dyDescent="0.2">
      <c r="A446" s="73"/>
      <c r="B446" s="73"/>
      <c r="C446" s="73"/>
      <c r="D446" s="73"/>
      <c r="E446" s="73"/>
      <c r="F446" s="73"/>
      <c r="G446" s="73"/>
      <c r="H446" s="73"/>
      <c r="I446" s="73"/>
      <c r="J446" s="73"/>
      <c r="Q446" s="73"/>
    </row>
    <row r="447" spans="1:17" s="4" customFormat="1" ht="12.75" customHeight="1" x14ac:dyDescent="0.2">
      <c r="A447" s="73"/>
      <c r="B447" s="73"/>
      <c r="C447" s="73"/>
      <c r="D447" s="73"/>
      <c r="E447" s="73"/>
      <c r="F447" s="73"/>
      <c r="G447" s="73"/>
      <c r="H447" s="73"/>
      <c r="I447" s="73"/>
      <c r="J447" s="73"/>
      <c r="Q447" s="73"/>
    </row>
    <row r="448" spans="1:17" s="4" customFormat="1" ht="12.75" customHeight="1" x14ac:dyDescent="0.2">
      <c r="A448" s="73"/>
      <c r="B448" s="73"/>
      <c r="C448" s="73"/>
      <c r="D448" s="73"/>
      <c r="E448" s="73"/>
      <c r="F448" s="73"/>
      <c r="G448" s="73"/>
      <c r="H448" s="73"/>
      <c r="I448" s="73"/>
      <c r="J448" s="73"/>
      <c r="Q448" s="73"/>
    </row>
    <row r="449" spans="1:17" s="4" customFormat="1" ht="12.75" customHeight="1" x14ac:dyDescent="0.2">
      <c r="A449" s="73"/>
      <c r="B449" s="73"/>
      <c r="C449" s="73"/>
      <c r="D449" s="73"/>
      <c r="E449" s="73"/>
      <c r="F449" s="73"/>
      <c r="G449" s="73"/>
      <c r="H449" s="73"/>
      <c r="I449" s="73"/>
      <c r="J449" s="73"/>
      <c r="Q449" s="73"/>
    </row>
    <row r="450" spans="1:17" s="4" customFormat="1" ht="12.75" customHeight="1" x14ac:dyDescent="0.2">
      <c r="A450" s="73"/>
      <c r="B450" s="73"/>
      <c r="C450" s="73"/>
      <c r="D450" s="73"/>
      <c r="E450" s="73"/>
      <c r="F450" s="73"/>
      <c r="G450" s="73"/>
      <c r="H450" s="73"/>
      <c r="I450" s="73"/>
      <c r="J450" s="73"/>
      <c r="Q450" s="73"/>
    </row>
    <row r="451" spans="1:17" s="4" customFormat="1" ht="12.75" customHeight="1" x14ac:dyDescent="0.2">
      <c r="A451" s="73"/>
      <c r="B451" s="73"/>
      <c r="C451" s="73"/>
      <c r="D451" s="73"/>
      <c r="E451" s="73"/>
      <c r="F451" s="73"/>
      <c r="G451" s="73"/>
      <c r="H451" s="73"/>
      <c r="I451" s="73"/>
      <c r="J451" s="73"/>
      <c r="Q451" s="73"/>
    </row>
    <row r="452" spans="1:17" s="4" customFormat="1" ht="12.75" customHeight="1" x14ac:dyDescent="0.2">
      <c r="A452" s="73"/>
      <c r="B452" s="73"/>
      <c r="C452" s="73"/>
      <c r="D452" s="73"/>
      <c r="E452" s="73"/>
      <c r="F452" s="73"/>
      <c r="G452" s="73"/>
      <c r="H452" s="73"/>
      <c r="I452" s="73"/>
      <c r="J452" s="73"/>
      <c r="Q452" s="73"/>
    </row>
    <row r="453" spans="1:17" s="4" customFormat="1" ht="12.75" customHeight="1" x14ac:dyDescent="0.2">
      <c r="A453" s="73"/>
      <c r="B453" s="73"/>
      <c r="C453" s="73"/>
      <c r="D453" s="73"/>
      <c r="E453" s="73"/>
      <c r="F453" s="73"/>
      <c r="G453" s="73"/>
      <c r="H453" s="73"/>
      <c r="I453" s="73"/>
      <c r="J453" s="73"/>
      <c r="Q453" s="73"/>
    </row>
    <row r="454" spans="1:17" s="4" customFormat="1" ht="12.75" customHeight="1" x14ac:dyDescent="0.2">
      <c r="A454" s="73"/>
      <c r="B454" s="73"/>
      <c r="C454" s="73"/>
      <c r="D454" s="73"/>
      <c r="E454" s="73"/>
      <c r="F454" s="73"/>
      <c r="G454" s="73"/>
      <c r="H454" s="73"/>
      <c r="I454" s="73"/>
      <c r="J454" s="73"/>
      <c r="Q454" s="73"/>
    </row>
    <row r="455" spans="1:17" s="4" customFormat="1" ht="12.75" customHeight="1" x14ac:dyDescent="0.2">
      <c r="A455" s="73"/>
      <c r="B455" s="73"/>
      <c r="C455" s="73"/>
      <c r="D455" s="73"/>
      <c r="E455" s="73"/>
      <c r="F455" s="73"/>
      <c r="G455" s="73"/>
      <c r="H455" s="73"/>
      <c r="I455" s="73"/>
      <c r="J455" s="73"/>
      <c r="Q455" s="73"/>
    </row>
    <row r="456" spans="1:17" s="4" customFormat="1" ht="12.75" customHeight="1" x14ac:dyDescent="0.2">
      <c r="A456" s="73"/>
      <c r="B456" s="73"/>
      <c r="C456" s="73"/>
      <c r="D456" s="73"/>
      <c r="E456" s="73"/>
      <c r="F456" s="73"/>
      <c r="G456" s="73"/>
      <c r="H456" s="73"/>
      <c r="I456" s="73"/>
      <c r="J456" s="73"/>
      <c r="Q456" s="73"/>
    </row>
    <row r="457" spans="1:17" s="4" customFormat="1" ht="12.75" customHeight="1" x14ac:dyDescent="0.2">
      <c r="A457" s="73"/>
      <c r="B457" s="73"/>
      <c r="C457" s="73"/>
      <c r="D457" s="73"/>
      <c r="E457" s="73"/>
      <c r="F457" s="73"/>
      <c r="G457" s="73"/>
      <c r="H457" s="73"/>
      <c r="I457" s="73"/>
      <c r="J457" s="73"/>
      <c r="Q457" s="73"/>
    </row>
    <row r="458" spans="1:17" s="4" customFormat="1" ht="12.75" customHeight="1" x14ac:dyDescent="0.2">
      <c r="A458" s="73"/>
      <c r="B458" s="73"/>
      <c r="C458" s="73"/>
      <c r="D458" s="73"/>
      <c r="E458" s="73"/>
      <c r="F458" s="73"/>
      <c r="G458" s="73"/>
      <c r="H458" s="73"/>
      <c r="I458" s="73"/>
      <c r="J458" s="73"/>
      <c r="Q458" s="73"/>
    </row>
    <row r="459" spans="1:17" s="4" customFormat="1" ht="12.75" customHeight="1" x14ac:dyDescent="0.2">
      <c r="A459" s="73"/>
      <c r="B459" s="73"/>
      <c r="C459" s="73"/>
      <c r="D459" s="73"/>
      <c r="E459" s="73"/>
      <c r="F459" s="73"/>
      <c r="G459" s="73"/>
      <c r="H459" s="73"/>
      <c r="I459" s="73"/>
      <c r="J459" s="73"/>
      <c r="Q459" s="73"/>
    </row>
    <row r="460" spans="1:17" s="4" customFormat="1" ht="12.75" customHeight="1" x14ac:dyDescent="0.2">
      <c r="A460" s="73"/>
      <c r="B460" s="73"/>
      <c r="C460" s="73"/>
      <c r="D460" s="73"/>
      <c r="E460" s="73"/>
      <c r="F460" s="73"/>
      <c r="G460" s="73"/>
      <c r="H460" s="73"/>
      <c r="I460" s="73"/>
      <c r="J460" s="73"/>
      <c r="Q460" s="73"/>
    </row>
    <row r="461" spans="1:17" s="4" customFormat="1" ht="12.75" customHeight="1" x14ac:dyDescent="0.2">
      <c r="A461" s="73"/>
      <c r="B461" s="73"/>
      <c r="C461" s="73"/>
      <c r="D461" s="73"/>
      <c r="E461" s="73"/>
      <c r="F461" s="73"/>
      <c r="G461" s="73"/>
      <c r="H461" s="73"/>
      <c r="I461" s="73"/>
      <c r="J461" s="73"/>
      <c r="Q461" s="73"/>
    </row>
    <row r="462" spans="1:17" s="4" customFormat="1" ht="12.75" customHeight="1" x14ac:dyDescent="0.2">
      <c r="A462" s="73"/>
      <c r="B462" s="73"/>
      <c r="C462" s="73"/>
      <c r="D462" s="73"/>
      <c r="E462" s="73"/>
      <c r="F462" s="73"/>
      <c r="G462" s="73"/>
      <c r="H462" s="73"/>
      <c r="I462" s="73"/>
      <c r="J462" s="73"/>
      <c r="Q462" s="73"/>
    </row>
    <row r="463" spans="1:17" s="4" customFormat="1" ht="12.75" customHeight="1" x14ac:dyDescent="0.2">
      <c r="A463" s="73"/>
      <c r="B463" s="73"/>
      <c r="C463" s="73"/>
      <c r="D463" s="73"/>
      <c r="E463" s="73"/>
      <c r="F463" s="73"/>
      <c r="G463" s="73"/>
      <c r="H463" s="73"/>
      <c r="I463" s="73"/>
      <c r="J463" s="73"/>
      <c r="Q463" s="73"/>
    </row>
    <row r="464" spans="1:17" s="4" customFormat="1" ht="12.75" customHeight="1" x14ac:dyDescent="0.2">
      <c r="A464" s="73"/>
      <c r="B464" s="73"/>
      <c r="C464" s="73"/>
      <c r="D464" s="73"/>
      <c r="E464" s="73"/>
      <c r="F464" s="73"/>
      <c r="G464" s="73"/>
      <c r="H464" s="73"/>
      <c r="I464" s="73"/>
      <c r="J464" s="73"/>
      <c r="Q464" s="73"/>
    </row>
    <row r="465" spans="1:17" s="4" customFormat="1" ht="12.75" customHeight="1" x14ac:dyDescent="0.2">
      <c r="A465" s="73"/>
      <c r="B465" s="73"/>
      <c r="C465" s="73"/>
      <c r="D465" s="73"/>
      <c r="E465" s="73"/>
      <c r="F465" s="73"/>
      <c r="G465" s="73"/>
      <c r="H465" s="73"/>
      <c r="I465" s="73"/>
      <c r="J465" s="73"/>
      <c r="Q465" s="73"/>
    </row>
    <row r="466" spans="1:17" s="4" customFormat="1" ht="12.75" customHeight="1" x14ac:dyDescent="0.2">
      <c r="A466" s="73"/>
      <c r="B466" s="73"/>
      <c r="C466" s="73"/>
      <c r="D466" s="73"/>
      <c r="E466" s="73"/>
      <c r="F466" s="73"/>
      <c r="G466" s="73"/>
      <c r="H466" s="73"/>
      <c r="I466" s="73"/>
      <c r="J466" s="73"/>
      <c r="Q466" s="73"/>
    </row>
    <row r="467" spans="1:17" s="4" customFormat="1" ht="12.75" customHeight="1" x14ac:dyDescent="0.2">
      <c r="A467" s="73"/>
      <c r="B467" s="73"/>
      <c r="C467" s="73"/>
      <c r="D467" s="73"/>
      <c r="E467" s="73"/>
      <c r="F467" s="73"/>
      <c r="G467" s="73"/>
      <c r="H467" s="73"/>
      <c r="I467" s="73"/>
      <c r="J467" s="73"/>
      <c r="Q467" s="73"/>
    </row>
    <row r="468" spans="1:17" s="4" customFormat="1" ht="12.75" customHeight="1" x14ac:dyDescent="0.2">
      <c r="A468" s="73"/>
      <c r="B468" s="73"/>
      <c r="C468" s="73"/>
      <c r="D468" s="73"/>
      <c r="E468" s="73"/>
      <c r="F468" s="73"/>
      <c r="G468" s="73"/>
      <c r="H468" s="73"/>
      <c r="I468" s="73"/>
      <c r="J468" s="73"/>
      <c r="Q468" s="73"/>
    </row>
    <row r="469" spans="1:17" s="4" customFormat="1" ht="12.75" customHeight="1" x14ac:dyDescent="0.2">
      <c r="A469" s="73"/>
      <c r="B469" s="73"/>
      <c r="C469" s="73"/>
      <c r="D469" s="73"/>
      <c r="E469" s="73"/>
      <c r="F469" s="73"/>
      <c r="G469" s="73"/>
      <c r="H469" s="73"/>
      <c r="I469" s="73"/>
      <c r="J469" s="73"/>
      <c r="Q469" s="73"/>
    </row>
    <row r="470" spans="1:17" s="4" customFormat="1" ht="12.75" customHeight="1" x14ac:dyDescent="0.2">
      <c r="A470" s="73"/>
      <c r="B470" s="73"/>
      <c r="C470" s="73"/>
      <c r="D470" s="73"/>
      <c r="E470" s="73"/>
      <c r="F470" s="73"/>
      <c r="G470" s="73"/>
      <c r="H470" s="73"/>
      <c r="I470" s="73"/>
      <c r="J470" s="73"/>
      <c r="Q470" s="73"/>
    </row>
    <row r="471" spans="1:17" s="4" customFormat="1" ht="12.75" customHeight="1" x14ac:dyDescent="0.2">
      <c r="A471" s="73"/>
      <c r="B471" s="73"/>
      <c r="C471" s="73"/>
      <c r="D471" s="73"/>
      <c r="E471" s="73"/>
      <c r="F471" s="73"/>
      <c r="G471" s="73"/>
      <c r="H471" s="73"/>
      <c r="I471" s="73"/>
      <c r="J471" s="73"/>
      <c r="Q471" s="73"/>
    </row>
    <row r="472" spans="1:17" s="4" customFormat="1" ht="12.75" customHeight="1" x14ac:dyDescent="0.2">
      <c r="A472" s="73"/>
      <c r="B472" s="73"/>
      <c r="C472" s="73"/>
      <c r="D472" s="73"/>
      <c r="E472" s="73"/>
      <c r="F472" s="73"/>
      <c r="G472" s="73"/>
      <c r="H472" s="73"/>
      <c r="I472" s="73"/>
      <c r="J472" s="73"/>
      <c r="Q472" s="73"/>
    </row>
    <row r="473" spans="1:17" s="4" customFormat="1" ht="12.75" customHeight="1" x14ac:dyDescent="0.2">
      <c r="A473" s="73"/>
      <c r="B473" s="73"/>
      <c r="C473" s="73"/>
      <c r="D473" s="73"/>
      <c r="E473" s="73"/>
      <c r="F473" s="73"/>
      <c r="G473" s="73"/>
      <c r="H473" s="73"/>
      <c r="I473" s="73"/>
      <c r="J473" s="73"/>
      <c r="Q473" s="73"/>
    </row>
    <row r="474" spans="1:17" s="4" customFormat="1" ht="12.75" customHeight="1" x14ac:dyDescent="0.2">
      <c r="A474" s="73"/>
      <c r="B474" s="73"/>
      <c r="C474" s="73"/>
      <c r="D474" s="73"/>
      <c r="E474" s="73"/>
      <c r="F474" s="73"/>
      <c r="G474" s="73"/>
      <c r="H474" s="73"/>
      <c r="I474" s="73"/>
      <c r="J474" s="73"/>
      <c r="Q474" s="73"/>
    </row>
    <row r="475" spans="1:17" s="4" customFormat="1" ht="12.75" customHeight="1" x14ac:dyDescent="0.2">
      <c r="A475" s="73"/>
      <c r="B475" s="73"/>
      <c r="C475" s="73"/>
      <c r="D475" s="73"/>
      <c r="E475" s="73"/>
      <c r="F475" s="73"/>
      <c r="G475" s="73"/>
      <c r="H475" s="73"/>
      <c r="I475" s="73"/>
      <c r="J475" s="73"/>
      <c r="Q475" s="73"/>
    </row>
    <row r="476" spans="1:17" s="4" customFormat="1" ht="12.75" customHeight="1" x14ac:dyDescent="0.2">
      <c r="A476" s="73"/>
      <c r="B476" s="73"/>
      <c r="C476" s="73"/>
      <c r="D476" s="73"/>
      <c r="E476" s="73"/>
      <c r="F476" s="73"/>
      <c r="G476" s="73"/>
      <c r="H476" s="73"/>
      <c r="I476" s="73"/>
      <c r="J476" s="73"/>
      <c r="Q476" s="73"/>
    </row>
    <row r="477" spans="1:17" s="4" customFormat="1" ht="12.75" customHeight="1" x14ac:dyDescent="0.2">
      <c r="A477" s="73"/>
      <c r="B477" s="73"/>
      <c r="C477" s="73"/>
      <c r="D477" s="73"/>
      <c r="E477" s="73"/>
      <c r="F477" s="73"/>
      <c r="G477" s="73"/>
      <c r="H477" s="73"/>
      <c r="I477" s="73"/>
      <c r="J477" s="73"/>
      <c r="Q477" s="73"/>
    </row>
    <row r="478" spans="1:17" s="4" customFormat="1" ht="12.75" customHeight="1" x14ac:dyDescent="0.2">
      <c r="A478" s="73"/>
      <c r="B478" s="73"/>
      <c r="C478" s="73"/>
      <c r="D478" s="73"/>
      <c r="E478" s="73"/>
      <c r="F478" s="73"/>
      <c r="G478" s="73"/>
      <c r="H478" s="73"/>
      <c r="I478" s="73"/>
      <c r="J478" s="73"/>
      <c r="Q478" s="73"/>
    </row>
    <row r="479" spans="1:17" s="4" customFormat="1" ht="12.75" customHeight="1" x14ac:dyDescent="0.2">
      <c r="A479" s="73"/>
      <c r="B479" s="73"/>
      <c r="C479" s="73"/>
      <c r="D479" s="73"/>
      <c r="E479" s="73"/>
      <c r="F479" s="73"/>
      <c r="G479" s="73"/>
      <c r="H479" s="73"/>
      <c r="I479" s="73"/>
      <c r="J479" s="73"/>
      <c r="Q479" s="73"/>
    </row>
    <row r="480" spans="1:17" s="4" customFormat="1" ht="12.75" customHeight="1" x14ac:dyDescent="0.2">
      <c r="A480" s="73"/>
      <c r="B480" s="73"/>
      <c r="C480" s="73"/>
      <c r="D480" s="73"/>
      <c r="E480" s="73"/>
      <c r="F480" s="73"/>
      <c r="G480" s="73"/>
      <c r="H480" s="73"/>
      <c r="I480" s="73"/>
      <c r="J480" s="73"/>
      <c r="Q480" s="73"/>
    </row>
    <row r="481" spans="1:17" s="4" customFormat="1" ht="12.75" customHeight="1" x14ac:dyDescent="0.2">
      <c r="A481" s="73"/>
      <c r="B481" s="73"/>
      <c r="C481" s="73"/>
      <c r="D481" s="73"/>
      <c r="E481" s="73"/>
      <c r="F481" s="73"/>
      <c r="G481" s="73"/>
      <c r="H481" s="73"/>
      <c r="I481" s="73"/>
      <c r="J481" s="73"/>
      <c r="Q481" s="73"/>
    </row>
    <row r="482" spans="1:17" s="4" customFormat="1" ht="12.75" customHeight="1" x14ac:dyDescent="0.2">
      <c r="A482" s="73"/>
      <c r="B482" s="73"/>
      <c r="C482" s="73"/>
      <c r="D482" s="73"/>
      <c r="E482" s="73"/>
      <c r="F482" s="73"/>
      <c r="G482" s="73"/>
      <c r="H482" s="73"/>
      <c r="I482" s="73"/>
      <c r="J482" s="73"/>
      <c r="Q482" s="73"/>
    </row>
    <row r="483" spans="1:17" s="4" customFormat="1" ht="12.75" customHeight="1" x14ac:dyDescent="0.2">
      <c r="A483" s="73"/>
      <c r="B483" s="73"/>
      <c r="C483" s="73"/>
      <c r="D483" s="73"/>
      <c r="E483" s="73"/>
      <c r="F483" s="73"/>
      <c r="G483" s="73"/>
      <c r="H483" s="73"/>
      <c r="I483" s="73"/>
      <c r="J483" s="73"/>
      <c r="Q483" s="73"/>
    </row>
    <row r="484" spans="1:17" s="4" customFormat="1" ht="12.75" customHeight="1" x14ac:dyDescent="0.2">
      <c r="A484" s="73"/>
      <c r="B484" s="73"/>
      <c r="C484" s="73"/>
      <c r="D484" s="73"/>
      <c r="E484" s="73"/>
      <c r="F484" s="73"/>
      <c r="G484" s="73"/>
      <c r="H484" s="73"/>
      <c r="I484" s="73"/>
      <c r="J484" s="73"/>
      <c r="Q484" s="73"/>
    </row>
    <row r="485" spans="1:17" s="4" customFormat="1" ht="12.75" customHeight="1" x14ac:dyDescent="0.2">
      <c r="A485" s="73"/>
      <c r="B485" s="73"/>
      <c r="C485" s="73"/>
      <c r="D485" s="73"/>
      <c r="E485" s="73"/>
      <c r="F485" s="73"/>
      <c r="G485" s="73"/>
      <c r="H485" s="73"/>
      <c r="I485" s="73"/>
      <c r="J485" s="73"/>
      <c r="Q485" s="73"/>
    </row>
    <row r="486" spans="1:17" s="4" customFormat="1" ht="12.75" customHeight="1" x14ac:dyDescent="0.2">
      <c r="A486" s="73"/>
      <c r="B486" s="73"/>
      <c r="C486" s="73"/>
      <c r="D486" s="73"/>
      <c r="E486" s="73"/>
      <c r="F486" s="73"/>
      <c r="G486" s="73"/>
      <c r="H486" s="73"/>
      <c r="I486" s="73"/>
      <c r="J486" s="73"/>
      <c r="Q486" s="73"/>
    </row>
    <row r="487" spans="1:17" s="4" customFormat="1" ht="12.75" customHeight="1" x14ac:dyDescent="0.2">
      <c r="A487" s="73"/>
      <c r="B487" s="73"/>
      <c r="C487" s="73"/>
      <c r="D487" s="73"/>
      <c r="E487" s="73"/>
      <c r="F487" s="73"/>
      <c r="G487" s="73"/>
      <c r="H487" s="73"/>
      <c r="I487" s="73"/>
      <c r="J487" s="73"/>
      <c r="Q487" s="73"/>
    </row>
    <row r="488" spans="1:17" s="4" customFormat="1" ht="12.75" customHeight="1" x14ac:dyDescent="0.2">
      <c r="A488" s="73"/>
      <c r="B488" s="73"/>
      <c r="C488" s="73"/>
      <c r="D488" s="73"/>
      <c r="E488" s="73"/>
      <c r="F488" s="73"/>
      <c r="G488" s="73"/>
      <c r="H488" s="73"/>
      <c r="I488" s="73"/>
      <c r="J488" s="73"/>
      <c r="Q488" s="73"/>
    </row>
    <row r="489" spans="1:17" s="4" customFormat="1" ht="12.75" customHeight="1" x14ac:dyDescent="0.2">
      <c r="A489" s="73"/>
      <c r="B489" s="73"/>
      <c r="C489" s="73"/>
      <c r="D489" s="73"/>
      <c r="E489" s="73"/>
      <c r="F489" s="73"/>
      <c r="G489" s="73"/>
      <c r="H489" s="73"/>
      <c r="I489" s="73"/>
      <c r="J489" s="73"/>
      <c r="Q489" s="73"/>
    </row>
    <row r="490" spans="1:17" s="4" customFormat="1" ht="12.75" customHeight="1" x14ac:dyDescent="0.2">
      <c r="A490" s="73"/>
      <c r="B490" s="73"/>
      <c r="C490" s="73"/>
      <c r="D490" s="73"/>
      <c r="E490" s="73"/>
      <c r="F490" s="73"/>
      <c r="G490" s="73"/>
      <c r="H490" s="73"/>
      <c r="I490" s="73"/>
      <c r="J490" s="73"/>
      <c r="Q490" s="73"/>
    </row>
    <row r="491" spans="1:17" s="4" customFormat="1" ht="12.75" customHeight="1" x14ac:dyDescent="0.2">
      <c r="A491" s="73"/>
      <c r="B491" s="73"/>
      <c r="C491" s="73"/>
      <c r="D491" s="73"/>
      <c r="E491" s="73"/>
      <c r="F491" s="73"/>
      <c r="G491" s="73"/>
      <c r="H491" s="73"/>
      <c r="I491" s="73"/>
      <c r="J491" s="73"/>
      <c r="Q491" s="73"/>
    </row>
    <row r="492" spans="1:17" s="4" customFormat="1" ht="12.75" customHeight="1" x14ac:dyDescent="0.2">
      <c r="A492" s="73"/>
      <c r="B492" s="73"/>
      <c r="C492" s="73"/>
      <c r="D492" s="73"/>
      <c r="E492" s="73"/>
      <c r="F492" s="73"/>
      <c r="G492" s="73"/>
      <c r="H492" s="73"/>
      <c r="I492" s="73"/>
      <c r="J492" s="73"/>
      <c r="Q492" s="73"/>
    </row>
    <row r="493" spans="1:17" s="4" customFormat="1" ht="12.75" customHeight="1" x14ac:dyDescent="0.2">
      <c r="A493" s="73"/>
      <c r="B493" s="73"/>
      <c r="C493" s="73"/>
      <c r="D493" s="73"/>
      <c r="E493" s="73"/>
      <c r="F493" s="73"/>
      <c r="G493" s="73"/>
      <c r="H493" s="73"/>
      <c r="I493" s="73"/>
      <c r="J493" s="73"/>
      <c r="Q493" s="73"/>
    </row>
    <row r="494" spans="1:17" s="4" customFormat="1" ht="12.75" customHeight="1" x14ac:dyDescent="0.2">
      <c r="A494" s="73"/>
      <c r="B494" s="73"/>
      <c r="C494" s="73"/>
      <c r="D494" s="73"/>
      <c r="E494" s="73"/>
      <c r="F494" s="73"/>
      <c r="G494" s="73"/>
      <c r="H494" s="73"/>
      <c r="I494" s="73"/>
      <c r="J494" s="73"/>
      <c r="Q494" s="73"/>
    </row>
    <row r="495" spans="1:17" s="4" customFormat="1" ht="12.75" customHeight="1" x14ac:dyDescent="0.2">
      <c r="A495" s="73"/>
      <c r="B495" s="73"/>
      <c r="C495" s="73"/>
      <c r="D495" s="73"/>
      <c r="E495" s="73"/>
      <c r="F495" s="73"/>
      <c r="G495" s="73"/>
      <c r="H495" s="73"/>
      <c r="I495" s="73"/>
      <c r="J495" s="73"/>
      <c r="Q495" s="73"/>
    </row>
    <row r="496" spans="1:17" s="4" customFormat="1" ht="12.75" customHeight="1" x14ac:dyDescent="0.2">
      <c r="A496" s="73"/>
      <c r="B496" s="73"/>
      <c r="C496" s="73"/>
      <c r="D496" s="73"/>
      <c r="E496" s="73"/>
      <c r="F496" s="73"/>
      <c r="G496" s="73"/>
      <c r="H496" s="73"/>
      <c r="I496" s="73"/>
      <c r="J496" s="73"/>
      <c r="Q496" s="73"/>
    </row>
    <row r="497" spans="1:17" s="4" customFormat="1" ht="12.75" customHeight="1" x14ac:dyDescent="0.2">
      <c r="A497" s="73"/>
      <c r="B497" s="73"/>
      <c r="C497" s="73"/>
      <c r="D497" s="73"/>
      <c r="E497" s="73"/>
      <c r="F497" s="73"/>
      <c r="G497" s="73"/>
      <c r="H497" s="73"/>
      <c r="I497" s="73"/>
      <c r="J497" s="73"/>
      <c r="Q497" s="73"/>
    </row>
    <row r="498" spans="1:17" s="4" customFormat="1" ht="12.75" customHeight="1" x14ac:dyDescent="0.2">
      <c r="A498" s="73"/>
      <c r="B498" s="73"/>
      <c r="C498" s="73"/>
      <c r="D498" s="73"/>
      <c r="E498" s="73"/>
      <c r="F498" s="73"/>
      <c r="G498" s="73"/>
      <c r="H498" s="73"/>
      <c r="I498" s="73"/>
      <c r="J498" s="73"/>
      <c r="Q498" s="73"/>
    </row>
    <row r="499" spans="1:17" s="4" customFormat="1" ht="12.75" customHeight="1" x14ac:dyDescent="0.2">
      <c r="A499" s="73"/>
      <c r="B499" s="73"/>
      <c r="C499" s="73"/>
      <c r="D499" s="73"/>
      <c r="E499" s="73"/>
      <c r="F499" s="73"/>
      <c r="G499" s="73"/>
      <c r="H499" s="73"/>
      <c r="I499" s="73"/>
      <c r="J499" s="73"/>
      <c r="Q499" s="73"/>
    </row>
    <row r="500" spans="1:17" s="4" customFormat="1" ht="12.75" customHeight="1" x14ac:dyDescent="0.2">
      <c r="A500" s="73"/>
      <c r="B500" s="73"/>
      <c r="C500" s="73"/>
      <c r="D500" s="73"/>
      <c r="E500" s="73"/>
      <c r="F500" s="73"/>
      <c r="G500" s="73"/>
      <c r="H500" s="73"/>
      <c r="I500" s="73"/>
      <c r="J500" s="73"/>
      <c r="Q500" s="73"/>
    </row>
    <row r="501" spans="1:17" s="4" customFormat="1" ht="12.75" customHeight="1" x14ac:dyDescent="0.2">
      <c r="A501" s="73"/>
      <c r="B501" s="73"/>
      <c r="C501" s="73"/>
      <c r="D501" s="73"/>
      <c r="E501" s="73"/>
      <c r="F501" s="73"/>
      <c r="G501" s="73"/>
      <c r="H501" s="73"/>
      <c r="I501" s="73"/>
      <c r="J501" s="73"/>
      <c r="Q501" s="73"/>
    </row>
    <row r="502" spans="1:17" s="4" customFormat="1" ht="12.75" customHeight="1" x14ac:dyDescent="0.2">
      <c r="A502" s="73"/>
      <c r="B502" s="73"/>
      <c r="C502" s="73"/>
      <c r="D502" s="73"/>
      <c r="E502" s="73"/>
      <c r="F502" s="73"/>
      <c r="G502" s="73"/>
      <c r="H502" s="73"/>
      <c r="I502" s="73"/>
      <c r="J502" s="73"/>
      <c r="Q502" s="73"/>
    </row>
    <row r="503" spans="1:17" s="4" customFormat="1" ht="12.75" customHeight="1" x14ac:dyDescent="0.2">
      <c r="A503" s="73"/>
      <c r="B503" s="73"/>
      <c r="C503" s="73"/>
      <c r="D503" s="73"/>
      <c r="E503" s="73"/>
      <c r="F503" s="73"/>
      <c r="G503" s="73"/>
      <c r="H503" s="73"/>
      <c r="I503" s="73"/>
      <c r="J503" s="73"/>
      <c r="Q503" s="73"/>
    </row>
    <row r="504" spans="1:17" s="4" customFormat="1" ht="12.75" customHeight="1" x14ac:dyDescent="0.2">
      <c r="A504" s="73"/>
      <c r="B504" s="73"/>
      <c r="C504" s="73"/>
      <c r="D504" s="73"/>
      <c r="E504" s="73"/>
      <c r="F504" s="73"/>
      <c r="G504" s="73"/>
      <c r="H504" s="73"/>
      <c r="I504" s="73"/>
      <c r="J504" s="73"/>
      <c r="Q504" s="73"/>
    </row>
    <row r="505" spans="1:17" s="4" customFormat="1" ht="12.75" customHeight="1" x14ac:dyDescent="0.2">
      <c r="A505" s="73"/>
      <c r="B505" s="73"/>
      <c r="C505" s="73"/>
      <c r="D505" s="73"/>
      <c r="E505" s="73"/>
      <c r="F505" s="73"/>
      <c r="G505" s="73"/>
      <c r="H505" s="73"/>
      <c r="I505" s="73"/>
      <c r="J505" s="73"/>
      <c r="Q505" s="73"/>
    </row>
    <row r="506" spans="1:17" s="4" customFormat="1" ht="12.75" customHeight="1" x14ac:dyDescent="0.2">
      <c r="A506" s="73"/>
      <c r="B506" s="73"/>
      <c r="C506" s="73"/>
      <c r="D506" s="73"/>
      <c r="E506" s="73"/>
      <c r="F506" s="73"/>
      <c r="G506" s="73"/>
      <c r="H506" s="73"/>
      <c r="I506" s="73"/>
      <c r="J506" s="73"/>
      <c r="Q506" s="73"/>
    </row>
    <row r="507" spans="1:17" s="4" customFormat="1" ht="12.75" customHeight="1" x14ac:dyDescent="0.2">
      <c r="A507" s="73"/>
      <c r="B507" s="73"/>
      <c r="C507" s="73"/>
      <c r="D507" s="73"/>
      <c r="E507" s="73"/>
      <c r="F507" s="73"/>
      <c r="G507" s="73"/>
      <c r="H507" s="73"/>
      <c r="I507" s="73"/>
      <c r="J507" s="73"/>
      <c r="Q507" s="73"/>
    </row>
    <row r="508" spans="1:17" s="4" customFormat="1" ht="12.75" customHeight="1" x14ac:dyDescent="0.2">
      <c r="A508" s="73"/>
      <c r="B508" s="73"/>
      <c r="C508" s="73"/>
      <c r="D508" s="73"/>
      <c r="E508" s="73"/>
      <c r="F508" s="73"/>
      <c r="G508" s="73"/>
      <c r="H508" s="73"/>
      <c r="I508" s="73"/>
      <c r="J508" s="73"/>
      <c r="Q508" s="73"/>
    </row>
    <row r="509" spans="1:17" s="4" customFormat="1" ht="12.75" customHeight="1" x14ac:dyDescent="0.2">
      <c r="A509" s="73"/>
      <c r="B509" s="73"/>
      <c r="C509" s="73"/>
      <c r="D509" s="73"/>
      <c r="E509" s="73"/>
      <c r="F509" s="73"/>
      <c r="G509" s="73"/>
      <c r="H509" s="73"/>
      <c r="I509" s="73"/>
      <c r="J509" s="73"/>
      <c r="Q509" s="73"/>
    </row>
    <row r="510" spans="1:17" s="4" customFormat="1" ht="12.75" customHeight="1" x14ac:dyDescent="0.2">
      <c r="A510" s="73"/>
      <c r="B510" s="73"/>
      <c r="C510" s="73"/>
      <c r="D510" s="73"/>
      <c r="E510" s="73"/>
      <c r="F510" s="73"/>
      <c r="G510" s="73"/>
      <c r="H510" s="73"/>
      <c r="I510" s="73"/>
      <c r="J510" s="73"/>
      <c r="Q510" s="73"/>
    </row>
    <row r="511" spans="1:17" s="4" customFormat="1" ht="12.75" customHeight="1" x14ac:dyDescent="0.2">
      <c r="A511" s="73"/>
      <c r="B511" s="73"/>
      <c r="C511" s="73"/>
      <c r="D511" s="73"/>
      <c r="E511" s="73"/>
      <c r="F511" s="73"/>
      <c r="G511" s="73"/>
      <c r="H511" s="73"/>
      <c r="I511" s="73"/>
      <c r="J511" s="73"/>
      <c r="Q511" s="73"/>
    </row>
    <row r="512" spans="1:17" s="4" customFormat="1" ht="12.75" customHeight="1" x14ac:dyDescent="0.2">
      <c r="A512" s="73"/>
      <c r="B512" s="73"/>
      <c r="C512" s="73"/>
      <c r="D512" s="73"/>
      <c r="E512" s="73"/>
      <c r="F512" s="73"/>
      <c r="G512" s="73"/>
      <c r="H512" s="73"/>
      <c r="I512" s="73"/>
      <c r="J512" s="73"/>
      <c r="Q512" s="73"/>
    </row>
    <row r="513" spans="1:17" s="4" customFormat="1" ht="12.75" customHeight="1" x14ac:dyDescent="0.2">
      <c r="A513" s="73"/>
      <c r="B513" s="73"/>
      <c r="C513" s="73"/>
      <c r="D513" s="73"/>
      <c r="E513" s="73"/>
      <c r="F513" s="73"/>
      <c r="G513" s="73"/>
      <c r="H513" s="73"/>
      <c r="I513" s="73"/>
      <c r="J513" s="73"/>
      <c r="Q513" s="73"/>
    </row>
    <row r="514" spans="1:17" s="4" customFormat="1" ht="12.75" customHeight="1" x14ac:dyDescent="0.2">
      <c r="A514" s="73"/>
      <c r="B514" s="73"/>
      <c r="C514" s="73"/>
      <c r="D514" s="73"/>
      <c r="E514" s="73"/>
      <c r="F514" s="73"/>
      <c r="G514" s="73"/>
      <c r="H514" s="73"/>
      <c r="I514" s="73"/>
      <c r="J514" s="73"/>
      <c r="Q514" s="73"/>
    </row>
    <row r="515" spans="1:17" s="4" customFormat="1" ht="12.75" customHeight="1" x14ac:dyDescent="0.2">
      <c r="A515" s="73"/>
      <c r="B515" s="73"/>
      <c r="C515" s="73"/>
      <c r="D515" s="73"/>
      <c r="E515" s="73"/>
      <c r="F515" s="73"/>
      <c r="G515" s="73"/>
      <c r="H515" s="73"/>
      <c r="I515" s="73"/>
      <c r="J515" s="73"/>
      <c r="Q515" s="73"/>
    </row>
    <row r="516" spans="1:17" s="4" customFormat="1" ht="12.75" customHeight="1" x14ac:dyDescent="0.2">
      <c r="A516" s="73"/>
      <c r="B516" s="73"/>
      <c r="C516" s="73"/>
      <c r="D516" s="73"/>
      <c r="E516" s="73"/>
      <c r="F516" s="73"/>
      <c r="G516" s="73"/>
      <c r="H516" s="73"/>
      <c r="I516" s="73"/>
      <c r="J516" s="73"/>
      <c r="Q516" s="73"/>
    </row>
    <row r="517" spans="1:17" s="4" customFormat="1" ht="12.75" customHeight="1" x14ac:dyDescent="0.2">
      <c r="A517" s="73"/>
      <c r="B517" s="73"/>
      <c r="C517" s="73"/>
      <c r="D517" s="73"/>
      <c r="E517" s="73"/>
      <c r="F517" s="73"/>
      <c r="G517" s="73"/>
      <c r="H517" s="73"/>
      <c r="I517" s="73"/>
      <c r="J517" s="73"/>
      <c r="Q517" s="73"/>
    </row>
    <row r="518" spans="1:17" s="4" customFormat="1" ht="12.75" customHeight="1" x14ac:dyDescent="0.2">
      <c r="A518" s="73"/>
      <c r="B518" s="73"/>
      <c r="C518" s="73"/>
      <c r="D518" s="73"/>
      <c r="E518" s="73"/>
      <c r="F518" s="73"/>
      <c r="G518" s="73"/>
      <c r="H518" s="73"/>
      <c r="I518" s="73"/>
      <c r="J518" s="73"/>
      <c r="Q518" s="73"/>
    </row>
    <row r="519" spans="1:17" s="4" customFormat="1" ht="12.75" customHeight="1" x14ac:dyDescent="0.2">
      <c r="A519" s="73"/>
      <c r="B519" s="73"/>
      <c r="C519" s="73"/>
      <c r="D519" s="73"/>
      <c r="E519" s="73"/>
      <c r="F519" s="73"/>
      <c r="G519" s="73"/>
      <c r="H519" s="73"/>
      <c r="I519" s="73"/>
      <c r="J519" s="73"/>
      <c r="Q519" s="73"/>
    </row>
    <row r="520" spans="1:17" s="4" customFormat="1" ht="12.75" customHeight="1" x14ac:dyDescent="0.2">
      <c r="A520" s="73"/>
      <c r="B520" s="73"/>
      <c r="C520" s="73"/>
      <c r="D520" s="73"/>
      <c r="E520" s="73"/>
      <c r="F520" s="73"/>
      <c r="G520" s="73"/>
      <c r="H520" s="73"/>
      <c r="I520" s="73"/>
      <c r="J520" s="73"/>
      <c r="Q520" s="73"/>
    </row>
    <row r="521" spans="1:17" s="4" customFormat="1" ht="12.75" customHeight="1" x14ac:dyDescent="0.2">
      <c r="A521" s="73"/>
      <c r="B521" s="73"/>
      <c r="C521" s="73"/>
      <c r="D521" s="73"/>
      <c r="E521" s="73"/>
      <c r="F521" s="73"/>
      <c r="G521" s="73"/>
      <c r="H521" s="73"/>
      <c r="I521" s="73"/>
      <c r="J521" s="73"/>
      <c r="Q521" s="73"/>
    </row>
    <row r="522" spans="1:17" s="4" customFormat="1" ht="12.75" customHeight="1" x14ac:dyDescent="0.2">
      <c r="A522" s="73"/>
      <c r="B522" s="73"/>
      <c r="C522" s="73"/>
      <c r="D522" s="73"/>
      <c r="E522" s="73"/>
      <c r="F522" s="73"/>
      <c r="G522" s="73"/>
      <c r="H522" s="73"/>
      <c r="I522" s="73"/>
      <c r="J522" s="73"/>
      <c r="Q522" s="73"/>
    </row>
    <row r="523" spans="1:17" s="4" customFormat="1" ht="12.75" customHeight="1" x14ac:dyDescent="0.2">
      <c r="A523" s="73"/>
      <c r="B523" s="73"/>
      <c r="C523" s="73"/>
      <c r="D523" s="73"/>
      <c r="E523" s="73"/>
      <c r="F523" s="73"/>
      <c r="G523" s="73"/>
      <c r="H523" s="73"/>
      <c r="I523" s="73"/>
      <c r="J523" s="73"/>
      <c r="Q523" s="73"/>
    </row>
    <row r="524" spans="1:17" s="4" customFormat="1" ht="12.75" customHeight="1" x14ac:dyDescent="0.2">
      <c r="A524" s="73"/>
      <c r="B524" s="73"/>
      <c r="C524" s="73"/>
      <c r="D524" s="73"/>
      <c r="E524" s="73"/>
      <c r="F524" s="73"/>
      <c r="G524" s="73"/>
      <c r="H524" s="73"/>
      <c r="I524" s="73"/>
      <c r="J524" s="73"/>
      <c r="Q524" s="73"/>
    </row>
    <row r="525" spans="1:17" s="4" customFormat="1" ht="12.75" customHeight="1" x14ac:dyDescent="0.2">
      <c r="A525" s="73"/>
      <c r="B525" s="73"/>
      <c r="C525" s="73"/>
      <c r="D525" s="73"/>
      <c r="E525" s="73"/>
      <c r="F525" s="73"/>
      <c r="G525" s="73"/>
      <c r="H525" s="73"/>
      <c r="I525" s="73"/>
      <c r="J525" s="73"/>
      <c r="Q525" s="73"/>
    </row>
    <row r="526" spans="1:17" s="4" customFormat="1" ht="12.75" customHeight="1" x14ac:dyDescent="0.2">
      <c r="A526" s="73"/>
      <c r="B526" s="73"/>
      <c r="C526" s="73"/>
      <c r="D526" s="73"/>
      <c r="E526" s="73"/>
      <c r="F526" s="73"/>
      <c r="G526" s="73"/>
      <c r="H526" s="73"/>
      <c r="I526" s="73"/>
      <c r="J526" s="73"/>
      <c r="Q526" s="73"/>
    </row>
    <row r="527" spans="1:17" s="4" customFormat="1" ht="12.75" customHeight="1" x14ac:dyDescent="0.2">
      <c r="A527" s="73"/>
      <c r="B527" s="73"/>
      <c r="C527" s="73"/>
      <c r="D527" s="73"/>
      <c r="E527" s="73"/>
      <c r="F527" s="73"/>
      <c r="G527" s="73"/>
      <c r="H527" s="73"/>
      <c r="I527" s="73"/>
      <c r="J527" s="73"/>
      <c r="Q527" s="73"/>
    </row>
    <row r="528" spans="1:17" s="4" customFormat="1" ht="12.75" customHeight="1" x14ac:dyDescent="0.2">
      <c r="A528" s="73"/>
      <c r="B528" s="73"/>
      <c r="C528" s="73"/>
      <c r="D528" s="73"/>
      <c r="E528" s="73"/>
      <c r="F528" s="73"/>
      <c r="G528" s="73"/>
      <c r="H528" s="73"/>
      <c r="I528" s="73"/>
      <c r="J528" s="73"/>
      <c r="Q528" s="73"/>
    </row>
    <row r="529" spans="1:17" s="4" customFormat="1" ht="12.75" customHeight="1" x14ac:dyDescent="0.2">
      <c r="A529" s="73"/>
      <c r="B529" s="73"/>
      <c r="C529" s="73"/>
      <c r="D529" s="73"/>
      <c r="E529" s="73"/>
      <c r="F529" s="73"/>
      <c r="G529" s="73"/>
      <c r="H529" s="73"/>
      <c r="I529" s="73"/>
      <c r="J529" s="73"/>
      <c r="Q529" s="73"/>
    </row>
    <row r="530" spans="1:17" s="4" customFormat="1" ht="12.75" customHeight="1" x14ac:dyDescent="0.2">
      <c r="A530" s="73"/>
      <c r="B530" s="73"/>
      <c r="C530" s="73"/>
      <c r="D530" s="73"/>
      <c r="E530" s="73"/>
      <c r="F530" s="73"/>
      <c r="G530" s="73"/>
      <c r="H530" s="73"/>
      <c r="I530" s="73"/>
      <c r="J530" s="73"/>
      <c r="Q530" s="73"/>
    </row>
    <row r="531" spans="1:17" s="4" customFormat="1" ht="12.75" customHeight="1" x14ac:dyDescent="0.2">
      <c r="A531" s="73"/>
      <c r="B531" s="73"/>
      <c r="C531" s="73"/>
      <c r="D531" s="73"/>
      <c r="E531" s="73"/>
      <c r="F531" s="73"/>
      <c r="G531" s="73"/>
      <c r="H531" s="73"/>
      <c r="I531" s="73"/>
      <c r="J531" s="73"/>
      <c r="Q531" s="73"/>
    </row>
    <row r="532" spans="1:17" s="4" customFormat="1" ht="12.75" customHeight="1" x14ac:dyDescent="0.2">
      <c r="A532" s="73"/>
      <c r="B532" s="73"/>
      <c r="C532" s="73"/>
      <c r="D532" s="73"/>
      <c r="E532" s="73"/>
      <c r="F532" s="73"/>
      <c r="G532" s="73"/>
      <c r="H532" s="73"/>
      <c r="I532" s="73"/>
      <c r="J532" s="73"/>
      <c r="Q532" s="73"/>
    </row>
    <row r="533" spans="1:17" s="4" customFormat="1" ht="12.75" customHeight="1" x14ac:dyDescent="0.2">
      <c r="A533" s="73"/>
      <c r="B533" s="73"/>
      <c r="C533" s="73"/>
      <c r="D533" s="73"/>
      <c r="E533" s="73"/>
      <c r="F533" s="73"/>
      <c r="G533" s="73"/>
      <c r="H533" s="73"/>
      <c r="I533" s="73"/>
      <c r="J533" s="73"/>
      <c r="Q533" s="73"/>
    </row>
    <row r="534" spans="1:17" s="4" customFormat="1" ht="12.75" customHeight="1" x14ac:dyDescent="0.2">
      <c r="A534" s="73"/>
      <c r="B534" s="73"/>
      <c r="C534" s="73"/>
      <c r="D534" s="73"/>
      <c r="E534" s="73"/>
      <c r="F534" s="73"/>
      <c r="G534" s="73"/>
      <c r="H534" s="73"/>
      <c r="I534" s="73"/>
      <c r="J534" s="73"/>
      <c r="Q534" s="73"/>
    </row>
    <row r="535" spans="1:17" s="4" customFormat="1" ht="12.75" customHeight="1" x14ac:dyDescent="0.2">
      <c r="A535" s="73"/>
      <c r="B535" s="73"/>
      <c r="C535" s="73"/>
      <c r="D535" s="73"/>
      <c r="E535" s="73"/>
      <c r="F535" s="73"/>
      <c r="G535" s="73"/>
      <c r="H535" s="73"/>
      <c r="I535" s="73"/>
      <c r="J535" s="73"/>
      <c r="Q535" s="73"/>
    </row>
    <row r="536" spans="1:17" s="4" customFormat="1" ht="12.75" customHeight="1" x14ac:dyDescent="0.2">
      <c r="A536" s="73"/>
      <c r="B536" s="73"/>
      <c r="C536" s="73"/>
      <c r="D536" s="73"/>
      <c r="E536" s="73"/>
      <c r="F536" s="73"/>
      <c r="G536" s="73"/>
      <c r="H536" s="73"/>
      <c r="I536" s="73"/>
      <c r="J536" s="73"/>
      <c r="Q536" s="73"/>
    </row>
    <row r="537" spans="1:17" s="4" customFormat="1" ht="12.75" customHeight="1" x14ac:dyDescent="0.2">
      <c r="A537" s="73"/>
      <c r="B537" s="73"/>
      <c r="C537" s="73"/>
      <c r="D537" s="73"/>
      <c r="E537" s="73"/>
      <c r="F537" s="73"/>
      <c r="G537" s="73"/>
      <c r="H537" s="73"/>
      <c r="I537" s="73"/>
      <c r="J537" s="73"/>
      <c r="Q537" s="73"/>
    </row>
    <row r="538" spans="1:17" s="4" customFormat="1" ht="12.75" customHeight="1" x14ac:dyDescent="0.2">
      <c r="A538" s="73"/>
      <c r="B538" s="73"/>
      <c r="C538" s="73"/>
      <c r="D538" s="73"/>
      <c r="E538" s="73"/>
      <c r="F538" s="73"/>
      <c r="G538" s="73"/>
      <c r="H538" s="73"/>
      <c r="I538" s="73"/>
      <c r="J538" s="73"/>
      <c r="Q538" s="73"/>
    </row>
    <row r="539" spans="1:17" s="4" customFormat="1" ht="12.75" customHeight="1" x14ac:dyDescent="0.2">
      <c r="A539" s="73"/>
      <c r="B539" s="73"/>
      <c r="C539" s="73"/>
      <c r="D539" s="73"/>
      <c r="E539" s="73"/>
      <c r="F539" s="73"/>
      <c r="G539" s="73"/>
      <c r="H539" s="73"/>
      <c r="I539" s="73"/>
      <c r="J539" s="73"/>
      <c r="Q539" s="73"/>
    </row>
    <row r="540" spans="1:17" s="4" customFormat="1" ht="12.75" customHeight="1" x14ac:dyDescent="0.2">
      <c r="A540" s="73"/>
      <c r="B540" s="73"/>
      <c r="C540" s="73"/>
      <c r="D540" s="73"/>
      <c r="E540" s="73"/>
      <c r="F540" s="73"/>
      <c r="G540" s="73"/>
      <c r="H540" s="73"/>
      <c r="I540" s="73"/>
      <c r="J540" s="73"/>
      <c r="Q540" s="73"/>
    </row>
    <row r="541" spans="1:17" s="4" customFormat="1" ht="12.75" customHeight="1" x14ac:dyDescent="0.2">
      <c r="A541" s="73"/>
      <c r="B541" s="73"/>
      <c r="C541" s="73"/>
      <c r="D541" s="73"/>
      <c r="E541" s="73"/>
      <c r="F541" s="73"/>
      <c r="G541" s="73"/>
      <c r="H541" s="73"/>
      <c r="I541" s="73"/>
      <c r="J541" s="73"/>
      <c r="Q541" s="73"/>
    </row>
    <row r="542" spans="1:17" s="4" customFormat="1" ht="12.75" customHeight="1" x14ac:dyDescent="0.2">
      <c r="A542" s="73"/>
      <c r="B542" s="73"/>
      <c r="C542" s="73"/>
      <c r="D542" s="73"/>
      <c r="E542" s="73"/>
      <c r="F542" s="73"/>
      <c r="G542" s="73"/>
      <c r="H542" s="73"/>
      <c r="I542" s="73"/>
      <c r="J542" s="73"/>
      <c r="Q542" s="73"/>
    </row>
    <row r="543" spans="1:17" s="4" customFormat="1" ht="12.75" customHeight="1" x14ac:dyDescent="0.2">
      <c r="A543" s="73"/>
      <c r="B543" s="73"/>
      <c r="C543" s="73"/>
      <c r="D543" s="73"/>
      <c r="E543" s="73"/>
      <c r="F543" s="73"/>
      <c r="G543" s="73"/>
      <c r="H543" s="73"/>
      <c r="I543" s="73"/>
      <c r="J543" s="73"/>
      <c r="Q543" s="73"/>
    </row>
    <row r="544" spans="1:17" s="4" customFormat="1" ht="12.75" customHeight="1" x14ac:dyDescent="0.2">
      <c r="A544" s="73"/>
      <c r="B544" s="73"/>
      <c r="C544" s="73"/>
      <c r="D544" s="73"/>
      <c r="E544" s="73"/>
      <c r="F544" s="73"/>
      <c r="G544" s="73"/>
      <c r="H544" s="73"/>
      <c r="I544" s="73"/>
      <c r="J544" s="73"/>
      <c r="Q544" s="73"/>
    </row>
    <row r="545" spans="1:17" s="4" customFormat="1" ht="12.75" customHeight="1" x14ac:dyDescent="0.2">
      <c r="A545" s="73"/>
      <c r="B545" s="73"/>
      <c r="C545" s="73"/>
      <c r="D545" s="73"/>
      <c r="E545" s="73"/>
      <c r="F545" s="73"/>
      <c r="G545" s="73"/>
      <c r="H545" s="73"/>
      <c r="I545" s="73"/>
      <c r="J545" s="73"/>
      <c r="Q545" s="73"/>
    </row>
    <row r="546" spans="1:17" s="4" customFormat="1" ht="12.75" customHeight="1" x14ac:dyDescent="0.2">
      <c r="A546" s="73"/>
      <c r="B546" s="73"/>
      <c r="C546" s="73"/>
      <c r="D546" s="73"/>
      <c r="E546" s="73"/>
      <c r="F546" s="73"/>
      <c r="G546" s="73"/>
      <c r="H546" s="73"/>
      <c r="I546" s="73"/>
      <c r="J546" s="73"/>
      <c r="Q546" s="73"/>
    </row>
    <row r="547" spans="1:17" s="4" customFormat="1" ht="12.75" customHeight="1" x14ac:dyDescent="0.2">
      <c r="A547" s="73"/>
      <c r="B547" s="73"/>
      <c r="C547" s="73"/>
      <c r="D547" s="73"/>
      <c r="E547" s="73"/>
      <c r="F547" s="73"/>
      <c r="G547" s="73"/>
      <c r="H547" s="73"/>
      <c r="I547" s="73"/>
      <c r="J547" s="73"/>
      <c r="Q547" s="73"/>
    </row>
    <row r="548" spans="1:17" s="4" customFormat="1" ht="12.75" customHeight="1" x14ac:dyDescent="0.2">
      <c r="A548" s="73"/>
      <c r="B548" s="73"/>
      <c r="C548" s="73"/>
      <c r="D548" s="73"/>
      <c r="E548" s="73"/>
      <c r="F548" s="73"/>
      <c r="G548" s="73"/>
      <c r="H548" s="73"/>
      <c r="I548" s="73"/>
      <c r="J548" s="73"/>
      <c r="Q548" s="73"/>
    </row>
    <row r="549" spans="1:17" s="4" customFormat="1" ht="12.75" customHeight="1" x14ac:dyDescent="0.2">
      <c r="A549" s="73"/>
      <c r="B549" s="73"/>
      <c r="C549" s="73"/>
      <c r="D549" s="73"/>
      <c r="E549" s="73"/>
      <c r="F549" s="73"/>
      <c r="G549" s="73"/>
      <c r="H549" s="73"/>
      <c r="I549" s="73"/>
      <c r="J549" s="73"/>
      <c r="Q549" s="73"/>
    </row>
    <row r="550" spans="1:17" s="4" customFormat="1" ht="12.75" customHeight="1" x14ac:dyDescent="0.2">
      <c r="A550" s="73"/>
      <c r="B550" s="73"/>
      <c r="C550" s="73"/>
      <c r="D550" s="73"/>
      <c r="E550" s="73"/>
      <c r="F550" s="73"/>
      <c r="G550" s="73"/>
      <c r="H550" s="73"/>
      <c r="I550" s="73"/>
      <c r="J550" s="73"/>
      <c r="Q550" s="73"/>
    </row>
    <row r="551" spans="1:17" s="4" customFormat="1" ht="12.75" customHeight="1" x14ac:dyDescent="0.2">
      <c r="A551" s="73"/>
      <c r="B551" s="73"/>
      <c r="C551" s="73"/>
      <c r="D551" s="73"/>
      <c r="E551" s="73"/>
      <c r="F551" s="73"/>
      <c r="G551" s="73"/>
      <c r="H551" s="73"/>
      <c r="I551" s="73"/>
      <c r="J551" s="73"/>
      <c r="Q551" s="73"/>
    </row>
    <row r="552" spans="1:17" s="4" customFormat="1" ht="12.75" customHeight="1" x14ac:dyDescent="0.2">
      <c r="A552" s="73"/>
      <c r="B552" s="73"/>
      <c r="C552" s="73"/>
      <c r="D552" s="73"/>
      <c r="E552" s="73"/>
      <c r="F552" s="73"/>
      <c r="G552" s="73"/>
      <c r="H552" s="73"/>
      <c r="I552" s="73"/>
      <c r="J552" s="73"/>
      <c r="Q552" s="73"/>
    </row>
    <row r="553" spans="1:17" s="4" customFormat="1" ht="12.75" customHeight="1" x14ac:dyDescent="0.2">
      <c r="A553" s="73"/>
      <c r="B553" s="73"/>
      <c r="C553" s="73"/>
      <c r="D553" s="73"/>
      <c r="E553" s="73"/>
      <c r="F553" s="73"/>
      <c r="G553" s="73"/>
      <c r="H553" s="73"/>
      <c r="I553" s="73"/>
      <c r="J553" s="73"/>
      <c r="Q553" s="73"/>
    </row>
    <row r="554" spans="1:17" s="4" customFormat="1" ht="12.75" customHeight="1" x14ac:dyDescent="0.2">
      <c r="A554" s="73"/>
      <c r="B554" s="73"/>
      <c r="C554" s="73"/>
      <c r="D554" s="73"/>
      <c r="E554" s="73"/>
      <c r="F554" s="73"/>
      <c r="G554" s="73"/>
      <c r="H554" s="73"/>
      <c r="I554" s="73"/>
      <c r="J554" s="73"/>
      <c r="Q554" s="73"/>
    </row>
    <row r="555" spans="1:17" s="4" customFormat="1" ht="12.75" customHeight="1" x14ac:dyDescent="0.2">
      <c r="A555" s="73"/>
      <c r="B555" s="73"/>
      <c r="C555" s="73"/>
      <c r="D555" s="73"/>
      <c r="E555" s="73"/>
      <c r="F555" s="73"/>
      <c r="G555" s="73"/>
      <c r="H555" s="73"/>
      <c r="I555" s="73"/>
      <c r="J555" s="73"/>
      <c r="Q555" s="73"/>
    </row>
    <row r="556" spans="1:17" s="4" customFormat="1" ht="12.75" customHeight="1" x14ac:dyDescent="0.2">
      <c r="A556" s="73"/>
      <c r="B556" s="73"/>
      <c r="C556" s="73"/>
      <c r="D556" s="73"/>
      <c r="E556" s="73"/>
      <c r="F556" s="73"/>
      <c r="G556" s="73"/>
      <c r="H556" s="73"/>
      <c r="I556" s="73"/>
      <c r="J556" s="73"/>
      <c r="Q556" s="73"/>
    </row>
    <row r="557" spans="1:17" s="4" customFormat="1" ht="12.75" customHeight="1" x14ac:dyDescent="0.2">
      <c r="A557" s="73"/>
      <c r="B557" s="73"/>
      <c r="C557" s="73"/>
      <c r="D557" s="73"/>
      <c r="E557" s="73"/>
      <c r="F557" s="73"/>
      <c r="G557" s="73"/>
      <c r="H557" s="73"/>
      <c r="I557" s="73"/>
      <c r="J557" s="73"/>
      <c r="Q557" s="73"/>
    </row>
    <row r="558" spans="1:17" s="4" customFormat="1" ht="12.75" customHeight="1" x14ac:dyDescent="0.2">
      <c r="A558" s="73"/>
      <c r="B558" s="73"/>
      <c r="C558" s="73"/>
      <c r="D558" s="73"/>
      <c r="E558" s="73"/>
      <c r="F558" s="73"/>
      <c r="G558" s="73"/>
      <c r="H558" s="73"/>
      <c r="I558" s="73"/>
      <c r="J558" s="73"/>
      <c r="Q558" s="73"/>
    </row>
    <row r="559" spans="1:17" s="4" customFormat="1" ht="12.75" customHeight="1" x14ac:dyDescent="0.2">
      <c r="A559" s="73"/>
      <c r="B559" s="73"/>
      <c r="C559" s="73"/>
      <c r="D559" s="73"/>
      <c r="E559" s="73"/>
      <c r="F559" s="73"/>
      <c r="G559" s="73"/>
      <c r="H559" s="73"/>
      <c r="I559" s="73"/>
      <c r="J559" s="73"/>
      <c r="Q559" s="73"/>
    </row>
    <row r="560" spans="1:17" s="4" customFormat="1" ht="12.75" customHeight="1" x14ac:dyDescent="0.2">
      <c r="A560" s="73"/>
      <c r="B560" s="73"/>
      <c r="C560" s="73"/>
      <c r="D560" s="73"/>
      <c r="E560" s="73"/>
      <c r="F560" s="73"/>
      <c r="G560" s="73"/>
      <c r="H560" s="73"/>
      <c r="I560" s="73"/>
      <c r="J560" s="73"/>
      <c r="Q560" s="73"/>
    </row>
    <row r="561" spans="1:17" s="4" customFormat="1" ht="12.75" customHeight="1" x14ac:dyDescent="0.2">
      <c r="A561" s="73"/>
      <c r="B561" s="73"/>
      <c r="C561" s="73"/>
      <c r="D561" s="73"/>
      <c r="E561" s="73"/>
      <c r="F561" s="73"/>
      <c r="G561" s="73"/>
      <c r="H561" s="73"/>
      <c r="I561" s="73"/>
      <c r="J561" s="73"/>
      <c r="Q561" s="73"/>
    </row>
    <row r="562" spans="1:17" s="4" customFormat="1" ht="12.75" customHeight="1" x14ac:dyDescent="0.2">
      <c r="A562" s="73"/>
      <c r="B562" s="73"/>
      <c r="C562" s="73"/>
      <c r="D562" s="73"/>
      <c r="E562" s="73"/>
      <c r="F562" s="73"/>
      <c r="G562" s="73"/>
      <c r="H562" s="73"/>
      <c r="I562" s="73"/>
      <c r="J562" s="73"/>
      <c r="Q562" s="73"/>
    </row>
    <row r="563" spans="1:17" s="4" customFormat="1" ht="12.75" customHeight="1" x14ac:dyDescent="0.2">
      <c r="A563" s="73"/>
      <c r="B563" s="73"/>
      <c r="C563" s="73"/>
      <c r="D563" s="73"/>
      <c r="E563" s="73"/>
      <c r="F563" s="73"/>
      <c r="G563" s="73"/>
      <c r="H563" s="73"/>
      <c r="I563" s="73"/>
      <c r="J563" s="73"/>
      <c r="Q563" s="73"/>
    </row>
    <row r="564" spans="1:17" s="4" customFormat="1" ht="12.75" customHeight="1" x14ac:dyDescent="0.2">
      <c r="A564" s="73"/>
      <c r="B564" s="73"/>
      <c r="C564" s="73"/>
      <c r="D564" s="73"/>
      <c r="E564" s="73"/>
      <c r="F564" s="73"/>
      <c r="G564" s="73"/>
      <c r="H564" s="73"/>
      <c r="I564" s="73"/>
      <c r="J564" s="73"/>
      <c r="Q564" s="73"/>
    </row>
    <row r="565" spans="1:17" s="4" customFormat="1" ht="12.75" customHeight="1" x14ac:dyDescent="0.2">
      <c r="A565" s="73"/>
      <c r="B565" s="73"/>
      <c r="C565" s="73"/>
      <c r="D565" s="73"/>
      <c r="E565" s="73"/>
      <c r="F565" s="73"/>
      <c r="G565" s="73"/>
      <c r="H565" s="73"/>
      <c r="I565" s="73"/>
      <c r="J565" s="73"/>
      <c r="Q565" s="73"/>
    </row>
    <row r="566" spans="1:17" s="4" customFormat="1" ht="12.75" customHeight="1" x14ac:dyDescent="0.2">
      <c r="A566" s="73"/>
      <c r="B566" s="73"/>
      <c r="C566" s="73"/>
      <c r="D566" s="73"/>
      <c r="E566" s="73"/>
      <c r="F566" s="73"/>
      <c r="G566" s="73"/>
      <c r="H566" s="73"/>
      <c r="I566" s="73"/>
      <c r="J566" s="73"/>
      <c r="Q566" s="73"/>
    </row>
    <row r="567" spans="1:17" s="4" customFormat="1" ht="12.75" customHeight="1" x14ac:dyDescent="0.2">
      <c r="A567" s="73"/>
      <c r="B567" s="73"/>
      <c r="C567" s="73"/>
      <c r="D567" s="73"/>
      <c r="E567" s="73"/>
      <c r="F567" s="73"/>
      <c r="G567" s="73"/>
      <c r="H567" s="73"/>
      <c r="I567" s="73"/>
      <c r="J567" s="73"/>
      <c r="Q567" s="73"/>
    </row>
    <row r="568" spans="1:17" s="4" customFormat="1" ht="12.75" customHeight="1" x14ac:dyDescent="0.2">
      <c r="A568" s="73"/>
      <c r="B568" s="73"/>
      <c r="C568" s="73"/>
      <c r="D568" s="73"/>
      <c r="E568" s="73"/>
      <c r="F568" s="73"/>
      <c r="G568" s="73"/>
      <c r="H568" s="73"/>
      <c r="I568" s="73"/>
      <c r="J568" s="73"/>
      <c r="Q568" s="73"/>
    </row>
    <row r="569" spans="1:17" s="4" customFormat="1" ht="12.75" customHeight="1" x14ac:dyDescent="0.2">
      <c r="A569" s="73"/>
      <c r="B569" s="73"/>
      <c r="C569" s="73"/>
      <c r="D569" s="73"/>
      <c r="E569" s="73"/>
      <c r="F569" s="73"/>
      <c r="G569" s="73"/>
      <c r="H569" s="73"/>
      <c r="I569" s="73"/>
      <c r="J569" s="73"/>
      <c r="Q569" s="73"/>
    </row>
    <row r="570" spans="1:17" s="4" customFormat="1" ht="12.75" customHeight="1" x14ac:dyDescent="0.2">
      <c r="A570" s="73"/>
      <c r="B570" s="73"/>
      <c r="C570" s="73"/>
      <c r="D570" s="73"/>
      <c r="E570" s="73"/>
      <c r="F570" s="73"/>
      <c r="G570" s="73"/>
      <c r="H570" s="73"/>
      <c r="I570" s="73"/>
      <c r="J570" s="73"/>
      <c r="Q570" s="73"/>
    </row>
    <row r="571" spans="1:17" s="4" customFormat="1" ht="12.75" customHeight="1" x14ac:dyDescent="0.2">
      <c r="A571" s="73"/>
      <c r="B571" s="73"/>
      <c r="C571" s="73"/>
      <c r="D571" s="73"/>
      <c r="E571" s="73"/>
      <c r="F571" s="73"/>
      <c r="G571" s="73"/>
      <c r="H571" s="73"/>
      <c r="I571" s="73"/>
      <c r="J571" s="73"/>
      <c r="Q571" s="73"/>
    </row>
    <row r="572" spans="1:17" s="4" customFormat="1" ht="12.75" customHeight="1" x14ac:dyDescent="0.2">
      <c r="A572" s="73"/>
      <c r="B572" s="73"/>
      <c r="C572" s="73"/>
      <c r="D572" s="73"/>
      <c r="E572" s="73"/>
      <c r="F572" s="73"/>
      <c r="G572" s="73"/>
      <c r="H572" s="73"/>
      <c r="I572" s="73"/>
      <c r="J572" s="73"/>
      <c r="Q572" s="73"/>
    </row>
    <row r="573" spans="1:17" s="4" customFormat="1" ht="12.75" customHeight="1" x14ac:dyDescent="0.2">
      <c r="A573" s="73"/>
      <c r="B573" s="73"/>
      <c r="C573" s="73"/>
      <c r="D573" s="73"/>
      <c r="E573" s="73"/>
      <c r="F573" s="73"/>
      <c r="G573" s="73"/>
      <c r="H573" s="73"/>
      <c r="I573" s="73"/>
      <c r="J573" s="73"/>
      <c r="Q573" s="73"/>
    </row>
    <row r="574" spans="1:17" s="4" customFormat="1" ht="12.75" customHeight="1" x14ac:dyDescent="0.2">
      <c r="A574" s="73"/>
      <c r="B574" s="73"/>
      <c r="C574" s="73"/>
      <c r="D574" s="73"/>
      <c r="E574" s="73"/>
      <c r="F574" s="73"/>
      <c r="G574" s="73"/>
      <c r="H574" s="73"/>
      <c r="I574" s="73"/>
      <c r="J574" s="73"/>
      <c r="Q574" s="73"/>
    </row>
    <row r="575" spans="1:17" s="4" customFormat="1" ht="12.75" customHeight="1" x14ac:dyDescent="0.2">
      <c r="A575" s="73"/>
      <c r="B575" s="73"/>
      <c r="C575" s="73"/>
      <c r="D575" s="73"/>
      <c r="E575" s="73"/>
      <c r="F575" s="73"/>
      <c r="G575" s="73"/>
      <c r="H575" s="73"/>
      <c r="I575" s="73"/>
      <c r="J575" s="73"/>
      <c r="Q575" s="73"/>
    </row>
    <row r="576" spans="1:17" s="4" customFormat="1" ht="12.75" customHeight="1" x14ac:dyDescent="0.2">
      <c r="A576" s="73"/>
      <c r="B576" s="73"/>
      <c r="C576" s="73"/>
      <c r="D576" s="73"/>
      <c r="E576" s="73"/>
      <c r="F576" s="73"/>
      <c r="G576" s="73"/>
      <c r="H576" s="73"/>
      <c r="I576" s="73"/>
      <c r="J576" s="73"/>
      <c r="Q576" s="73"/>
    </row>
    <row r="577" spans="1:17" s="4" customFormat="1" ht="12.75" customHeight="1" x14ac:dyDescent="0.2">
      <c r="A577" s="73"/>
      <c r="B577" s="73"/>
      <c r="C577" s="73"/>
      <c r="D577" s="73"/>
      <c r="E577" s="73"/>
      <c r="F577" s="73"/>
      <c r="G577" s="73"/>
      <c r="H577" s="73"/>
      <c r="I577" s="73"/>
      <c r="J577" s="73"/>
      <c r="Q577" s="73"/>
    </row>
    <row r="578" spans="1:17" s="4" customFormat="1" ht="12.75" customHeight="1" x14ac:dyDescent="0.2">
      <c r="A578" s="73"/>
      <c r="B578" s="73"/>
      <c r="C578" s="73"/>
      <c r="D578" s="73"/>
      <c r="E578" s="73"/>
      <c r="F578" s="73"/>
      <c r="G578" s="73"/>
      <c r="H578" s="73"/>
      <c r="I578" s="73"/>
      <c r="J578" s="73"/>
      <c r="Q578" s="73"/>
    </row>
    <row r="579" spans="1:17" s="4" customFormat="1" ht="12.75" customHeight="1" x14ac:dyDescent="0.2">
      <c r="A579" s="73"/>
      <c r="B579" s="73"/>
      <c r="C579" s="73"/>
      <c r="D579" s="73"/>
      <c r="E579" s="73"/>
      <c r="F579" s="73"/>
      <c r="G579" s="73"/>
      <c r="H579" s="73"/>
      <c r="I579" s="73"/>
      <c r="J579" s="73"/>
      <c r="Q579" s="73"/>
    </row>
    <row r="580" spans="1:17" s="4" customFormat="1" ht="12.75" customHeight="1" x14ac:dyDescent="0.2">
      <c r="A580" s="73"/>
      <c r="B580" s="73"/>
      <c r="C580" s="73"/>
      <c r="D580" s="73"/>
      <c r="E580" s="73"/>
      <c r="F580" s="73"/>
      <c r="G580" s="73"/>
      <c r="H580" s="73"/>
      <c r="I580" s="73"/>
      <c r="J580" s="73"/>
      <c r="Q580" s="73"/>
    </row>
    <row r="581" spans="1:17" s="4" customFormat="1" ht="12.75" customHeight="1" x14ac:dyDescent="0.2">
      <c r="A581" s="73"/>
      <c r="B581" s="73"/>
      <c r="C581" s="73"/>
      <c r="D581" s="73"/>
      <c r="E581" s="73"/>
      <c r="F581" s="73"/>
      <c r="G581" s="73"/>
      <c r="H581" s="73"/>
      <c r="I581" s="73"/>
      <c r="J581" s="73"/>
      <c r="Q581" s="73"/>
    </row>
    <row r="582" spans="1:17" s="4" customFormat="1" ht="12.75" customHeight="1" x14ac:dyDescent="0.2">
      <c r="A582" s="73"/>
      <c r="B582" s="73"/>
      <c r="C582" s="73"/>
      <c r="D582" s="73"/>
      <c r="E582" s="73"/>
      <c r="F582" s="73"/>
      <c r="G582" s="73"/>
      <c r="H582" s="73"/>
      <c r="I582" s="73"/>
      <c r="J582" s="73"/>
      <c r="Q582" s="73"/>
    </row>
    <row r="583" spans="1:17" s="4" customFormat="1" ht="12.75" customHeight="1" x14ac:dyDescent="0.2">
      <c r="A583" s="73"/>
      <c r="B583" s="73"/>
      <c r="C583" s="73"/>
      <c r="D583" s="73"/>
      <c r="E583" s="73"/>
      <c r="F583" s="73"/>
      <c r="G583" s="73"/>
      <c r="H583" s="73"/>
      <c r="I583" s="73"/>
      <c r="J583" s="73"/>
      <c r="Q583" s="73"/>
    </row>
    <row r="584" spans="1:17" s="4" customFormat="1" ht="12.75" customHeight="1" x14ac:dyDescent="0.2">
      <c r="A584" s="73"/>
      <c r="B584" s="73"/>
      <c r="C584" s="73"/>
      <c r="D584" s="73"/>
      <c r="E584" s="73"/>
      <c r="F584" s="73"/>
      <c r="G584" s="73"/>
      <c r="H584" s="73"/>
      <c r="I584" s="73"/>
      <c r="J584" s="73"/>
      <c r="Q584" s="73"/>
    </row>
    <row r="585" spans="1:17" s="4" customFormat="1" ht="12.75" customHeight="1" x14ac:dyDescent="0.2">
      <c r="A585" s="73"/>
      <c r="B585" s="73"/>
      <c r="C585" s="73"/>
      <c r="D585" s="73"/>
      <c r="E585" s="73"/>
      <c r="F585" s="73"/>
      <c r="G585" s="73"/>
      <c r="H585" s="73"/>
      <c r="I585" s="73"/>
      <c r="J585" s="73"/>
      <c r="Q585" s="73"/>
    </row>
    <row r="586" spans="1:17" s="4" customFormat="1" ht="12.75" customHeight="1" x14ac:dyDescent="0.2">
      <c r="A586" s="73"/>
      <c r="B586" s="73"/>
      <c r="C586" s="73"/>
      <c r="D586" s="73"/>
      <c r="E586" s="73"/>
      <c r="F586" s="73"/>
      <c r="G586" s="73"/>
      <c r="H586" s="73"/>
      <c r="I586" s="73"/>
      <c r="J586" s="73"/>
      <c r="Q586" s="73"/>
    </row>
    <row r="587" spans="1:17" s="4" customFormat="1" ht="12.75" customHeight="1" x14ac:dyDescent="0.2">
      <c r="A587" s="73"/>
      <c r="B587" s="73"/>
      <c r="C587" s="73"/>
      <c r="D587" s="73"/>
      <c r="E587" s="73"/>
      <c r="F587" s="73"/>
      <c r="G587" s="73"/>
      <c r="H587" s="73"/>
      <c r="I587" s="73"/>
      <c r="J587" s="73"/>
      <c r="Q587" s="73"/>
    </row>
    <row r="588" spans="1:17" s="4" customFormat="1" ht="12.75" customHeight="1" x14ac:dyDescent="0.2">
      <c r="A588" s="73"/>
      <c r="B588" s="73"/>
      <c r="C588" s="73"/>
      <c r="D588" s="73"/>
      <c r="E588" s="73"/>
      <c r="F588" s="73"/>
      <c r="G588" s="73"/>
      <c r="H588" s="73"/>
      <c r="I588" s="73"/>
      <c r="J588" s="73"/>
      <c r="Q588" s="73"/>
    </row>
    <row r="589" spans="1:17" s="4" customFormat="1" ht="12.75" customHeight="1" x14ac:dyDescent="0.2">
      <c r="A589" s="73"/>
      <c r="B589" s="73"/>
      <c r="C589" s="73"/>
      <c r="D589" s="73"/>
      <c r="E589" s="73"/>
      <c r="F589" s="73"/>
      <c r="G589" s="73"/>
      <c r="H589" s="73"/>
      <c r="I589" s="73"/>
      <c r="J589" s="73"/>
      <c r="Q589" s="73"/>
    </row>
    <row r="590" spans="1:17" s="4" customFormat="1" ht="12.75" customHeight="1" x14ac:dyDescent="0.2">
      <c r="A590" s="73"/>
      <c r="B590" s="73"/>
      <c r="C590" s="73"/>
      <c r="D590" s="73"/>
      <c r="E590" s="73"/>
      <c r="F590" s="73"/>
      <c r="G590" s="73"/>
      <c r="H590" s="73"/>
      <c r="I590" s="73"/>
      <c r="J590" s="73"/>
      <c r="Q590" s="73"/>
    </row>
    <row r="591" spans="1:17" s="4" customFormat="1" ht="12.75" customHeight="1" x14ac:dyDescent="0.2">
      <c r="A591" s="73"/>
      <c r="B591" s="73"/>
      <c r="C591" s="73"/>
      <c r="D591" s="73"/>
      <c r="E591" s="73"/>
      <c r="F591" s="73"/>
      <c r="G591" s="73"/>
      <c r="H591" s="73"/>
      <c r="I591" s="73"/>
      <c r="J591" s="73"/>
      <c r="Q591" s="73"/>
    </row>
    <row r="592" spans="1:17" s="4" customFormat="1" ht="12.75" customHeight="1" x14ac:dyDescent="0.2">
      <c r="A592" s="73"/>
      <c r="B592" s="73"/>
      <c r="C592" s="73"/>
      <c r="D592" s="73"/>
      <c r="E592" s="73"/>
      <c r="F592" s="73"/>
      <c r="G592" s="73"/>
      <c r="H592" s="73"/>
      <c r="I592" s="73"/>
      <c r="J592" s="73"/>
      <c r="Q592" s="73"/>
    </row>
    <row r="593" spans="1:17" s="4" customFormat="1" ht="12.75" customHeight="1" x14ac:dyDescent="0.2">
      <c r="A593" s="73"/>
      <c r="B593" s="73"/>
      <c r="C593" s="73"/>
      <c r="D593" s="73"/>
      <c r="E593" s="73"/>
      <c r="F593" s="73"/>
      <c r="G593" s="73"/>
      <c r="H593" s="73"/>
      <c r="I593" s="73"/>
      <c r="J593" s="73"/>
      <c r="Q593" s="73"/>
    </row>
    <row r="594" spans="1:17" s="4" customFormat="1" ht="12.75" customHeight="1" x14ac:dyDescent="0.2">
      <c r="A594" s="73"/>
      <c r="B594" s="73"/>
      <c r="C594" s="73"/>
      <c r="D594" s="73"/>
      <c r="E594" s="73"/>
      <c r="F594" s="73"/>
      <c r="G594" s="73"/>
      <c r="H594" s="73"/>
      <c r="I594" s="73"/>
      <c r="J594" s="73"/>
      <c r="Q594" s="73"/>
    </row>
    <row r="595" spans="1:17" s="4" customFormat="1" ht="12.75" customHeight="1" x14ac:dyDescent="0.2">
      <c r="A595" s="73"/>
      <c r="B595" s="73"/>
      <c r="C595" s="73"/>
      <c r="D595" s="73"/>
      <c r="E595" s="73"/>
      <c r="F595" s="73"/>
      <c r="G595" s="73"/>
      <c r="H595" s="73"/>
      <c r="I595" s="73"/>
      <c r="J595" s="73"/>
      <c r="Q595" s="73"/>
    </row>
    <row r="596" spans="1:17" s="4" customFormat="1" ht="12.75" customHeight="1" x14ac:dyDescent="0.2">
      <c r="A596" s="73"/>
      <c r="B596" s="73"/>
      <c r="C596" s="73"/>
      <c r="D596" s="73"/>
      <c r="E596" s="73"/>
      <c r="F596" s="73"/>
      <c r="G596" s="73"/>
      <c r="H596" s="73"/>
      <c r="I596" s="73"/>
      <c r="J596" s="73"/>
      <c r="Q596" s="73"/>
    </row>
    <row r="597" spans="1:17" s="4" customFormat="1" ht="12.75" customHeight="1" x14ac:dyDescent="0.2">
      <c r="A597" s="73"/>
      <c r="B597" s="73"/>
      <c r="C597" s="73"/>
      <c r="D597" s="73"/>
      <c r="E597" s="73"/>
      <c r="F597" s="73"/>
      <c r="G597" s="73"/>
      <c r="H597" s="73"/>
      <c r="I597" s="73"/>
      <c r="J597" s="73"/>
      <c r="Q597" s="73"/>
    </row>
    <row r="598" spans="1:17" s="4" customFormat="1" ht="12.75" customHeight="1" x14ac:dyDescent="0.2">
      <c r="A598" s="73"/>
      <c r="B598" s="73"/>
      <c r="C598" s="73"/>
      <c r="D598" s="73"/>
      <c r="E598" s="73"/>
      <c r="F598" s="73"/>
      <c r="G598" s="73"/>
      <c r="H598" s="73"/>
      <c r="I598" s="73"/>
      <c r="J598" s="73"/>
      <c r="Q598" s="73"/>
    </row>
    <row r="599" spans="1:17" s="4" customFormat="1" ht="12.75" customHeight="1" x14ac:dyDescent="0.2">
      <c r="A599" s="73"/>
      <c r="B599" s="73"/>
      <c r="C599" s="73"/>
      <c r="D599" s="73"/>
      <c r="E599" s="73"/>
      <c r="F599" s="73"/>
      <c r="G599" s="73"/>
      <c r="H599" s="73"/>
      <c r="I599" s="73"/>
      <c r="J599" s="73"/>
      <c r="Q599" s="73"/>
    </row>
    <row r="600" spans="1:17" s="4" customFormat="1" ht="12.75" customHeight="1" x14ac:dyDescent="0.2">
      <c r="A600" s="73"/>
      <c r="B600" s="73"/>
      <c r="C600" s="73"/>
      <c r="D600" s="73"/>
      <c r="E600" s="73"/>
      <c r="F600" s="73"/>
      <c r="G600" s="73"/>
      <c r="H600" s="73"/>
      <c r="I600" s="73"/>
      <c r="J600" s="73"/>
      <c r="Q600" s="73"/>
    </row>
    <row r="601" spans="1:17" s="4" customFormat="1" ht="12.75" customHeight="1" x14ac:dyDescent="0.2">
      <c r="A601" s="73"/>
      <c r="B601" s="73"/>
      <c r="C601" s="73"/>
      <c r="D601" s="73"/>
      <c r="E601" s="73"/>
      <c r="F601" s="73"/>
      <c r="G601" s="73"/>
      <c r="H601" s="73"/>
      <c r="I601" s="73"/>
      <c r="J601" s="73"/>
      <c r="Q601" s="73"/>
    </row>
    <row r="602" spans="1:17" s="4" customFormat="1" ht="12.75" customHeight="1" x14ac:dyDescent="0.2">
      <c r="A602" s="73"/>
      <c r="B602" s="73"/>
      <c r="C602" s="73"/>
      <c r="D602" s="73"/>
      <c r="E602" s="73"/>
      <c r="F602" s="73"/>
      <c r="G602" s="73"/>
      <c r="H602" s="73"/>
      <c r="I602" s="73"/>
      <c r="J602" s="73"/>
      <c r="Q602" s="73"/>
    </row>
    <row r="603" spans="1:17" s="4" customFormat="1" ht="12.75" customHeight="1" x14ac:dyDescent="0.2">
      <c r="A603" s="73"/>
      <c r="B603" s="73"/>
      <c r="C603" s="73"/>
      <c r="D603" s="73"/>
      <c r="E603" s="73"/>
      <c r="F603" s="73"/>
      <c r="G603" s="73"/>
      <c r="H603" s="73"/>
      <c r="I603" s="73"/>
      <c r="J603" s="73"/>
      <c r="Q603" s="73"/>
    </row>
    <row r="604" spans="1:17" s="4" customFormat="1" ht="12.75" customHeight="1" x14ac:dyDescent="0.2">
      <c r="A604" s="73"/>
      <c r="B604" s="73"/>
      <c r="C604" s="73"/>
      <c r="D604" s="73"/>
      <c r="E604" s="73"/>
      <c r="F604" s="73"/>
      <c r="G604" s="73"/>
      <c r="H604" s="73"/>
      <c r="I604" s="73"/>
      <c r="J604" s="73"/>
      <c r="Q604" s="73"/>
    </row>
    <row r="605" spans="1:17" s="4" customFormat="1" ht="12.75" customHeight="1" x14ac:dyDescent="0.2">
      <c r="A605" s="73"/>
      <c r="B605" s="73"/>
      <c r="C605" s="73"/>
      <c r="D605" s="73"/>
      <c r="E605" s="73"/>
      <c r="F605" s="73"/>
      <c r="G605" s="73"/>
      <c r="H605" s="73"/>
      <c r="I605" s="73"/>
      <c r="J605" s="73"/>
      <c r="Q605" s="73"/>
    </row>
    <row r="606" spans="1:17" s="4" customFormat="1" ht="12.75" customHeight="1" x14ac:dyDescent="0.2">
      <c r="A606" s="73"/>
      <c r="B606" s="73"/>
      <c r="C606" s="73"/>
      <c r="D606" s="73"/>
      <c r="E606" s="73"/>
      <c r="F606" s="73"/>
      <c r="G606" s="73"/>
      <c r="H606" s="73"/>
      <c r="I606" s="73"/>
      <c r="J606" s="73"/>
      <c r="Q606" s="73"/>
    </row>
    <row r="607" spans="1:17" s="4" customFormat="1" ht="12.75" customHeight="1" x14ac:dyDescent="0.2">
      <c r="A607" s="73"/>
      <c r="B607" s="73"/>
      <c r="C607" s="73"/>
      <c r="D607" s="73"/>
      <c r="E607" s="73"/>
      <c r="F607" s="73"/>
      <c r="G607" s="73"/>
      <c r="H607" s="73"/>
      <c r="I607" s="73"/>
      <c r="J607" s="73"/>
      <c r="Q607" s="73"/>
    </row>
    <row r="608" spans="1:17" s="4" customFormat="1" ht="12.75" customHeight="1" x14ac:dyDescent="0.2">
      <c r="A608" s="73"/>
      <c r="B608" s="73"/>
      <c r="C608" s="73"/>
      <c r="D608" s="73"/>
      <c r="E608" s="73"/>
      <c r="F608" s="73"/>
      <c r="G608" s="73"/>
      <c r="H608" s="73"/>
      <c r="I608" s="73"/>
      <c r="J608" s="73"/>
      <c r="Q608" s="73"/>
    </row>
    <row r="609" spans="1:17" s="4" customFormat="1" ht="12.75" customHeight="1" x14ac:dyDescent="0.2">
      <c r="A609" s="73"/>
      <c r="B609" s="73"/>
      <c r="C609" s="73"/>
      <c r="D609" s="73"/>
      <c r="E609" s="73"/>
      <c r="F609" s="73"/>
      <c r="G609" s="73"/>
      <c r="H609" s="73"/>
      <c r="I609" s="73"/>
      <c r="J609" s="73"/>
      <c r="Q609" s="73"/>
    </row>
    <row r="610" spans="1:17" s="4" customFormat="1" ht="12.75" customHeight="1" x14ac:dyDescent="0.2">
      <c r="A610" s="73"/>
      <c r="B610" s="73"/>
      <c r="C610" s="73"/>
      <c r="D610" s="73"/>
      <c r="E610" s="73"/>
      <c r="F610" s="73"/>
      <c r="G610" s="73"/>
      <c r="H610" s="73"/>
      <c r="I610" s="73"/>
      <c r="J610" s="73"/>
      <c r="Q610" s="73"/>
    </row>
    <row r="611" spans="1:17" s="4" customFormat="1" ht="12.75" customHeight="1" x14ac:dyDescent="0.2">
      <c r="A611" s="73"/>
      <c r="B611" s="73"/>
      <c r="C611" s="73"/>
      <c r="D611" s="73"/>
      <c r="E611" s="73"/>
      <c r="F611" s="73"/>
      <c r="G611" s="73"/>
      <c r="H611" s="73"/>
      <c r="I611" s="73"/>
      <c r="J611" s="73"/>
      <c r="Q611" s="73"/>
    </row>
    <row r="612" spans="1:17" s="4" customFormat="1" ht="12.75" customHeight="1" x14ac:dyDescent="0.2">
      <c r="A612" s="73"/>
      <c r="B612" s="73"/>
      <c r="C612" s="73"/>
      <c r="D612" s="73"/>
      <c r="E612" s="73"/>
      <c r="F612" s="73"/>
      <c r="G612" s="73"/>
      <c r="H612" s="73"/>
      <c r="I612" s="73"/>
      <c r="J612" s="73"/>
      <c r="Q612" s="73"/>
    </row>
    <row r="613" spans="1:17" s="4" customFormat="1" ht="12.75" customHeight="1" x14ac:dyDescent="0.2">
      <c r="A613" s="73"/>
      <c r="B613" s="73"/>
      <c r="C613" s="73"/>
      <c r="D613" s="73"/>
      <c r="E613" s="73"/>
      <c r="F613" s="73"/>
      <c r="G613" s="73"/>
      <c r="H613" s="73"/>
      <c r="I613" s="73"/>
      <c r="J613" s="73"/>
      <c r="Q613" s="73"/>
    </row>
    <row r="614" spans="1:17" s="4" customFormat="1" ht="12.75" customHeight="1" x14ac:dyDescent="0.2">
      <c r="A614" s="73"/>
      <c r="B614" s="73"/>
      <c r="C614" s="73"/>
      <c r="D614" s="73"/>
      <c r="E614" s="73"/>
      <c r="F614" s="73"/>
      <c r="G614" s="73"/>
      <c r="H614" s="73"/>
      <c r="I614" s="73"/>
      <c r="J614" s="73"/>
      <c r="Q614" s="73"/>
    </row>
    <row r="615" spans="1:17" s="4" customFormat="1" ht="12.75" customHeight="1" x14ac:dyDescent="0.2">
      <c r="A615" s="73"/>
      <c r="B615" s="73"/>
      <c r="C615" s="73"/>
      <c r="D615" s="73"/>
      <c r="E615" s="73"/>
      <c r="F615" s="73"/>
      <c r="G615" s="73"/>
      <c r="H615" s="73"/>
      <c r="I615" s="73"/>
      <c r="J615" s="73"/>
      <c r="Q615" s="73"/>
    </row>
    <row r="616" spans="1:17" s="4" customFormat="1" ht="12.75" customHeight="1" x14ac:dyDescent="0.2">
      <c r="A616" s="73"/>
      <c r="B616" s="73"/>
      <c r="C616" s="73"/>
      <c r="D616" s="73"/>
      <c r="E616" s="73"/>
      <c r="F616" s="73"/>
      <c r="G616" s="73"/>
      <c r="H616" s="73"/>
      <c r="I616" s="73"/>
      <c r="J616" s="73"/>
      <c r="Q616" s="73"/>
    </row>
    <row r="617" spans="1:17" s="4" customFormat="1" ht="12.75" customHeight="1" x14ac:dyDescent="0.2">
      <c r="A617" s="73"/>
      <c r="B617" s="73"/>
      <c r="C617" s="73"/>
      <c r="D617" s="73"/>
      <c r="E617" s="73"/>
      <c r="F617" s="73"/>
      <c r="G617" s="73"/>
      <c r="H617" s="73"/>
      <c r="I617" s="73"/>
      <c r="J617" s="73"/>
      <c r="Q617" s="73"/>
    </row>
    <row r="618" spans="1:17" s="4" customFormat="1" ht="12.75" customHeight="1" x14ac:dyDescent="0.2">
      <c r="A618" s="73"/>
      <c r="B618" s="73"/>
      <c r="C618" s="73"/>
      <c r="D618" s="73"/>
      <c r="E618" s="73"/>
      <c r="F618" s="73"/>
      <c r="G618" s="73"/>
      <c r="H618" s="73"/>
      <c r="I618" s="73"/>
      <c r="J618" s="73"/>
      <c r="Q618" s="73"/>
    </row>
    <row r="619" spans="1:17" s="4" customFormat="1" ht="12.75" customHeight="1" x14ac:dyDescent="0.2">
      <c r="A619" s="73"/>
      <c r="B619" s="73"/>
      <c r="C619" s="73"/>
      <c r="D619" s="73"/>
      <c r="E619" s="73"/>
      <c r="F619" s="73"/>
      <c r="G619" s="73"/>
      <c r="H619" s="73"/>
      <c r="I619" s="73"/>
      <c r="J619" s="73"/>
      <c r="Q619" s="73"/>
    </row>
    <row r="620" spans="1:17" s="4" customFormat="1" ht="12.75" customHeight="1" x14ac:dyDescent="0.2">
      <c r="A620" s="73"/>
      <c r="B620" s="73"/>
      <c r="C620" s="73"/>
      <c r="D620" s="73"/>
      <c r="E620" s="73"/>
      <c r="F620" s="73"/>
      <c r="G620" s="73"/>
      <c r="H620" s="73"/>
      <c r="I620" s="73"/>
      <c r="J620" s="73"/>
      <c r="Q620" s="73"/>
    </row>
    <row r="621" spans="1:17" s="4" customFormat="1" ht="12.75" customHeight="1" x14ac:dyDescent="0.2">
      <c r="A621" s="73"/>
      <c r="B621" s="73"/>
      <c r="C621" s="73"/>
      <c r="D621" s="73"/>
      <c r="E621" s="73"/>
      <c r="F621" s="73"/>
      <c r="G621" s="73"/>
      <c r="H621" s="73"/>
      <c r="I621" s="73"/>
      <c r="J621" s="73"/>
      <c r="Q621" s="73"/>
    </row>
    <row r="622" spans="1:17" s="4" customFormat="1" ht="12.75" customHeight="1" x14ac:dyDescent="0.2">
      <c r="A622" s="73"/>
      <c r="B622" s="73"/>
      <c r="C622" s="73"/>
      <c r="D622" s="73"/>
      <c r="E622" s="73"/>
      <c r="F622" s="73"/>
      <c r="G622" s="73"/>
      <c r="H622" s="73"/>
      <c r="I622" s="73"/>
      <c r="J622" s="73"/>
      <c r="Q622" s="73"/>
    </row>
    <row r="623" spans="1:17" s="4" customFormat="1" ht="12.75" customHeight="1" x14ac:dyDescent="0.2">
      <c r="A623" s="73"/>
      <c r="B623" s="73"/>
      <c r="C623" s="73"/>
      <c r="D623" s="73"/>
      <c r="E623" s="73"/>
      <c r="F623" s="73"/>
      <c r="G623" s="73"/>
      <c r="H623" s="73"/>
      <c r="I623" s="73"/>
      <c r="J623" s="73"/>
      <c r="Q623" s="73"/>
    </row>
    <row r="624" spans="1:17" s="4" customFormat="1" ht="12.75" customHeight="1" x14ac:dyDescent="0.2">
      <c r="A624" s="73"/>
      <c r="B624" s="73"/>
      <c r="C624" s="73"/>
      <c r="D624" s="73"/>
      <c r="E624" s="73"/>
      <c r="F624" s="73"/>
      <c r="G624" s="73"/>
      <c r="H624" s="73"/>
      <c r="I624" s="73"/>
      <c r="J624" s="73"/>
      <c r="Q624" s="73"/>
    </row>
    <row r="625" spans="1:17" s="4" customFormat="1" ht="12.75" customHeight="1" x14ac:dyDescent="0.2">
      <c r="A625" s="73"/>
      <c r="B625" s="73"/>
      <c r="C625" s="73"/>
      <c r="D625" s="73"/>
      <c r="E625" s="73"/>
      <c r="F625" s="73"/>
      <c r="G625" s="73"/>
      <c r="H625" s="73"/>
      <c r="I625" s="73"/>
      <c r="J625" s="73"/>
      <c r="Q625" s="73"/>
    </row>
    <row r="626" spans="1:17" s="4" customFormat="1" ht="12.75" customHeight="1" x14ac:dyDescent="0.2">
      <c r="A626" s="73"/>
      <c r="B626" s="73"/>
      <c r="C626" s="73"/>
      <c r="D626" s="73"/>
      <c r="E626" s="73"/>
      <c r="F626" s="73"/>
      <c r="G626" s="73"/>
      <c r="H626" s="73"/>
      <c r="I626" s="73"/>
      <c r="J626" s="73"/>
      <c r="Q626" s="73"/>
    </row>
    <row r="627" spans="1:17" s="4" customFormat="1" ht="12.75" customHeight="1" x14ac:dyDescent="0.2">
      <c r="A627" s="73"/>
      <c r="B627" s="73"/>
      <c r="C627" s="73"/>
      <c r="D627" s="73"/>
      <c r="E627" s="73"/>
      <c r="F627" s="73"/>
      <c r="G627" s="73"/>
      <c r="H627" s="73"/>
      <c r="I627" s="73"/>
      <c r="J627" s="73"/>
      <c r="Q627" s="73"/>
    </row>
    <row r="628" spans="1:17" s="4" customFormat="1" ht="12.75" customHeight="1" x14ac:dyDescent="0.2">
      <c r="A628" s="73"/>
      <c r="B628" s="73"/>
      <c r="C628" s="73"/>
      <c r="D628" s="73"/>
      <c r="E628" s="73"/>
      <c r="F628" s="73"/>
      <c r="G628" s="73"/>
      <c r="H628" s="73"/>
      <c r="I628" s="73"/>
      <c r="J628" s="73"/>
      <c r="Q628" s="73"/>
    </row>
    <row r="629" spans="1:17" s="4" customFormat="1" ht="12.75" customHeight="1" x14ac:dyDescent="0.2">
      <c r="A629" s="73"/>
      <c r="B629" s="73"/>
      <c r="C629" s="73"/>
      <c r="D629" s="73"/>
      <c r="E629" s="73"/>
      <c r="F629" s="73"/>
      <c r="G629" s="73"/>
      <c r="H629" s="73"/>
      <c r="I629" s="73"/>
      <c r="J629" s="73"/>
      <c r="Q629" s="73"/>
    </row>
    <row r="630" spans="1:17" s="4" customFormat="1" ht="12.75" customHeight="1" x14ac:dyDescent="0.2">
      <c r="A630" s="73"/>
      <c r="B630" s="73"/>
      <c r="C630" s="73"/>
      <c r="D630" s="73"/>
      <c r="E630" s="73"/>
      <c r="F630" s="73"/>
      <c r="G630" s="73"/>
      <c r="H630" s="73"/>
      <c r="I630" s="73"/>
      <c r="J630" s="73"/>
      <c r="Q630" s="73"/>
    </row>
    <row r="631" spans="1:17" s="4" customFormat="1" ht="12.75" customHeight="1" x14ac:dyDescent="0.2">
      <c r="A631" s="73"/>
      <c r="B631" s="73"/>
      <c r="C631" s="73"/>
      <c r="D631" s="73"/>
      <c r="E631" s="73"/>
      <c r="F631" s="73"/>
      <c r="G631" s="73"/>
      <c r="H631" s="73"/>
      <c r="I631" s="73"/>
      <c r="J631" s="73"/>
      <c r="Q631" s="73"/>
    </row>
    <row r="632" spans="1:17" s="4" customFormat="1" ht="12.75" customHeight="1" x14ac:dyDescent="0.2">
      <c r="A632" s="73"/>
      <c r="B632" s="73"/>
      <c r="C632" s="73"/>
      <c r="D632" s="73"/>
      <c r="E632" s="73"/>
      <c r="F632" s="73"/>
      <c r="G632" s="73"/>
      <c r="H632" s="73"/>
      <c r="I632" s="73"/>
      <c r="J632" s="73"/>
      <c r="Q632" s="73"/>
    </row>
    <row r="633" spans="1:17" s="4" customFormat="1" ht="12.75" customHeight="1" x14ac:dyDescent="0.2">
      <c r="A633" s="73"/>
      <c r="B633" s="73"/>
      <c r="C633" s="73"/>
      <c r="D633" s="73"/>
      <c r="E633" s="73"/>
      <c r="F633" s="73"/>
      <c r="G633" s="73"/>
      <c r="H633" s="73"/>
      <c r="I633" s="73"/>
      <c r="J633" s="73"/>
      <c r="Q633" s="73"/>
    </row>
    <row r="634" spans="1:17" s="4" customFormat="1" ht="12.75" customHeight="1" x14ac:dyDescent="0.2">
      <c r="A634" s="73"/>
      <c r="B634" s="73"/>
      <c r="C634" s="73"/>
      <c r="D634" s="73"/>
      <c r="E634" s="73"/>
      <c r="F634" s="73"/>
      <c r="G634" s="73"/>
      <c r="H634" s="73"/>
      <c r="I634" s="73"/>
      <c r="J634" s="73"/>
      <c r="Q634" s="73"/>
    </row>
    <row r="635" spans="1:17" s="4" customFormat="1" ht="12.75" customHeight="1" x14ac:dyDescent="0.2">
      <c r="A635" s="73"/>
      <c r="B635" s="73"/>
      <c r="C635" s="73"/>
      <c r="D635" s="73"/>
      <c r="E635" s="73"/>
      <c r="F635" s="73"/>
      <c r="G635" s="73"/>
      <c r="H635" s="73"/>
      <c r="I635" s="73"/>
      <c r="J635" s="73"/>
      <c r="Q635" s="73"/>
    </row>
    <row r="636" spans="1:17" s="4" customFormat="1" ht="12.75" customHeight="1" x14ac:dyDescent="0.2">
      <c r="A636" s="73"/>
      <c r="B636" s="73"/>
      <c r="C636" s="73"/>
      <c r="D636" s="73"/>
      <c r="E636" s="73"/>
      <c r="F636" s="73"/>
      <c r="G636" s="73"/>
      <c r="H636" s="73"/>
      <c r="I636" s="73"/>
      <c r="J636" s="73"/>
      <c r="Q636" s="73"/>
    </row>
    <row r="637" spans="1:17" s="4" customFormat="1" ht="12.75" customHeight="1" x14ac:dyDescent="0.2">
      <c r="A637" s="73"/>
      <c r="B637" s="73"/>
      <c r="C637" s="73"/>
      <c r="D637" s="73"/>
      <c r="E637" s="73"/>
      <c r="F637" s="73"/>
      <c r="G637" s="73"/>
      <c r="H637" s="73"/>
      <c r="I637" s="73"/>
      <c r="J637" s="73"/>
      <c r="Q637" s="73"/>
    </row>
    <row r="638" spans="1:17" s="4" customFormat="1" ht="12.75" customHeight="1" x14ac:dyDescent="0.2">
      <c r="A638" s="73"/>
      <c r="B638" s="73"/>
      <c r="C638" s="73"/>
      <c r="D638" s="73"/>
      <c r="E638" s="73"/>
      <c r="F638" s="73"/>
      <c r="G638" s="73"/>
      <c r="H638" s="73"/>
      <c r="I638" s="73"/>
      <c r="J638" s="73"/>
      <c r="Q638" s="73"/>
    </row>
    <row r="639" spans="1:17" s="4" customFormat="1" ht="12.75" customHeight="1" x14ac:dyDescent="0.2">
      <c r="A639" s="73"/>
      <c r="B639" s="73"/>
      <c r="C639" s="73"/>
      <c r="D639" s="73"/>
      <c r="E639" s="73"/>
      <c r="F639" s="73"/>
      <c r="G639" s="73"/>
      <c r="H639" s="73"/>
      <c r="I639" s="73"/>
      <c r="J639" s="73"/>
      <c r="Q639" s="73"/>
    </row>
    <row r="640" spans="1:17" s="4" customFormat="1" ht="12.75" customHeight="1" x14ac:dyDescent="0.2">
      <c r="A640" s="73"/>
      <c r="B640" s="73"/>
      <c r="C640" s="73"/>
      <c r="D640" s="73"/>
      <c r="E640" s="73"/>
      <c r="F640" s="73"/>
      <c r="G640" s="73"/>
      <c r="H640" s="73"/>
      <c r="I640" s="73"/>
      <c r="J640" s="73"/>
      <c r="Q640" s="73"/>
    </row>
    <row r="641" spans="1:17" s="4" customFormat="1" ht="12.75" customHeight="1" x14ac:dyDescent="0.2">
      <c r="A641" s="73"/>
      <c r="B641" s="73"/>
      <c r="C641" s="73"/>
      <c r="D641" s="73"/>
      <c r="E641" s="73"/>
      <c r="F641" s="73"/>
      <c r="G641" s="73"/>
      <c r="H641" s="73"/>
      <c r="I641" s="73"/>
      <c r="J641" s="73"/>
      <c r="Q641" s="73"/>
    </row>
    <row r="642" spans="1:17" s="4" customFormat="1" ht="12.75" customHeight="1" x14ac:dyDescent="0.2">
      <c r="A642" s="73"/>
      <c r="B642" s="73"/>
      <c r="C642" s="73"/>
      <c r="D642" s="73"/>
      <c r="E642" s="73"/>
      <c r="F642" s="73"/>
      <c r="G642" s="73"/>
      <c r="H642" s="73"/>
      <c r="I642" s="73"/>
      <c r="J642" s="73"/>
      <c r="Q642" s="73"/>
    </row>
    <row r="643" spans="1:17" s="4" customFormat="1" ht="12.75" customHeight="1" x14ac:dyDescent="0.2">
      <c r="A643" s="73"/>
      <c r="B643" s="73"/>
      <c r="C643" s="73"/>
      <c r="D643" s="73"/>
      <c r="E643" s="73"/>
      <c r="F643" s="73"/>
      <c r="G643" s="73"/>
      <c r="H643" s="73"/>
      <c r="I643" s="73"/>
      <c r="J643" s="73"/>
      <c r="Q643" s="73"/>
    </row>
    <row r="644" spans="1:17" s="4" customFormat="1" ht="12.75" customHeight="1" x14ac:dyDescent="0.2">
      <c r="A644" s="73"/>
      <c r="B644" s="73"/>
      <c r="C644" s="73"/>
      <c r="D644" s="73"/>
      <c r="E644" s="73"/>
      <c r="F644" s="73"/>
      <c r="G644" s="73"/>
      <c r="H644" s="73"/>
      <c r="I644" s="73"/>
      <c r="J644" s="73"/>
      <c r="Q644" s="73"/>
    </row>
    <row r="645" spans="1:17" s="4" customFormat="1" ht="12.75" customHeight="1" x14ac:dyDescent="0.2">
      <c r="A645" s="73"/>
      <c r="B645" s="73"/>
      <c r="C645" s="73"/>
      <c r="D645" s="73"/>
      <c r="E645" s="73"/>
      <c r="F645" s="73"/>
      <c r="G645" s="73"/>
      <c r="H645" s="73"/>
      <c r="I645" s="73"/>
      <c r="J645" s="73"/>
      <c r="Q645" s="73"/>
    </row>
    <row r="646" spans="1:17" s="4" customFormat="1" ht="12.75" customHeight="1" x14ac:dyDescent="0.2">
      <c r="A646" s="73"/>
      <c r="B646" s="73"/>
      <c r="C646" s="73"/>
      <c r="D646" s="73"/>
      <c r="E646" s="73"/>
      <c r="F646" s="73"/>
      <c r="G646" s="73"/>
      <c r="H646" s="73"/>
      <c r="I646" s="73"/>
      <c r="J646" s="73"/>
      <c r="Q646" s="73"/>
    </row>
    <row r="647" spans="1:17" s="4" customFormat="1" ht="12.75" customHeight="1" x14ac:dyDescent="0.2">
      <c r="A647" s="73"/>
      <c r="B647" s="73"/>
      <c r="C647" s="73"/>
      <c r="D647" s="73"/>
      <c r="E647" s="73"/>
      <c r="F647" s="73"/>
      <c r="G647" s="73"/>
      <c r="H647" s="73"/>
      <c r="I647" s="73"/>
      <c r="J647" s="73"/>
      <c r="Q647" s="73"/>
    </row>
    <row r="648" spans="1:17" s="4" customFormat="1" ht="12.75" customHeight="1" x14ac:dyDescent="0.2">
      <c r="A648" s="73"/>
      <c r="B648" s="73"/>
      <c r="C648" s="73"/>
      <c r="D648" s="73"/>
      <c r="E648" s="73"/>
      <c r="F648" s="73"/>
      <c r="G648" s="73"/>
      <c r="H648" s="73"/>
      <c r="I648" s="73"/>
      <c r="J648" s="73"/>
      <c r="Q648" s="73"/>
    </row>
    <row r="649" spans="1:17" s="4" customFormat="1" ht="12.75" customHeight="1" x14ac:dyDescent="0.2">
      <c r="A649" s="73"/>
      <c r="B649" s="73"/>
      <c r="C649" s="73"/>
      <c r="D649" s="73"/>
      <c r="E649" s="73"/>
      <c r="F649" s="73"/>
      <c r="G649" s="73"/>
      <c r="H649" s="73"/>
      <c r="I649" s="73"/>
      <c r="J649" s="73"/>
      <c r="Q649" s="73"/>
    </row>
    <row r="650" spans="1:17" s="4" customFormat="1" ht="12.75" customHeight="1" x14ac:dyDescent="0.2">
      <c r="A650" s="73"/>
      <c r="B650" s="73"/>
      <c r="C650" s="73"/>
      <c r="D650" s="73"/>
      <c r="E650" s="73"/>
      <c r="F650" s="73"/>
      <c r="G650" s="73"/>
      <c r="H650" s="73"/>
      <c r="I650" s="73"/>
      <c r="J650" s="73"/>
      <c r="Q650" s="73"/>
    </row>
    <row r="651" spans="1:17" s="4" customFormat="1" ht="12.75" customHeight="1" x14ac:dyDescent="0.2">
      <c r="A651" s="73"/>
      <c r="B651" s="73"/>
      <c r="C651" s="73"/>
      <c r="D651" s="73"/>
      <c r="E651" s="73"/>
      <c r="F651" s="73"/>
      <c r="G651" s="73"/>
      <c r="H651" s="73"/>
      <c r="I651" s="73"/>
      <c r="J651" s="73"/>
      <c r="Q651" s="73"/>
    </row>
    <row r="652" spans="1:17" s="4" customFormat="1" ht="12.75" customHeight="1" x14ac:dyDescent="0.2">
      <c r="A652" s="73"/>
      <c r="B652" s="73"/>
      <c r="C652" s="73"/>
      <c r="D652" s="73"/>
      <c r="E652" s="73"/>
      <c r="F652" s="73"/>
      <c r="G652" s="73"/>
      <c r="H652" s="73"/>
      <c r="I652" s="73"/>
      <c r="J652" s="73"/>
      <c r="Q652" s="73"/>
    </row>
    <row r="653" spans="1:17" s="4" customFormat="1" ht="12.75" customHeight="1" x14ac:dyDescent="0.2">
      <c r="A653" s="73"/>
      <c r="B653" s="73"/>
      <c r="C653" s="73"/>
      <c r="D653" s="73"/>
      <c r="E653" s="73"/>
      <c r="F653" s="73"/>
      <c r="G653" s="73"/>
      <c r="H653" s="73"/>
      <c r="I653" s="73"/>
      <c r="J653" s="73"/>
      <c r="Q653" s="73"/>
    </row>
    <row r="654" spans="1:17" s="4" customFormat="1" ht="12.75" customHeight="1" x14ac:dyDescent="0.2">
      <c r="A654" s="73"/>
      <c r="B654" s="73"/>
      <c r="C654" s="73"/>
      <c r="D654" s="73"/>
      <c r="E654" s="73"/>
      <c r="F654" s="73"/>
      <c r="G654" s="73"/>
      <c r="H654" s="73"/>
      <c r="I654" s="73"/>
      <c r="J654" s="73"/>
      <c r="Q654" s="73"/>
    </row>
    <row r="655" spans="1:17" s="4" customFormat="1" ht="12.75" customHeight="1" x14ac:dyDescent="0.2">
      <c r="A655" s="73"/>
      <c r="B655" s="73"/>
      <c r="C655" s="73"/>
      <c r="D655" s="73"/>
      <c r="E655" s="73"/>
      <c r="F655" s="73"/>
      <c r="G655" s="73"/>
      <c r="H655" s="73"/>
      <c r="I655" s="73"/>
      <c r="J655" s="73"/>
      <c r="Q655" s="73"/>
    </row>
    <row r="656" spans="1:17" s="4" customFormat="1" ht="12.75" customHeight="1" x14ac:dyDescent="0.2">
      <c r="A656" s="73"/>
      <c r="B656" s="73"/>
      <c r="C656" s="73"/>
      <c r="D656" s="73"/>
      <c r="E656" s="73"/>
      <c r="F656" s="73"/>
      <c r="G656" s="73"/>
      <c r="H656" s="73"/>
      <c r="I656" s="73"/>
      <c r="J656" s="73"/>
      <c r="Q656" s="73"/>
    </row>
    <row r="657" spans="1:17" s="4" customFormat="1" ht="12.75" customHeight="1" x14ac:dyDescent="0.2">
      <c r="A657" s="73"/>
      <c r="B657" s="73"/>
      <c r="C657" s="73"/>
      <c r="D657" s="73"/>
      <c r="E657" s="73"/>
      <c r="F657" s="73"/>
      <c r="G657" s="73"/>
      <c r="H657" s="73"/>
      <c r="I657" s="73"/>
      <c r="J657" s="73"/>
      <c r="Q657" s="73"/>
    </row>
    <row r="658" spans="1:17" s="4" customFormat="1" ht="12.75" customHeight="1" x14ac:dyDescent="0.2">
      <c r="A658" s="73"/>
      <c r="B658" s="73"/>
      <c r="C658" s="73"/>
      <c r="D658" s="73"/>
      <c r="E658" s="73"/>
      <c r="F658" s="73"/>
      <c r="G658" s="73"/>
      <c r="H658" s="73"/>
      <c r="I658" s="73"/>
      <c r="J658" s="73"/>
      <c r="Q658" s="73"/>
    </row>
    <row r="659" spans="1:17" s="4" customFormat="1" ht="12.75" customHeight="1" x14ac:dyDescent="0.2">
      <c r="A659" s="73"/>
      <c r="B659" s="73"/>
      <c r="C659" s="73"/>
      <c r="D659" s="73"/>
      <c r="E659" s="73"/>
      <c r="F659" s="73"/>
      <c r="G659" s="73"/>
      <c r="H659" s="73"/>
      <c r="I659" s="73"/>
      <c r="J659" s="73"/>
      <c r="Q659" s="73"/>
    </row>
    <row r="660" spans="1:17" s="4" customFormat="1" ht="12.75" customHeight="1" x14ac:dyDescent="0.2">
      <c r="A660" s="73"/>
      <c r="B660" s="73"/>
      <c r="C660" s="73"/>
      <c r="D660" s="73"/>
      <c r="E660" s="73"/>
      <c r="F660" s="73"/>
      <c r="G660" s="73"/>
      <c r="H660" s="73"/>
      <c r="I660" s="73"/>
      <c r="J660" s="73"/>
      <c r="Q660" s="73"/>
    </row>
    <row r="661" spans="1:17" s="4" customFormat="1" ht="12.75" customHeight="1" x14ac:dyDescent="0.2">
      <c r="A661" s="73"/>
      <c r="B661" s="73"/>
      <c r="C661" s="73"/>
      <c r="D661" s="73"/>
      <c r="E661" s="73"/>
      <c r="F661" s="73"/>
      <c r="G661" s="73"/>
      <c r="H661" s="73"/>
      <c r="I661" s="73"/>
      <c r="J661" s="73"/>
      <c r="Q661" s="73"/>
    </row>
    <row r="662" spans="1:17" s="4" customFormat="1" ht="12.75" customHeight="1" x14ac:dyDescent="0.2">
      <c r="A662" s="73"/>
      <c r="B662" s="73"/>
      <c r="C662" s="73"/>
      <c r="D662" s="73"/>
      <c r="E662" s="73"/>
      <c r="F662" s="73"/>
      <c r="G662" s="73"/>
      <c r="H662" s="73"/>
      <c r="I662" s="73"/>
      <c r="J662" s="73"/>
      <c r="Q662" s="73"/>
    </row>
    <row r="663" spans="1:17" s="4" customFormat="1" x14ac:dyDescent="0.2">
      <c r="A663" s="73"/>
      <c r="B663" s="73"/>
      <c r="C663" s="73"/>
      <c r="D663" s="73"/>
      <c r="E663" s="73"/>
      <c r="F663" s="73"/>
      <c r="G663" s="73"/>
      <c r="H663" s="73"/>
      <c r="I663" s="73"/>
      <c r="J663" s="73"/>
      <c r="Q663" s="73"/>
    </row>
    <row r="664" spans="1:17" s="4" customFormat="1" x14ac:dyDescent="0.2">
      <c r="A664" s="73"/>
      <c r="B664" s="73"/>
      <c r="C664" s="73"/>
      <c r="D664" s="73"/>
      <c r="E664" s="73"/>
      <c r="F664" s="73"/>
      <c r="G664" s="73"/>
      <c r="H664" s="73"/>
      <c r="I664" s="73"/>
      <c r="J664" s="73"/>
      <c r="Q664" s="73"/>
    </row>
    <row r="665" spans="1:17" s="4" customFormat="1" x14ac:dyDescent="0.2">
      <c r="A665" s="73"/>
      <c r="B665" s="73"/>
      <c r="C665" s="73"/>
      <c r="D665" s="73"/>
      <c r="E665" s="73"/>
      <c r="F665" s="73"/>
      <c r="G665" s="73"/>
      <c r="H665" s="73"/>
      <c r="I665" s="73"/>
      <c r="J665" s="73"/>
      <c r="Q665" s="73"/>
    </row>
    <row r="666" spans="1:17" s="4" customFormat="1" x14ac:dyDescent="0.2">
      <c r="A666" s="73"/>
      <c r="B666" s="73"/>
      <c r="C666" s="73"/>
      <c r="D666" s="73"/>
      <c r="E666" s="73"/>
      <c r="F666" s="73"/>
      <c r="G666" s="73"/>
      <c r="H666" s="73"/>
      <c r="I666" s="73"/>
      <c r="J666" s="73"/>
      <c r="Q666" s="73"/>
    </row>
    <row r="667" spans="1:17" s="4" customFormat="1" x14ac:dyDescent="0.2">
      <c r="A667" s="73"/>
      <c r="B667" s="73"/>
      <c r="C667" s="73"/>
      <c r="D667" s="73"/>
      <c r="E667" s="73"/>
      <c r="F667" s="73"/>
      <c r="G667" s="73"/>
      <c r="H667" s="73"/>
      <c r="I667" s="73"/>
      <c r="J667" s="73"/>
      <c r="Q667" s="73"/>
    </row>
    <row r="668" spans="1:17" s="4" customFormat="1" x14ac:dyDescent="0.2">
      <c r="A668" s="73"/>
      <c r="B668" s="73"/>
      <c r="C668" s="73"/>
      <c r="D668" s="73"/>
      <c r="E668" s="73"/>
      <c r="F668" s="73"/>
      <c r="G668" s="73"/>
      <c r="H668" s="73"/>
      <c r="I668" s="73"/>
      <c r="J668" s="73"/>
      <c r="Q668" s="73"/>
    </row>
    <row r="669" spans="1:17" s="4" customFormat="1" x14ac:dyDescent="0.2">
      <c r="A669" s="73"/>
      <c r="B669" s="73"/>
      <c r="C669" s="73"/>
      <c r="D669" s="73"/>
      <c r="E669" s="73"/>
      <c r="F669" s="73"/>
      <c r="G669" s="73"/>
      <c r="H669" s="73"/>
      <c r="I669" s="73"/>
      <c r="J669" s="73"/>
      <c r="Q669" s="73"/>
    </row>
    <row r="670" spans="1:17" s="4" customFormat="1" x14ac:dyDescent="0.2">
      <c r="A670" s="73"/>
      <c r="B670" s="73"/>
      <c r="C670" s="73"/>
      <c r="D670" s="73"/>
      <c r="E670" s="73"/>
      <c r="F670" s="73"/>
      <c r="G670" s="73"/>
      <c r="H670" s="73"/>
      <c r="I670" s="73"/>
      <c r="J670" s="73"/>
      <c r="Q670" s="73"/>
    </row>
    <row r="671" spans="1:17" s="4" customFormat="1" x14ac:dyDescent="0.2">
      <c r="A671" s="73"/>
      <c r="B671" s="73"/>
      <c r="C671" s="73"/>
      <c r="D671" s="73"/>
      <c r="E671" s="73"/>
      <c r="F671" s="73"/>
      <c r="G671" s="73"/>
      <c r="H671" s="73"/>
      <c r="I671" s="73"/>
      <c r="J671" s="73"/>
      <c r="Q671" s="73"/>
    </row>
    <row r="672" spans="1:17" s="4" customFormat="1" x14ac:dyDescent="0.2">
      <c r="A672" s="73"/>
      <c r="B672" s="73"/>
      <c r="C672" s="73"/>
      <c r="D672" s="73"/>
      <c r="E672" s="73"/>
      <c r="F672" s="73"/>
      <c r="G672" s="73"/>
      <c r="H672" s="73"/>
      <c r="I672" s="73"/>
      <c r="J672" s="73"/>
      <c r="Q672" s="73"/>
    </row>
    <row r="673" spans="1:17" s="4" customFormat="1" x14ac:dyDescent="0.2">
      <c r="A673" s="73"/>
      <c r="B673" s="73"/>
      <c r="C673" s="73"/>
      <c r="D673" s="73"/>
      <c r="E673" s="73"/>
      <c r="F673" s="73"/>
      <c r="G673" s="73"/>
      <c r="H673" s="73"/>
      <c r="I673" s="73"/>
      <c r="J673" s="73"/>
      <c r="Q673" s="73"/>
    </row>
    <row r="674" spans="1:17" s="4" customFormat="1" x14ac:dyDescent="0.2">
      <c r="A674" s="73"/>
      <c r="B674" s="73"/>
      <c r="C674" s="73"/>
      <c r="D674" s="73"/>
      <c r="E674" s="73"/>
      <c r="F674" s="73"/>
      <c r="G674" s="73"/>
      <c r="H674" s="73"/>
      <c r="I674" s="73"/>
      <c r="J674" s="73"/>
      <c r="Q674" s="73"/>
    </row>
    <row r="675" spans="1:17" s="4" customFormat="1" x14ac:dyDescent="0.2">
      <c r="A675" s="73"/>
      <c r="B675" s="73"/>
      <c r="C675" s="73"/>
      <c r="D675" s="73"/>
      <c r="E675" s="73"/>
      <c r="F675" s="73"/>
      <c r="G675" s="73"/>
      <c r="H675" s="73"/>
      <c r="I675" s="73"/>
      <c r="J675" s="73"/>
      <c r="Q675" s="73"/>
    </row>
    <row r="676" spans="1:17" s="4" customFormat="1" x14ac:dyDescent="0.2">
      <c r="A676" s="73"/>
      <c r="B676" s="73"/>
      <c r="C676" s="73"/>
      <c r="D676" s="73"/>
      <c r="E676" s="73"/>
      <c r="F676" s="73"/>
      <c r="G676" s="73"/>
      <c r="H676" s="73"/>
      <c r="I676" s="73"/>
      <c r="J676" s="73"/>
      <c r="Q676" s="73"/>
    </row>
    <row r="677" spans="1:17" s="4" customFormat="1" x14ac:dyDescent="0.2">
      <c r="A677" s="73"/>
      <c r="B677" s="73"/>
      <c r="C677" s="73"/>
      <c r="D677" s="73"/>
      <c r="E677" s="73"/>
      <c r="F677" s="73"/>
      <c r="G677" s="73"/>
      <c r="H677" s="73"/>
      <c r="I677" s="73"/>
      <c r="J677" s="73"/>
      <c r="Q677" s="73"/>
    </row>
    <row r="678" spans="1:17" s="4" customFormat="1" x14ac:dyDescent="0.2">
      <c r="A678" s="73"/>
      <c r="B678" s="73"/>
      <c r="C678" s="73"/>
      <c r="D678" s="73"/>
      <c r="E678" s="73"/>
      <c r="F678" s="73"/>
      <c r="G678" s="73"/>
      <c r="H678" s="73"/>
      <c r="I678" s="73"/>
      <c r="J678" s="73"/>
      <c r="Q678" s="73"/>
    </row>
    <row r="679" spans="1:17" s="4" customFormat="1" x14ac:dyDescent="0.2">
      <c r="A679" s="73"/>
      <c r="B679" s="73"/>
      <c r="C679" s="73"/>
      <c r="D679" s="73"/>
      <c r="E679" s="73"/>
      <c r="F679" s="73"/>
      <c r="G679" s="73"/>
      <c r="H679" s="73"/>
      <c r="I679" s="73"/>
      <c r="J679" s="73"/>
      <c r="Q679" s="73"/>
    </row>
    <row r="680" spans="1:17" s="4" customFormat="1" x14ac:dyDescent="0.2">
      <c r="A680" s="73"/>
      <c r="B680" s="73"/>
      <c r="C680" s="73"/>
      <c r="D680" s="73"/>
      <c r="E680" s="73"/>
      <c r="F680" s="73"/>
      <c r="G680" s="73"/>
      <c r="H680" s="73"/>
      <c r="I680" s="73"/>
      <c r="J680" s="73"/>
      <c r="Q680" s="73"/>
    </row>
    <row r="681" spans="1:17" s="4" customFormat="1" x14ac:dyDescent="0.2">
      <c r="A681" s="73"/>
      <c r="B681" s="73"/>
      <c r="C681" s="73"/>
      <c r="D681" s="73"/>
      <c r="E681" s="73"/>
      <c r="F681" s="73"/>
      <c r="G681" s="73"/>
      <c r="H681" s="73"/>
      <c r="I681" s="73"/>
      <c r="J681" s="73"/>
      <c r="Q681" s="73"/>
    </row>
    <row r="682" spans="1:17" s="4" customFormat="1" x14ac:dyDescent="0.2">
      <c r="A682" s="73"/>
      <c r="B682" s="73"/>
      <c r="C682" s="73"/>
      <c r="D682" s="73"/>
      <c r="E682" s="73"/>
      <c r="F682" s="73"/>
      <c r="G682" s="73"/>
      <c r="H682" s="73"/>
      <c r="I682" s="73"/>
      <c r="J682" s="73"/>
      <c r="Q682" s="73"/>
    </row>
    <row r="683" spans="1:17" s="4" customFormat="1" x14ac:dyDescent="0.2">
      <c r="A683" s="73"/>
      <c r="B683" s="73"/>
      <c r="C683" s="73"/>
      <c r="D683" s="73"/>
      <c r="E683" s="73"/>
      <c r="F683" s="73"/>
      <c r="G683" s="73"/>
      <c r="H683" s="73"/>
      <c r="I683" s="73"/>
      <c r="J683" s="73"/>
      <c r="Q683" s="73"/>
    </row>
    <row r="684" spans="1:17" s="4" customFormat="1" x14ac:dyDescent="0.2">
      <c r="A684" s="73"/>
      <c r="B684" s="73"/>
      <c r="C684" s="73"/>
      <c r="D684" s="73"/>
      <c r="E684" s="73"/>
      <c r="F684" s="73"/>
      <c r="G684" s="73"/>
      <c r="H684" s="73"/>
      <c r="I684" s="73"/>
      <c r="J684" s="73"/>
      <c r="Q684" s="73"/>
    </row>
    <row r="685" spans="1:17" s="4" customFormat="1" x14ac:dyDescent="0.2">
      <c r="A685" s="73"/>
      <c r="B685" s="73"/>
      <c r="C685" s="73"/>
      <c r="D685" s="73"/>
      <c r="E685" s="73"/>
      <c r="F685" s="73"/>
      <c r="G685" s="73"/>
      <c r="H685" s="73"/>
      <c r="I685" s="73"/>
      <c r="J685" s="73"/>
      <c r="Q685" s="73"/>
    </row>
    <row r="686" spans="1:17" s="4" customFormat="1" x14ac:dyDescent="0.2">
      <c r="A686" s="73"/>
      <c r="B686" s="73"/>
      <c r="C686" s="73"/>
      <c r="D686" s="73"/>
      <c r="E686" s="73"/>
      <c r="F686" s="73"/>
      <c r="G686" s="73"/>
      <c r="H686" s="73"/>
      <c r="I686" s="73"/>
      <c r="J686" s="73"/>
      <c r="Q686" s="73"/>
    </row>
    <row r="687" spans="1:17" s="4" customFormat="1" x14ac:dyDescent="0.2">
      <c r="A687" s="73"/>
      <c r="B687" s="73"/>
      <c r="C687" s="73"/>
      <c r="D687" s="73"/>
      <c r="E687" s="73"/>
      <c r="F687" s="73"/>
      <c r="G687" s="73"/>
      <c r="H687" s="73"/>
      <c r="I687" s="73"/>
      <c r="J687" s="73"/>
      <c r="Q687" s="73"/>
    </row>
    <row r="688" spans="1:17" s="4" customFormat="1" x14ac:dyDescent="0.2">
      <c r="A688" s="73"/>
      <c r="B688" s="73"/>
      <c r="C688" s="73"/>
      <c r="D688" s="73"/>
      <c r="E688" s="73"/>
      <c r="F688" s="73"/>
      <c r="G688" s="73"/>
      <c r="H688" s="73"/>
      <c r="I688" s="73"/>
      <c r="J688" s="73"/>
      <c r="Q688" s="73"/>
    </row>
    <row r="689" spans="1:17" s="4" customFormat="1" x14ac:dyDescent="0.2">
      <c r="A689" s="73"/>
      <c r="B689" s="73"/>
      <c r="C689" s="73"/>
      <c r="D689" s="73"/>
      <c r="E689" s="73"/>
      <c r="F689" s="73"/>
      <c r="G689" s="73"/>
      <c r="H689" s="73"/>
      <c r="I689" s="73"/>
      <c r="J689" s="73"/>
      <c r="Q689" s="73"/>
    </row>
    <row r="690" spans="1:17" s="4" customFormat="1" x14ac:dyDescent="0.2">
      <c r="A690" s="73"/>
      <c r="B690" s="73"/>
      <c r="C690" s="73"/>
      <c r="D690" s="73"/>
      <c r="E690" s="73"/>
      <c r="F690" s="73"/>
      <c r="G690" s="73"/>
      <c r="H690" s="73"/>
      <c r="I690" s="73"/>
      <c r="J690" s="73"/>
      <c r="Q690" s="73"/>
    </row>
    <row r="691" spans="1:17" s="4" customFormat="1" x14ac:dyDescent="0.2">
      <c r="A691" s="73"/>
      <c r="B691" s="73"/>
      <c r="C691" s="73"/>
      <c r="D691" s="73"/>
      <c r="E691" s="73"/>
      <c r="F691" s="73"/>
      <c r="G691" s="73"/>
      <c r="H691" s="73"/>
      <c r="I691" s="73"/>
      <c r="J691" s="73"/>
      <c r="Q691" s="73"/>
    </row>
    <row r="692" spans="1:17" s="4" customFormat="1" x14ac:dyDescent="0.2">
      <c r="A692" s="73"/>
      <c r="B692" s="73"/>
      <c r="C692" s="73"/>
      <c r="D692" s="73"/>
      <c r="E692" s="73"/>
      <c r="F692" s="73"/>
      <c r="G692" s="73"/>
      <c r="H692" s="73"/>
      <c r="I692" s="73"/>
      <c r="J692" s="73"/>
      <c r="Q692" s="73"/>
    </row>
    <row r="693" spans="1:17" s="4" customFormat="1" x14ac:dyDescent="0.2">
      <c r="A693" s="73"/>
      <c r="B693" s="73"/>
      <c r="C693" s="73"/>
      <c r="D693" s="73"/>
      <c r="E693" s="73"/>
      <c r="F693" s="73"/>
      <c r="G693" s="73"/>
      <c r="H693" s="73"/>
      <c r="I693" s="73"/>
      <c r="J693" s="73"/>
      <c r="Q693" s="73"/>
    </row>
    <row r="694" spans="1:17" s="4" customFormat="1" x14ac:dyDescent="0.2">
      <c r="A694" s="73"/>
      <c r="B694" s="73"/>
      <c r="C694" s="73"/>
      <c r="D694" s="73"/>
      <c r="E694" s="73"/>
      <c r="F694" s="73"/>
      <c r="G694" s="73"/>
      <c r="H694" s="73"/>
      <c r="I694" s="73"/>
      <c r="J694" s="73"/>
      <c r="Q694" s="73"/>
    </row>
    <row r="695" spans="1:17" s="4" customFormat="1" x14ac:dyDescent="0.2">
      <c r="A695" s="73"/>
      <c r="B695" s="73"/>
      <c r="C695" s="73"/>
      <c r="D695" s="73"/>
      <c r="E695" s="73"/>
      <c r="F695" s="73"/>
      <c r="G695" s="73"/>
      <c r="H695" s="73"/>
      <c r="I695" s="73"/>
      <c r="J695" s="73"/>
      <c r="Q695" s="73"/>
    </row>
    <row r="696" spans="1:17" s="4" customFormat="1" x14ac:dyDescent="0.2">
      <c r="A696" s="73"/>
      <c r="B696" s="73"/>
      <c r="C696" s="73"/>
      <c r="D696" s="73"/>
      <c r="E696" s="73"/>
      <c r="F696" s="73"/>
      <c r="G696" s="73"/>
      <c r="H696" s="73"/>
      <c r="I696" s="73"/>
      <c r="J696" s="73"/>
      <c r="Q696" s="73"/>
    </row>
    <row r="697" spans="1:17" s="4" customFormat="1" x14ac:dyDescent="0.2">
      <c r="A697" s="73"/>
      <c r="B697" s="73"/>
      <c r="C697" s="73"/>
      <c r="D697" s="73"/>
      <c r="E697" s="73"/>
      <c r="F697" s="73"/>
      <c r="G697" s="73"/>
      <c r="H697" s="73"/>
      <c r="I697" s="73"/>
      <c r="J697" s="73"/>
      <c r="Q697" s="73"/>
    </row>
    <row r="698" spans="1:17" s="4" customFormat="1" x14ac:dyDescent="0.2">
      <c r="A698" s="73"/>
      <c r="B698" s="73"/>
      <c r="C698" s="73"/>
      <c r="D698" s="73"/>
      <c r="E698" s="73"/>
      <c r="F698" s="73"/>
      <c r="G698" s="73"/>
      <c r="H698" s="73"/>
      <c r="I698" s="73"/>
      <c r="J698" s="73"/>
      <c r="Q698" s="73"/>
    </row>
    <row r="699" spans="1:17" s="4" customFormat="1" x14ac:dyDescent="0.2">
      <c r="A699" s="73"/>
      <c r="B699" s="73"/>
      <c r="C699" s="73"/>
      <c r="D699" s="73"/>
      <c r="E699" s="73"/>
      <c r="F699" s="73"/>
      <c r="G699" s="73"/>
      <c r="H699" s="73"/>
      <c r="I699" s="73"/>
      <c r="J699" s="73"/>
      <c r="Q699" s="73"/>
    </row>
    <row r="700" spans="1:17" s="4" customFormat="1" x14ac:dyDescent="0.2">
      <c r="A700" s="73"/>
      <c r="B700" s="73"/>
      <c r="C700" s="73"/>
      <c r="D700" s="73"/>
      <c r="E700" s="73"/>
      <c r="F700" s="73"/>
      <c r="G700" s="73"/>
      <c r="H700" s="73"/>
      <c r="I700" s="73"/>
      <c r="J700" s="73"/>
      <c r="Q700" s="73"/>
    </row>
    <row r="701" spans="1:17" s="4" customFormat="1" x14ac:dyDescent="0.2">
      <c r="A701" s="73"/>
      <c r="B701" s="73"/>
      <c r="C701" s="73"/>
      <c r="D701" s="73"/>
      <c r="E701" s="73"/>
      <c r="F701" s="73"/>
      <c r="G701" s="73"/>
      <c r="H701" s="73"/>
      <c r="I701" s="73"/>
      <c r="J701" s="73"/>
      <c r="Q701" s="73"/>
    </row>
    <row r="702" spans="1:17" s="4" customFormat="1" x14ac:dyDescent="0.2">
      <c r="A702" s="73"/>
      <c r="B702" s="73"/>
      <c r="C702" s="73"/>
      <c r="D702" s="73"/>
      <c r="E702" s="73"/>
      <c r="F702" s="73"/>
      <c r="G702" s="73"/>
      <c r="H702" s="73"/>
      <c r="I702" s="73"/>
      <c r="J702" s="73"/>
      <c r="Q702" s="73"/>
    </row>
    <row r="703" spans="1:17" s="4" customFormat="1" x14ac:dyDescent="0.2">
      <c r="A703" s="73"/>
      <c r="B703" s="73"/>
      <c r="C703" s="73"/>
      <c r="D703" s="73"/>
      <c r="E703" s="73"/>
      <c r="F703" s="73"/>
      <c r="G703" s="73"/>
      <c r="H703" s="73"/>
      <c r="I703" s="73"/>
      <c r="J703" s="73"/>
      <c r="Q703" s="73"/>
    </row>
    <row r="704" spans="1:17" s="4" customFormat="1" x14ac:dyDescent="0.2">
      <c r="A704" s="73"/>
      <c r="B704" s="73"/>
      <c r="C704" s="73"/>
      <c r="D704" s="73"/>
      <c r="E704" s="73"/>
      <c r="F704" s="73"/>
      <c r="G704" s="73"/>
      <c r="H704" s="73"/>
      <c r="I704" s="73"/>
      <c r="J704" s="73"/>
      <c r="Q704" s="73"/>
    </row>
    <row r="705" spans="1:17" s="4" customFormat="1" x14ac:dyDescent="0.2">
      <c r="A705" s="73"/>
      <c r="B705" s="73"/>
      <c r="C705" s="73"/>
      <c r="D705" s="73"/>
      <c r="E705" s="73"/>
      <c r="F705" s="73"/>
      <c r="G705" s="73"/>
      <c r="H705" s="73"/>
      <c r="I705" s="73"/>
      <c r="J705" s="73"/>
      <c r="Q705" s="73"/>
    </row>
    <row r="706" spans="1:17" s="4" customFormat="1" x14ac:dyDescent="0.2">
      <c r="A706" s="73"/>
      <c r="B706" s="73"/>
      <c r="C706" s="73"/>
      <c r="D706" s="73"/>
      <c r="E706" s="73"/>
      <c r="F706" s="73"/>
      <c r="G706" s="73"/>
      <c r="H706" s="73"/>
      <c r="I706" s="73"/>
      <c r="J706" s="73"/>
      <c r="Q706" s="73"/>
    </row>
    <row r="707" spans="1:17" s="4" customFormat="1" x14ac:dyDescent="0.2">
      <c r="A707" s="73"/>
      <c r="B707" s="73"/>
      <c r="C707" s="73"/>
      <c r="D707" s="73"/>
      <c r="E707" s="73"/>
      <c r="F707" s="73"/>
      <c r="G707" s="73"/>
      <c r="H707" s="73"/>
      <c r="I707" s="73"/>
      <c r="J707" s="73"/>
      <c r="Q707" s="73"/>
    </row>
    <row r="708" spans="1:17" s="4" customFormat="1" x14ac:dyDescent="0.2">
      <c r="A708" s="73"/>
      <c r="B708" s="73"/>
      <c r="C708" s="73"/>
      <c r="D708" s="73"/>
      <c r="E708" s="73"/>
      <c r="F708" s="73"/>
      <c r="G708" s="73"/>
      <c r="H708" s="73"/>
      <c r="I708" s="73"/>
      <c r="J708" s="73"/>
      <c r="Q708" s="73"/>
    </row>
    <row r="709" spans="1:17" s="4" customFormat="1" x14ac:dyDescent="0.2">
      <c r="A709" s="73"/>
      <c r="B709" s="73"/>
      <c r="C709" s="73"/>
      <c r="D709" s="73"/>
      <c r="E709" s="73"/>
      <c r="F709" s="73"/>
      <c r="G709" s="73"/>
      <c r="H709" s="73"/>
      <c r="I709" s="73"/>
      <c r="J709" s="73"/>
      <c r="Q709" s="73"/>
    </row>
    <row r="710" spans="1:17" s="4" customFormat="1" x14ac:dyDescent="0.2">
      <c r="A710" s="73"/>
      <c r="B710" s="73"/>
      <c r="C710" s="73"/>
      <c r="D710" s="73"/>
      <c r="E710" s="73"/>
      <c r="F710" s="73"/>
      <c r="G710" s="73"/>
      <c r="H710" s="73"/>
      <c r="I710" s="73"/>
      <c r="J710" s="73"/>
      <c r="Q710" s="73"/>
    </row>
    <row r="711" spans="1:17" s="4" customFormat="1" x14ac:dyDescent="0.2">
      <c r="A711" s="73"/>
      <c r="B711" s="73"/>
      <c r="C711" s="73"/>
      <c r="D711" s="73"/>
      <c r="E711" s="73"/>
      <c r="F711" s="73"/>
      <c r="G711" s="73"/>
      <c r="H711" s="73"/>
      <c r="I711" s="73"/>
      <c r="J711" s="73"/>
      <c r="Q711" s="73"/>
    </row>
    <row r="712" spans="1:17" s="4" customFormat="1" x14ac:dyDescent="0.2">
      <c r="A712" s="73"/>
      <c r="B712" s="73"/>
      <c r="C712" s="73"/>
      <c r="D712" s="73"/>
      <c r="E712" s="73"/>
      <c r="F712" s="73"/>
      <c r="G712" s="73"/>
      <c r="H712" s="73"/>
      <c r="I712" s="73"/>
      <c r="J712" s="73"/>
      <c r="Q712" s="73"/>
    </row>
    <row r="713" spans="1:17" s="4" customFormat="1" x14ac:dyDescent="0.2">
      <c r="A713" s="73"/>
      <c r="B713" s="73"/>
      <c r="C713" s="73"/>
      <c r="D713" s="73"/>
      <c r="E713" s="73"/>
      <c r="F713" s="73"/>
      <c r="G713" s="73"/>
      <c r="H713" s="73"/>
      <c r="I713" s="73"/>
      <c r="J713" s="73"/>
      <c r="Q713" s="73"/>
    </row>
    <row r="714" spans="1:17" s="4" customFormat="1" x14ac:dyDescent="0.2">
      <c r="A714" s="73"/>
      <c r="B714" s="73"/>
      <c r="C714" s="73"/>
      <c r="D714" s="73"/>
      <c r="E714" s="73"/>
      <c r="F714" s="73"/>
      <c r="G714" s="73"/>
      <c r="H714" s="73"/>
      <c r="I714" s="73"/>
      <c r="J714" s="73"/>
      <c r="Q714" s="73"/>
    </row>
    <row r="715" spans="1:17" s="4" customFormat="1" x14ac:dyDescent="0.2">
      <c r="A715" s="73"/>
      <c r="B715" s="73"/>
      <c r="C715" s="73"/>
      <c r="D715" s="73"/>
      <c r="E715" s="73"/>
      <c r="F715" s="73"/>
      <c r="G715" s="73"/>
      <c r="H715" s="73"/>
      <c r="I715" s="73"/>
      <c r="J715" s="73"/>
      <c r="Q715" s="73"/>
    </row>
    <row r="716" spans="1:17" s="4" customFormat="1" x14ac:dyDescent="0.2">
      <c r="A716" s="73"/>
      <c r="B716" s="73"/>
      <c r="C716" s="73"/>
      <c r="D716" s="73"/>
      <c r="E716" s="73"/>
      <c r="F716" s="73"/>
      <c r="G716" s="73"/>
      <c r="H716" s="73"/>
      <c r="I716" s="73"/>
      <c r="J716" s="73"/>
      <c r="Q716" s="73"/>
    </row>
    <row r="717" spans="1:17" s="4" customFormat="1" x14ac:dyDescent="0.2">
      <c r="A717" s="73"/>
      <c r="B717" s="73"/>
      <c r="C717" s="73"/>
      <c r="D717" s="73"/>
      <c r="E717" s="73"/>
      <c r="F717" s="73"/>
      <c r="G717" s="73"/>
      <c r="H717" s="73"/>
      <c r="I717" s="73"/>
      <c r="J717" s="73"/>
      <c r="Q717" s="73"/>
    </row>
    <row r="718" spans="1:17" s="4" customFormat="1" x14ac:dyDescent="0.2">
      <c r="A718" s="73"/>
      <c r="B718" s="73"/>
      <c r="C718" s="73"/>
      <c r="D718" s="73"/>
      <c r="E718" s="73"/>
      <c r="F718" s="73"/>
      <c r="G718" s="73"/>
      <c r="H718" s="73"/>
      <c r="I718" s="73"/>
      <c r="J718" s="73"/>
      <c r="Q718" s="73"/>
    </row>
    <row r="719" spans="1:17" s="4" customFormat="1" x14ac:dyDescent="0.2">
      <c r="A719" s="73"/>
      <c r="B719" s="73"/>
      <c r="C719" s="73"/>
      <c r="D719" s="73"/>
      <c r="E719" s="73"/>
      <c r="F719" s="73"/>
      <c r="G719" s="73"/>
      <c r="H719" s="73"/>
      <c r="I719" s="73"/>
      <c r="J719" s="73"/>
      <c r="Q719" s="73"/>
    </row>
    <row r="720" spans="1:17" s="4" customFormat="1" x14ac:dyDescent="0.2">
      <c r="A720" s="73"/>
      <c r="B720" s="73"/>
      <c r="C720" s="73"/>
      <c r="D720" s="73"/>
      <c r="E720" s="73"/>
      <c r="F720" s="73"/>
      <c r="G720" s="73"/>
      <c r="H720" s="73"/>
      <c r="I720" s="73"/>
      <c r="J720" s="73"/>
      <c r="Q720" s="73"/>
    </row>
    <row r="721" spans="1:17" s="4" customFormat="1" x14ac:dyDescent="0.2">
      <c r="A721" s="73"/>
      <c r="B721" s="73"/>
      <c r="C721" s="73"/>
      <c r="D721" s="73"/>
      <c r="E721" s="73"/>
      <c r="F721" s="73"/>
      <c r="G721" s="73"/>
      <c r="H721" s="73"/>
      <c r="I721" s="73"/>
      <c r="J721" s="73"/>
      <c r="Q721" s="73"/>
    </row>
    <row r="722" spans="1:17" s="4" customFormat="1" x14ac:dyDescent="0.2">
      <c r="A722" s="73"/>
      <c r="B722" s="73"/>
      <c r="C722" s="73"/>
      <c r="D722" s="73"/>
      <c r="E722" s="73"/>
      <c r="F722" s="73"/>
      <c r="G722" s="73"/>
      <c r="H722" s="73"/>
      <c r="I722" s="73"/>
      <c r="J722" s="73"/>
      <c r="Q722" s="73"/>
    </row>
    <row r="723" spans="1:17" s="4" customFormat="1" x14ac:dyDescent="0.2">
      <c r="A723" s="73"/>
      <c r="B723" s="73"/>
      <c r="C723" s="73"/>
      <c r="D723" s="73"/>
      <c r="E723" s="73"/>
      <c r="F723" s="73"/>
      <c r="G723" s="73"/>
      <c r="H723" s="73"/>
      <c r="I723" s="73"/>
      <c r="J723" s="73"/>
      <c r="Q723" s="73"/>
    </row>
    <row r="724" spans="1:17" s="4" customFormat="1" x14ac:dyDescent="0.2">
      <c r="A724" s="73"/>
      <c r="B724" s="73"/>
      <c r="C724" s="73"/>
      <c r="D724" s="73"/>
      <c r="E724" s="73"/>
      <c r="F724" s="73"/>
      <c r="G724" s="73"/>
      <c r="H724" s="73"/>
      <c r="I724" s="73"/>
      <c r="J724" s="73"/>
      <c r="Q724" s="73"/>
    </row>
    <row r="725" spans="1:17" s="4" customFormat="1" x14ac:dyDescent="0.2">
      <c r="A725" s="73"/>
      <c r="B725" s="73"/>
      <c r="C725" s="73"/>
      <c r="D725" s="73"/>
      <c r="E725" s="73"/>
      <c r="F725" s="73"/>
      <c r="G725" s="73"/>
      <c r="H725" s="73"/>
      <c r="I725" s="73"/>
      <c r="J725" s="73"/>
      <c r="Q725" s="73"/>
    </row>
    <row r="726" spans="1:17" s="4" customFormat="1" x14ac:dyDescent="0.2">
      <c r="A726" s="73"/>
      <c r="B726" s="73"/>
      <c r="C726" s="73"/>
      <c r="D726" s="73"/>
      <c r="E726" s="73"/>
      <c r="F726" s="73"/>
      <c r="G726" s="73"/>
      <c r="H726" s="73"/>
      <c r="I726" s="73"/>
      <c r="J726" s="73"/>
      <c r="Q726" s="73"/>
    </row>
    <row r="727" spans="1:17" s="4" customFormat="1" x14ac:dyDescent="0.2">
      <c r="A727" s="73"/>
      <c r="B727" s="73"/>
      <c r="C727" s="73"/>
      <c r="D727" s="73"/>
      <c r="E727" s="73"/>
      <c r="F727" s="73"/>
      <c r="G727" s="73"/>
      <c r="H727" s="73"/>
      <c r="I727" s="73"/>
      <c r="J727" s="73"/>
      <c r="Q727" s="73"/>
    </row>
    <row r="728" spans="1:17" s="4" customFormat="1" x14ac:dyDescent="0.2">
      <c r="A728" s="73"/>
      <c r="B728" s="73"/>
      <c r="C728" s="73"/>
      <c r="D728" s="73"/>
      <c r="E728" s="73"/>
      <c r="F728" s="73"/>
      <c r="G728" s="73"/>
      <c r="H728" s="73"/>
      <c r="I728" s="73"/>
      <c r="J728" s="73"/>
      <c r="Q728" s="73"/>
    </row>
    <row r="729" spans="1:17" s="4" customFormat="1" x14ac:dyDescent="0.2">
      <c r="A729" s="73"/>
      <c r="B729" s="73"/>
      <c r="C729" s="73"/>
      <c r="D729" s="73"/>
      <c r="E729" s="73"/>
      <c r="F729" s="73"/>
      <c r="G729" s="73"/>
      <c r="H729" s="73"/>
      <c r="I729" s="73"/>
      <c r="J729" s="73"/>
      <c r="Q729" s="73"/>
    </row>
    <row r="730" spans="1:17" s="4" customFormat="1" x14ac:dyDescent="0.2">
      <c r="A730" s="73"/>
      <c r="B730" s="73"/>
      <c r="C730" s="73"/>
      <c r="D730" s="73"/>
      <c r="E730" s="73"/>
      <c r="F730" s="73"/>
      <c r="G730" s="73"/>
      <c r="H730" s="73"/>
      <c r="I730" s="73"/>
      <c r="J730" s="73"/>
      <c r="Q730" s="73"/>
    </row>
    <row r="731" spans="1:17" s="4" customFormat="1" x14ac:dyDescent="0.2">
      <c r="A731" s="73"/>
      <c r="B731" s="73"/>
      <c r="C731" s="73"/>
      <c r="D731" s="73"/>
      <c r="E731" s="73"/>
      <c r="F731" s="73"/>
      <c r="G731" s="73"/>
      <c r="H731" s="73"/>
      <c r="I731" s="73"/>
      <c r="J731" s="73"/>
      <c r="Q731" s="73"/>
    </row>
    <row r="732" spans="1:17" s="4" customFormat="1" x14ac:dyDescent="0.2">
      <c r="A732" s="73"/>
      <c r="B732" s="73"/>
      <c r="C732" s="73"/>
      <c r="D732" s="73"/>
      <c r="E732" s="73"/>
      <c r="F732" s="73"/>
      <c r="G732" s="73"/>
      <c r="H732" s="73"/>
      <c r="I732" s="73"/>
      <c r="J732" s="73"/>
      <c r="Q732" s="73"/>
    </row>
    <row r="733" spans="1:17" s="4" customFormat="1" x14ac:dyDescent="0.2">
      <c r="A733" s="73"/>
      <c r="B733" s="73"/>
      <c r="C733" s="73"/>
      <c r="D733" s="73"/>
      <c r="E733" s="73"/>
      <c r="F733" s="73"/>
      <c r="G733" s="73"/>
      <c r="H733" s="73"/>
      <c r="I733" s="73"/>
      <c r="J733" s="73"/>
      <c r="Q733" s="73"/>
    </row>
    <row r="734" spans="1:17" s="4" customFormat="1" x14ac:dyDescent="0.2">
      <c r="A734" s="73"/>
      <c r="B734" s="73"/>
      <c r="C734" s="73"/>
      <c r="D734" s="73"/>
      <c r="E734" s="73"/>
      <c r="F734" s="73"/>
      <c r="G734" s="73"/>
      <c r="H734" s="73"/>
      <c r="I734" s="73"/>
      <c r="J734" s="73"/>
      <c r="Q734" s="73"/>
    </row>
    <row r="735" spans="1:17" s="4" customFormat="1" x14ac:dyDescent="0.2">
      <c r="A735" s="73"/>
      <c r="B735" s="73"/>
      <c r="C735" s="73"/>
      <c r="D735" s="73"/>
      <c r="E735" s="73"/>
      <c r="F735" s="73"/>
      <c r="G735" s="73"/>
      <c r="H735" s="73"/>
      <c r="I735" s="73"/>
      <c r="J735" s="73"/>
      <c r="Q735" s="73"/>
    </row>
    <row r="736" spans="1:17" s="4" customFormat="1" x14ac:dyDescent="0.2">
      <c r="A736" s="73"/>
      <c r="B736" s="73"/>
      <c r="C736" s="73"/>
      <c r="D736" s="73"/>
      <c r="E736" s="73"/>
      <c r="F736" s="73"/>
      <c r="G736" s="73"/>
      <c r="H736" s="73"/>
      <c r="I736" s="73"/>
      <c r="J736" s="73"/>
      <c r="Q736" s="73"/>
    </row>
    <row r="737" spans="1:17" s="4" customFormat="1" x14ac:dyDescent="0.2">
      <c r="A737" s="73"/>
      <c r="B737" s="73"/>
      <c r="C737" s="73"/>
      <c r="D737" s="73"/>
      <c r="E737" s="73"/>
      <c r="F737" s="73"/>
      <c r="G737" s="73"/>
      <c r="H737" s="73"/>
      <c r="I737" s="73"/>
      <c r="J737" s="73"/>
      <c r="Q737" s="73"/>
    </row>
    <row r="738" spans="1:17" s="4" customFormat="1" x14ac:dyDescent="0.2">
      <c r="A738" s="73"/>
      <c r="B738" s="73"/>
      <c r="C738" s="73"/>
      <c r="D738" s="73"/>
      <c r="E738" s="73"/>
      <c r="F738" s="73"/>
      <c r="G738" s="73"/>
      <c r="H738" s="73"/>
      <c r="I738" s="73"/>
      <c r="J738" s="73"/>
      <c r="Q738" s="73"/>
    </row>
    <row r="739" spans="1:17" s="4" customFormat="1" x14ac:dyDescent="0.2">
      <c r="A739" s="73"/>
      <c r="B739" s="73"/>
      <c r="C739" s="73"/>
      <c r="D739" s="73"/>
      <c r="E739" s="73"/>
      <c r="F739" s="73"/>
      <c r="G739" s="73"/>
      <c r="H739" s="73"/>
      <c r="I739" s="73"/>
      <c r="J739" s="73"/>
      <c r="Q739" s="73"/>
    </row>
    <row r="740" spans="1:17" s="4" customFormat="1" x14ac:dyDescent="0.2">
      <c r="A740" s="73"/>
      <c r="B740" s="73"/>
      <c r="C740" s="73"/>
      <c r="D740" s="73"/>
      <c r="E740" s="73"/>
      <c r="F740" s="73"/>
      <c r="G740" s="73"/>
      <c r="H740" s="73"/>
      <c r="I740" s="73"/>
      <c r="J740" s="73"/>
      <c r="Q740" s="73"/>
    </row>
    <row r="741" spans="1:17" s="4" customFormat="1" x14ac:dyDescent="0.2">
      <c r="A741" s="73"/>
      <c r="B741" s="73"/>
      <c r="C741" s="73"/>
      <c r="D741" s="73"/>
      <c r="E741" s="73"/>
      <c r="F741" s="73"/>
      <c r="G741" s="73"/>
      <c r="H741" s="73"/>
      <c r="I741" s="73"/>
      <c r="J741" s="73"/>
      <c r="Q741" s="73"/>
    </row>
    <row r="742" spans="1:17" s="4" customFormat="1" x14ac:dyDescent="0.2">
      <c r="A742" s="73"/>
      <c r="B742" s="73"/>
      <c r="C742" s="73"/>
      <c r="D742" s="73"/>
      <c r="E742" s="73"/>
      <c r="F742" s="73"/>
      <c r="G742" s="73"/>
      <c r="H742" s="73"/>
      <c r="I742" s="73"/>
      <c r="J742" s="73"/>
      <c r="Q742" s="73"/>
    </row>
    <row r="743" spans="1:17" s="4" customFormat="1" x14ac:dyDescent="0.2">
      <c r="A743" s="73"/>
      <c r="B743" s="73"/>
      <c r="C743" s="73"/>
      <c r="D743" s="73"/>
      <c r="E743" s="73"/>
      <c r="F743" s="73"/>
      <c r="G743" s="73"/>
      <c r="H743" s="73"/>
      <c r="I743" s="73"/>
      <c r="J743" s="73"/>
      <c r="Q743" s="73"/>
    </row>
    <row r="744" spans="1:17" s="4" customFormat="1" x14ac:dyDescent="0.2">
      <c r="A744" s="73"/>
      <c r="B744" s="73"/>
      <c r="C744" s="73"/>
      <c r="D744" s="73"/>
      <c r="E744" s="73"/>
      <c r="F744" s="73"/>
      <c r="G744" s="73"/>
      <c r="H744" s="73"/>
      <c r="I744" s="73"/>
      <c r="J744" s="73"/>
      <c r="Q744" s="73"/>
    </row>
    <row r="745" spans="1:17" s="4" customFormat="1" x14ac:dyDescent="0.2">
      <c r="A745" s="73"/>
      <c r="B745" s="73"/>
      <c r="C745" s="73"/>
      <c r="D745" s="73"/>
      <c r="E745" s="73"/>
      <c r="F745" s="73"/>
      <c r="G745" s="73"/>
      <c r="H745" s="73"/>
      <c r="I745" s="73"/>
      <c r="J745" s="73"/>
      <c r="Q745" s="73"/>
    </row>
    <row r="746" spans="1:17" s="4" customFormat="1" x14ac:dyDescent="0.2">
      <c r="A746" s="73"/>
      <c r="B746" s="73"/>
      <c r="C746" s="73"/>
      <c r="D746" s="73"/>
      <c r="E746" s="73"/>
      <c r="F746" s="73"/>
      <c r="G746" s="73"/>
      <c r="H746" s="73"/>
      <c r="I746" s="73"/>
      <c r="J746" s="73"/>
      <c r="Q746" s="73"/>
    </row>
    <row r="747" spans="1:17" s="4" customFormat="1" x14ac:dyDescent="0.2">
      <c r="A747" s="73"/>
      <c r="B747" s="73"/>
      <c r="C747" s="73"/>
      <c r="D747" s="73"/>
      <c r="E747" s="73"/>
      <c r="F747" s="73"/>
      <c r="G747" s="73"/>
      <c r="H747" s="73"/>
      <c r="I747" s="73"/>
      <c r="J747" s="73"/>
      <c r="Q747" s="73"/>
    </row>
    <row r="748" spans="1:17" s="4" customFormat="1" x14ac:dyDescent="0.2">
      <c r="A748" s="73"/>
      <c r="B748" s="73"/>
      <c r="C748" s="73"/>
      <c r="D748" s="73"/>
      <c r="E748" s="73"/>
      <c r="F748" s="73"/>
      <c r="G748" s="73"/>
      <c r="H748" s="73"/>
      <c r="I748" s="73"/>
      <c r="J748" s="73"/>
      <c r="Q748" s="73"/>
    </row>
    <row r="749" spans="1:17" s="4" customFormat="1" x14ac:dyDescent="0.2">
      <c r="A749" s="73"/>
      <c r="B749" s="73"/>
      <c r="C749" s="73"/>
      <c r="D749" s="73"/>
      <c r="E749" s="73"/>
      <c r="F749" s="73"/>
      <c r="G749" s="73"/>
      <c r="H749" s="73"/>
      <c r="I749" s="73"/>
      <c r="J749" s="73"/>
      <c r="Q749" s="73"/>
    </row>
    <row r="750" spans="1:17" s="4" customFormat="1" x14ac:dyDescent="0.2">
      <c r="A750" s="73"/>
      <c r="B750" s="73"/>
      <c r="C750" s="73"/>
      <c r="D750" s="73"/>
      <c r="E750" s="73"/>
      <c r="F750" s="73"/>
      <c r="G750" s="73"/>
      <c r="H750" s="73"/>
      <c r="I750" s="73"/>
      <c r="J750" s="73"/>
      <c r="Q750" s="73"/>
    </row>
    <row r="751" spans="1:17" s="4" customFormat="1" x14ac:dyDescent="0.2">
      <c r="A751" s="73"/>
      <c r="B751" s="73"/>
      <c r="C751" s="73"/>
      <c r="D751" s="73"/>
      <c r="E751" s="73"/>
      <c r="F751" s="73"/>
      <c r="G751" s="73"/>
      <c r="H751" s="73"/>
      <c r="I751" s="73"/>
      <c r="J751" s="73"/>
      <c r="Q751" s="73"/>
    </row>
    <row r="752" spans="1:17" s="4" customFormat="1" x14ac:dyDescent="0.2">
      <c r="A752" s="73"/>
      <c r="B752" s="73"/>
      <c r="C752" s="73"/>
      <c r="D752" s="73"/>
      <c r="E752" s="73"/>
      <c r="F752" s="73"/>
      <c r="G752" s="73"/>
      <c r="H752" s="73"/>
      <c r="I752" s="73"/>
      <c r="J752" s="73"/>
      <c r="Q752" s="73"/>
    </row>
    <row r="753" spans="1:17" s="4" customFormat="1" x14ac:dyDescent="0.2">
      <c r="A753" s="73"/>
      <c r="B753" s="73"/>
      <c r="C753" s="73"/>
      <c r="D753" s="73"/>
      <c r="E753" s="73"/>
      <c r="F753" s="73"/>
      <c r="G753" s="73"/>
      <c r="H753" s="73"/>
      <c r="I753" s="73"/>
      <c r="J753" s="73"/>
      <c r="Q753" s="73"/>
    </row>
    <row r="754" spans="1:17" s="4" customFormat="1" x14ac:dyDescent="0.2">
      <c r="A754" s="73"/>
      <c r="B754" s="73"/>
      <c r="C754" s="73"/>
      <c r="D754" s="73"/>
      <c r="E754" s="73"/>
      <c r="F754" s="73"/>
      <c r="G754" s="73"/>
      <c r="H754" s="73"/>
      <c r="I754" s="73"/>
      <c r="J754" s="73"/>
      <c r="Q754" s="73"/>
    </row>
    <row r="755" spans="1:17" s="4" customFormat="1" x14ac:dyDescent="0.2">
      <c r="A755" s="73"/>
      <c r="B755" s="73"/>
      <c r="C755" s="73"/>
      <c r="D755" s="73"/>
      <c r="E755" s="73"/>
      <c r="F755" s="73"/>
      <c r="G755" s="73"/>
      <c r="H755" s="73"/>
      <c r="I755" s="73"/>
      <c r="J755" s="73"/>
      <c r="Q755" s="73"/>
    </row>
    <row r="756" spans="1:17" s="4" customFormat="1" x14ac:dyDescent="0.2">
      <c r="A756" s="73"/>
      <c r="B756" s="73"/>
      <c r="C756" s="73"/>
      <c r="D756" s="73"/>
      <c r="E756" s="73"/>
      <c r="F756" s="73"/>
      <c r="G756" s="73"/>
      <c r="H756" s="73"/>
      <c r="I756" s="73"/>
      <c r="J756" s="73"/>
      <c r="Q756" s="73"/>
    </row>
    <row r="757" spans="1:17" s="4" customFormat="1" x14ac:dyDescent="0.2">
      <c r="A757" s="73"/>
      <c r="B757" s="73"/>
      <c r="C757" s="73"/>
      <c r="D757" s="73"/>
      <c r="E757" s="73"/>
      <c r="F757" s="73"/>
      <c r="G757" s="73"/>
      <c r="H757" s="73"/>
      <c r="I757" s="73"/>
      <c r="J757" s="73"/>
      <c r="Q757" s="73"/>
    </row>
    <row r="758" spans="1:17" s="4" customFormat="1" x14ac:dyDescent="0.2">
      <c r="A758" s="73"/>
      <c r="B758" s="73"/>
      <c r="C758" s="73"/>
      <c r="D758" s="73"/>
      <c r="E758" s="73"/>
      <c r="F758" s="73"/>
      <c r="G758" s="73"/>
      <c r="H758" s="73"/>
      <c r="I758" s="73"/>
      <c r="J758" s="73"/>
      <c r="Q758" s="73"/>
    </row>
    <row r="759" spans="1:17" s="4" customFormat="1" x14ac:dyDescent="0.2">
      <c r="A759" s="73"/>
      <c r="B759" s="73"/>
      <c r="C759" s="73"/>
      <c r="D759" s="73"/>
      <c r="E759" s="73"/>
      <c r="F759" s="73"/>
      <c r="G759" s="73"/>
      <c r="H759" s="73"/>
      <c r="I759" s="73"/>
      <c r="J759" s="73"/>
      <c r="Q759" s="73"/>
    </row>
    <row r="760" spans="1:17" s="4" customFormat="1" x14ac:dyDescent="0.2">
      <c r="A760" s="73"/>
      <c r="B760" s="73"/>
      <c r="C760" s="73"/>
      <c r="D760" s="73"/>
      <c r="E760" s="73"/>
      <c r="F760" s="73"/>
      <c r="G760" s="73"/>
      <c r="H760" s="73"/>
      <c r="I760" s="73"/>
      <c r="J760" s="73"/>
      <c r="Q760" s="73"/>
    </row>
    <row r="761" spans="1:17" s="4" customFormat="1" x14ac:dyDescent="0.2">
      <c r="A761" s="73"/>
      <c r="B761" s="73"/>
      <c r="C761" s="73"/>
      <c r="D761" s="73"/>
      <c r="E761" s="73"/>
      <c r="F761" s="73"/>
      <c r="G761" s="73"/>
      <c r="H761" s="73"/>
      <c r="I761" s="73"/>
      <c r="J761" s="73"/>
      <c r="Q761" s="73"/>
    </row>
    <row r="762" spans="1:17" s="4" customFormat="1" x14ac:dyDescent="0.2">
      <c r="A762" s="73"/>
      <c r="B762" s="73"/>
      <c r="C762" s="73"/>
      <c r="D762" s="73"/>
      <c r="E762" s="73"/>
      <c r="F762" s="73"/>
      <c r="G762" s="73"/>
      <c r="H762" s="73"/>
      <c r="I762" s="73"/>
      <c r="J762" s="73"/>
      <c r="Q762" s="73"/>
    </row>
    <row r="763" spans="1:17" s="4" customFormat="1" x14ac:dyDescent="0.2">
      <c r="A763" s="73"/>
      <c r="B763" s="73"/>
      <c r="C763" s="73"/>
      <c r="D763" s="73"/>
      <c r="E763" s="73"/>
      <c r="F763" s="73"/>
      <c r="G763" s="73"/>
      <c r="H763" s="73"/>
      <c r="I763" s="73"/>
      <c r="J763" s="73"/>
      <c r="Q763" s="73"/>
    </row>
    <row r="764" spans="1:17" s="4" customFormat="1" x14ac:dyDescent="0.2">
      <c r="A764" s="73"/>
      <c r="B764" s="73"/>
      <c r="C764" s="73"/>
      <c r="D764" s="73"/>
      <c r="E764" s="73"/>
      <c r="F764" s="73"/>
      <c r="G764" s="73"/>
      <c r="H764" s="73"/>
      <c r="I764" s="73"/>
      <c r="J764" s="73"/>
      <c r="Q764" s="73"/>
    </row>
    <row r="765" spans="1:17" s="4" customFormat="1" x14ac:dyDescent="0.2">
      <c r="A765" s="73"/>
      <c r="B765" s="73"/>
      <c r="C765" s="73"/>
      <c r="D765" s="73"/>
      <c r="E765" s="73"/>
      <c r="F765" s="73"/>
      <c r="G765" s="73"/>
      <c r="H765" s="73"/>
      <c r="I765" s="73"/>
      <c r="J765" s="73"/>
      <c r="Q765" s="73"/>
    </row>
    <row r="766" spans="1:17" s="4" customFormat="1" x14ac:dyDescent="0.2">
      <c r="A766" s="73"/>
      <c r="B766" s="73"/>
      <c r="C766" s="73"/>
      <c r="D766" s="73"/>
      <c r="E766" s="73"/>
      <c r="F766" s="73"/>
      <c r="G766" s="73"/>
      <c r="H766" s="73"/>
      <c r="I766" s="73"/>
      <c r="J766" s="73"/>
      <c r="Q766" s="73"/>
    </row>
    <row r="767" spans="1:17" s="4" customFormat="1" x14ac:dyDescent="0.2">
      <c r="A767" s="73"/>
      <c r="B767" s="73"/>
      <c r="C767" s="73"/>
      <c r="D767" s="73"/>
      <c r="E767" s="73"/>
      <c r="F767" s="73"/>
      <c r="G767" s="73"/>
      <c r="H767" s="73"/>
      <c r="I767" s="73"/>
      <c r="J767" s="73"/>
      <c r="Q767" s="73"/>
    </row>
    <row r="768" spans="1:17" s="4" customFormat="1" x14ac:dyDescent="0.2">
      <c r="A768" s="73"/>
      <c r="B768" s="73"/>
      <c r="C768" s="73"/>
      <c r="D768" s="73"/>
      <c r="E768" s="73"/>
      <c r="F768" s="73"/>
      <c r="G768" s="73"/>
      <c r="H768" s="73"/>
      <c r="I768" s="73"/>
      <c r="J768" s="73"/>
      <c r="Q768" s="73"/>
    </row>
    <row r="769" spans="1:17" s="4" customFormat="1" x14ac:dyDescent="0.2">
      <c r="A769" s="73"/>
      <c r="B769" s="73"/>
      <c r="C769" s="73"/>
      <c r="D769" s="73"/>
      <c r="E769" s="73"/>
      <c r="F769" s="73"/>
      <c r="G769" s="73"/>
      <c r="H769" s="73"/>
      <c r="I769" s="73"/>
      <c r="J769" s="73"/>
      <c r="Q769" s="73"/>
    </row>
    <row r="770" spans="1:17" s="4" customFormat="1" x14ac:dyDescent="0.2">
      <c r="A770" s="73"/>
      <c r="B770" s="73"/>
      <c r="C770" s="73"/>
      <c r="D770" s="73"/>
      <c r="E770" s="73"/>
      <c r="F770" s="73"/>
      <c r="G770" s="73"/>
      <c r="H770" s="73"/>
      <c r="I770" s="73"/>
      <c r="J770" s="73"/>
      <c r="Q770" s="73"/>
    </row>
    <row r="771" spans="1:17" s="4" customFormat="1" x14ac:dyDescent="0.2">
      <c r="A771" s="73"/>
      <c r="B771" s="73"/>
      <c r="C771" s="73"/>
      <c r="D771" s="73"/>
      <c r="E771" s="73"/>
      <c r="F771" s="73"/>
      <c r="G771" s="73"/>
      <c r="H771" s="73"/>
      <c r="I771" s="73"/>
      <c r="J771" s="73"/>
      <c r="Q771" s="73"/>
    </row>
    <row r="772" spans="1:17" s="4" customFormat="1" x14ac:dyDescent="0.2">
      <c r="A772" s="73"/>
      <c r="B772" s="73"/>
      <c r="C772" s="73"/>
      <c r="D772" s="73"/>
      <c r="E772" s="73"/>
      <c r="F772" s="73"/>
      <c r="G772" s="73"/>
      <c r="H772" s="73"/>
      <c r="I772" s="73"/>
      <c r="J772" s="73"/>
      <c r="Q772" s="73"/>
    </row>
    <row r="773" spans="1:17" s="4" customFormat="1" x14ac:dyDescent="0.2">
      <c r="A773" s="73"/>
      <c r="B773" s="73"/>
      <c r="C773" s="73"/>
      <c r="D773" s="73"/>
      <c r="E773" s="73"/>
      <c r="F773" s="73"/>
      <c r="G773" s="73"/>
      <c r="H773" s="73"/>
      <c r="I773" s="73"/>
      <c r="J773" s="73"/>
      <c r="Q773" s="73"/>
    </row>
    <row r="774" spans="1:17" s="4" customFormat="1" x14ac:dyDescent="0.2">
      <c r="A774" s="73"/>
      <c r="B774" s="73"/>
      <c r="C774" s="73"/>
      <c r="D774" s="73"/>
      <c r="E774" s="73"/>
      <c r="F774" s="73"/>
      <c r="G774" s="73"/>
      <c r="H774" s="73"/>
      <c r="I774" s="73"/>
      <c r="J774" s="73"/>
      <c r="Q774" s="73"/>
    </row>
    <row r="775" spans="1:17" s="4" customFormat="1" x14ac:dyDescent="0.2">
      <c r="A775" s="73"/>
      <c r="B775" s="73"/>
      <c r="C775" s="73"/>
      <c r="D775" s="73"/>
      <c r="E775" s="73"/>
      <c r="F775" s="73"/>
      <c r="G775" s="73"/>
      <c r="H775" s="73"/>
      <c r="I775" s="73"/>
      <c r="J775" s="73"/>
      <c r="Q775" s="73"/>
    </row>
    <row r="776" spans="1:17" s="4" customFormat="1" x14ac:dyDescent="0.2">
      <c r="A776" s="73"/>
      <c r="B776" s="73"/>
      <c r="C776" s="73"/>
      <c r="D776" s="73"/>
      <c r="E776" s="73"/>
      <c r="F776" s="73"/>
      <c r="G776" s="73"/>
      <c r="H776" s="73"/>
      <c r="I776" s="73"/>
      <c r="J776" s="73"/>
      <c r="Q776" s="73"/>
    </row>
    <row r="777" spans="1:17" s="4" customFormat="1" x14ac:dyDescent="0.2">
      <c r="A777" s="73"/>
      <c r="B777" s="73"/>
      <c r="C777" s="73"/>
      <c r="D777" s="73"/>
      <c r="E777" s="73"/>
      <c r="F777" s="73"/>
      <c r="G777" s="73"/>
      <c r="H777" s="73"/>
      <c r="I777" s="73"/>
      <c r="J777" s="73"/>
      <c r="Q777" s="73"/>
    </row>
    <row r="778" spans="1:17" s="4" customFormat="1" x14ac:dyDescent="0.2">
      <c r="A778" s="73"/>
      <c r="B778" s="73"/>
      <c r="C778" s="73"/>
      <c r="D778" s="73"/>
      <c r="E778" s="73"/>
      <c r="F778" s="73"/>
      <c r="G778" s="73"/>
      <c r="H778" s="73"/>
      <c r="I778" s="73"/>
      <c r="J778" s="73"/>
      <c r="Q778" s="73"/>
    </row>
    <row r="779" spans="1:17" s="4" customFormat="1" x14ac:dyDescent="0.2">
      <c r="A779" s="73"/>
      <c r="B779" s="73"/>
      <c r="C779" s="73"/>
      <c r="D779" s="73"/>
      <c r="E779" s="73"/>
      <c r="F779" s="73"/>
      <c r="G779" s="73"/>
      <c r="H779" s="73"/>
      <c r="I779" s="73"/>
      <c r="J779" s="73"/>
      <c r="Q779" s="73"/>
    </row>
    <row r="780" spans="1:17" s="4" customFormat="1" x14ac:dyDescent="0.2">
      <c r="A780" s="73"/>
      <c r="B780" s="73"/>
      <c r="C780" s="73"/>
      <c r="D780" s="73"/>
      <c r="E780" s="73"/>
      <c r="F780" s="73"/>
      <c r="G780" s="73"/>
      <c r="H780" s="73"/>
      <c r="I780" s="73"/>
      <c r="J780" s="73"/>
      <c r="Q780" s="73"/>
    </row>
    <row r="781" spans="1:17" s="4" customFormat="1" x14ac:dyDescent="0.2">
      <c r="A781" s="73"/>
      <c r="B781" s="73"/>
      <c r="C781" s="73"/>
      <c r="D781" s="73"/>
      <c r="E781" s="73"/>
      <c r="F781" s="73"/>
      <c r="G781" s="73"/>
      <c r="H781" s="73"/>
      <c r="I781" s="73"/>
      <c r="J781" s="73"/>
      <c r="Q781" s="73"/>
    </row>
    <row r="782" spans="1:17" s="4" customFormat="1" x14ac:dyDescent="0.2">
      <c r="A782" s="73"/>
      <c r="B782" s="73"/>
      <c r="C782" s="73"/>
      <c r="D782" s="73"/>
      <c r="E782" s="73"/>
      <c r="F782" s="73"/>
      <c r="G782" s="73"/>
      <c r="H782" s="73"/>
      <c r="I782" s="73"/>
      <c r="J782" s="73"/>
      <c r="Q782" s="73"/>
    </row>
    <row r="783" spans="1:17" s="4" customFormat="1" x14ac:dyDescent="0.2">
      <c r="A783" s="73"/>
      <c r="B783" s="73"/>
      <c r="C783" s="73"/>
      <c r="D783" s="73"/>
      <c r="E783" s="73"/>
      <c r="F783" s="73"/>
      <c r="G783" s="73"/>
      <c r="H783" s="73"/>
      <c r="I783" s="73"/>
      <c r="J783" s="73"/>
      <c r="Q783" s="73"/>
    </row>
    <row r="784" spans="1:17" s="4" customFormat="1" x14ac:dyDescent="0.2">
      <c r="A784" s="73"/>
      <c r="B784" s="73"/>
      <c r="C784" s="73"/>
      <c r="D784" s="73"/>
      <c r="E784" s="73"/>
      <c r="F784" s="73"/>
      <c r="G784" s="73"/>
      <c r="H784" s="73"/>
      <c r="I784" s="73"/>
      <c r="J784" s="73"/>
      <c r="Q784" s="73"/>
    </row>
    <row r="785" spans="1:17" s="4" customFormat="1" x14ac:dyDescent="0.2">
      <c r="A785" s="73"/>
      <c r="B785" s="73"/>
      <c r="C785" s="73"/>
      <c r="D785" s="73"/>
      <c r="E785" s="73"/>
      <c r="F785" s="73"/>
      <c r="G785" s="73"/>
      <c r="H785" s="73"/>
      <c r="I785" s="73"/>
      <c r="J785" s="73"/>
      <c r="Q785" s="73"/>
    </row>
    <row r="786" spans="1:17" s="4" customFormat="1" x14ac:dyDescent="0.2">
      <c r="A786" s="73"/>
      <c r="B786" s="73"/>
      <c r="C786" s="73"/>
      <c r="D786" s="73"/>
      <c r="E786" s="73"/>
      <c r="F786" s="73"/>
      <c r="G786" s="73"/>
      <c r="H786" s="73"/>
      <c r="I786" s="73"/>
      <c r="J786" s="73"/>
      <c r="Q786" s="73"/>
    </row>
    <row r="787" spans="1:17" s="4" customFormat="1" x14ac:dyDescent="0.2">
      <c r="A787" s="73"/>
      <c r="B787" s="73"/>
      <c r="C787" s="73"/>
      <c r="D787" s="73"/>
      <c r="E787" s="73"/>
      <c r="F787" s="73"/>
      <c r="G787" s="73"/>
      <c r="H787" s="73"/>
      <c r="I787" s="73"/>
      <c r="J787" s="73"/>
      <c r="Q787" s="73"/>
    </row>
    <row r="788" spans="1:17" s="4" customFormat="1" x14ac:dyDescent="0.2">
      <c r="A788" s="73"/>
      <c r="B788" s="73"/>
      <c r="C788" s="73"/>
      <c r="D788" s="73"/>
      <c r="E788" s="73"/>
      <c r="F788" s="73"/>
      <c r="G788" s="73"/>
      <c r="H788" s="73"/>
      <c r="I788" s="73"/>
      <c r="J788" s="73"/>
      <c r="Q788" s="73"/>
    </row>
    <row r="789" spans="1:17" s="4" customFormat="1" x14ac:dyDescent="0.2">
      <c r="A789" s="73"/>
      <c r="B789" s="73"/>
      <c r="C789" s="73"/>
      <c r="D789" s="73"/>
      <c r="E789" s="73"/>
      <c r="F789" s="73"/>
      <c r="G789" s="73"/>
      <c r="H789" s="73"/>
      <c r="I789" s="73"/>
      <c r="J789" s="73"/>
      <c r="Q789" s="73"/>
    </row>
    <row r="790" spans="1:17" s="4" customFormat="1" x14ac:dyDescent="0.2">
      <c r="A790" s="73"/>
      <c r="B790" s="73"/>
      <c r="C790" s="73"/>
      <c r="D790" s="73"/>
      <c r="E790" s="73"/>
      <c r="F790" s="73"/>
      <c r="G790" s="73"/>
      <c r="H790" s="73"/>
      <c r="I790" s="73"/>
      <c r="J790" s="73"/>
      <c r="Q790" s="73"/>
    </row>
    <row r="791" spans="1:17" s="4" customFormat="1" x14ac:dyDescent="0.2">
      <c r="A791" s="73"/>
      <c r="B791" s="73"/>
      <c r="C791" s="73"/>
      <c r="D791" s="73"/>
      <c r="E791" s="73"/>
      <c r="F791" s="73"/>
      <c r="G791" s="73"/>
      <c r="H791" s="73"/>
      <c r="I791" s="73"/>
      <c r="J791" s="73"/>
      <c r="Q791" s="73"/>
    </row>
    <row r="792" spans="1:17" s="4" customFormat="1" x14ac:dyDescent="0.2">
      <c r="A792" s="73"/>
      <c r="B792" s="73"/>
      <c r="C792" s="73"/>
      <c r="D792" s="73"/>
      <c r="E792" s="73"/>
      <c r="F792" s="73"/>
      <c r="G792" s="73"/>
      <c r="H792" s="73"/>
      <c r="I792" s="73"/>
      <c r="J792" s="73"/>
      <c r="Q792" s="73"/>
    </row>
    <row r="793" spans="1:17" s="4" customFormat="1" x14ac:dyDescent="0.2">
      <c r="A793" s="73"/>
      <c r="B793" s="73"/>
      <c r="C793" s="73"/>
      <c r="D793" s="73"/>
      <c r="E793" s="73"/>
      <c r="F793" s="73"/>
      <c r="G793" s="73"/>
      <c r="H793" s="73"/>
      <c r="I793" s="73"/>
      <c r="J793" s="73"/>
      <c r="Q793" s="73"/>
    </row>
    <row r="794" spans="1:17" s="4" customFormat="1" x14ac:dyDescent="0.2">
      <c r="A794" s="73"/>
      <c r="B794" s="73"/>
      <c r="C794" s="73"/>
      <c r="D794" s="73"/>
      <c r="E794" s="73"/>
      <c r="F794" s="73"/>
      <c r="G794" s="73"/>
      <c r="H794" s="73"/>
      <c r="I794" s="73"/>
      <c r="J794" s="73"/>
      <c r="Q794" s="73"/>
    </row>
    <row r="795" spans="1:17" s="4" customFormat="1" x14ac:dyDescent="0.2">
      <c r="A795" s="73"/>
      <c r="B795" s="73"/>
      <c r="C795" s="73"/>
      <c r="D795" s="73"/>
      <c r="E795" s="73"/>
      <c r="F795" s="73"/>
      <c r="G795" s="73"/>
      <c r="H795" s="73"/>
      <c r="I795" s="73"/>
      <c r="J795" s="73"/>
      <c r="Q795" s="73"/>
    </row>
    <row r="796" spans="1:17" s="4" customFormat="1" x14ac:dyDescent="0.2">
      <c r="A796" s="73"/>
      <c r="B796" s="73"/>
      <c r="C796" s="73"/>
      <c r="D796" s="73"/>
      <c r="E796" s="73"/>
      <c r="F796" s="73"/>
      <c r="G796" s="73"/>
      <c r="H796" s="73"/>
      <c r="I796" s="73"/>
      <c r="J796" s="73"/>
      <c r="Q796" s="73"/>
    </row>
    <row r="797" spans="1:17" s="4" customFormat="1" x14ac:dyDescent="0.2">
      <c r="A797" s="73"/>
      <c r="B797" s="73"/>
      <c r="C797" s="73"/>
      <c r="D797" s="73"/>
      <c r="E797" s="73"/>
      <c r="F797" s="73"/>
      <c r="G797" s="73"/>
      <c r="H797" s="73"/>
      <c r="I797" s="73"/>
      <c r="J797" s="73"/>
      <c r="Q797" s="73"/>
    </row>
    <row r="798" spans="1:17" s="4" customFormat="1" x14ac:dyDescent="0.2">
      <c r="A798" s="73"/>
      <c r="B798" s="73"/>
      <c r="C798" s="73"/>
      <c r="D798" s="73"/>
      <c r="E798" s="73"/>
      <c r="F798" s="73"/>
      <c r="G798" s="73"/>
      <c r="H798" s="73"/>
      <c r="I798" s="73"/>
      <c r="J798" s="73"/>
      <c r="Q798" s="73"/>
    </row>
    <row r="799" spans="1:17" s="4" customFormat="1" x14ac:dyDescent="0.2">
      <c r="A799" s="73"/>
      <c r="B799" s="73"/>
      <c r="C799" s="73"/>
      <c r="D799" s="73"/>
      <c r="E799" s="73"/>
      <c r="F799" s="73"/>
      <c r="G799" s="73"/>
      <c r="H799" s="73"/>
      <c r="I799" s="73"/>
      <c r="J799" s="73"/>
      <c r="Q799" s="73"/>
    </row>
    <row r="800" spans="1:17" s="4" customFormat="1" x14ac:dyDescent="0.2">
      <c r="A800" s="73"/>
      <c r="B800" s="73"/>
      <c r="C800" s="73"/>
      <c r="D800" s="73"/>
      <c r="E800" s="73"/>
      <c r="F800" s="73"/>
      <c r="G800" s="73"/>
      <c r="H800" s="73"/>
      <c r="I800" s="73"/>
      <c r="J800" s="73"/>
      <c r="Q800" s="73"/>
    </row>
    <row r="801" spans="1:17" s="4" customFormat="1" x14ac:dyDescent="0.2">
      <c r="A801" s="73"/>
      <c r="B801" s="73"/>
      <c r="C801" s="73"/>
      <c r="D801" s="73"/>
      <c r="E801" s="73"/>
      <c r="F801" s="73"/>
      <c r="G801" s="73"/>
      <c r="H801" s="73"/>
      <c r="I801" s="73"/>
      <c r="J801" s="73"/>
      <c r="Q801" s="73"/>
    </row>
    <row r="802" spans="1:17" s="4" customFormat="1" x14ac:dyDescent="0.2">
      <c r="A802" s="73"/>
      <c r="B802" s="73"/>
      <c r="C802" s="73"/>
      <c r="D802" s="73"/>
      <c r="E802" s="73"/>
      <c r="F802" s="73"/>
      <c r="G802" s="73"/>
      <c r="H802" s="73"/>
      <c r="I802" s="73"/>
      <c r="J802" s="73"/>
      <c r="Q802" s="73"/>
    </row>
    <row r="803" spans="1:17" s="4" customFormat="1" x14ac:dyDescent="0.2">
      <c r="A803" s="73"/>
      <c r="B803" s="73"/>
      <c r="C803" s="73"/>
      <c r="D803" s="73"/>
      <c r="E803" s="73"/>
      <c r="F803" s="73"/>
      <c r="G803" s="73"/>
      <c r="H803" s="73"/>
      <c r="I803" s="73"/>
      <c r="J803" s="73"/>
      <c r="Q803" s="73"/>
    </row>
    <row r="804" spans="1:17" s="4" customFormat="1" x14ac:dyDescent="0.2">
      <c r="A804" s="73"/>
      <c r="B804" s="73"/>
      <c r="C804" s="73"/>
      <c r="D804" s="73"/>
      <c r="E804" s="73"/>
      <c r="F804" s="73"/>
      <c r="G804" s="73"/>
      <c r="H804" s="73"/>
      <c r="I804" s="73"/>
      <c r="J804" s="73"/>
      <c r="Q804" s="73"/>
    </row>
    <row r="805" spans="1:17" s="4" customFormat="1" x14ac:dyDescent="0.2">
      <c r="A805" s="73"/>
      <c r="B805" s="73"/>
      <c r="C805" s="73"/>
      <c r="D805" s="73"/>
      <c r="E805" s="73"/>
      <c r="F805" s="73"/>
      <c r="G805" s="73"/>
      <c r="H805" s="73"/>
      <c r="I805" s="73"/>
      <c r="J805" s="73"/>
      <c r="Q805" s="73"/>
    </row>
    <row r="806" spans="1:17" s="4" customFormat="1" x14ac:dyDescent="0.2">
      <c r="A806" s="73"/>
      <c r="B806" s="73"/>
      <c r="C806" s="73"/>
      <c r="D806" s="73"/>
      <c r="E806" s="73"/>
      <c r="F806" s="73"/>
      <c r="G806" s="73"/>
      <c r="H806" s="73"/>
      <c r="I806" s="73"/>
      <c r="J806" s="73"/>
      <c r="Q806" s="73"/>
    </row>
    <row r="807" spans="1:17" s="4" customFormat="1" x14ac:dyDescent="0.2">
      <c r="A807" s="73"/>
      <c r="B807" s="73"/>
      <c r="C807" s="73"/>
      <c r="D807" s="73"/>
      <c r="E807" s="73"/>
      <c r="F807" s="73"/>
      <c r="G807" s="73"/>
      <c r="H807" s="73"/>
      <c r="I807" s="73"/>
      <c r="J807" s="73"/>
      <c r="Q807" s="73"/>
    </row>
    <row r="808" spans="1:17" s="4" customFormat="1" x14ac:dyDescent="0.2">
      <c r="A808" s="73"/>
      <c r="B808" s="73"/>
      <c r="C808" s="73"/>
      <c r="D808" s="73"/>
      <c r="E808" s="73"/>
      <c r="F808" s="73"/>
      <c r="G808" s="73"/>
      <c r="H808" s="73"/>
      <c r="I808" s="73"/>
      <c r="J808" s="73"/>
      <c r="Q808" s="73"/>
    </row>
    <row r="809" spans="1:17" s="4" customFormat="1" x14ac:dyDescent="0.2">
      <c r="A809" s="73"/>
      <c r="B809" s="73"/>
      <c r="C809" s="73"/>
      <c r="D809" s="73"/>
      <c r="E809" s="73"/>
      <c r="F809" s="73"/>
      <c r="G809" s="73"/>
      <c r="H809" s="73"/>
      <c r="I809" s="73"/>
      <c r="J809" s="73"/>
      <c r="Q809" s="73"/>
    </row>
    <row r="810" spans="1:17" s="4" customFormat="1" x14ac:dyDescent="0.2">
      <c r="A810" s="73"/>
      <c r="B810" s="73"/>
      <c r="C810" s="73"/>
      <c r="D810" s="73"/>
      <c r="E810" s="73"/>
      <c r="F810" s="73"/>
      <c r="G810" s="73"/>
      <c r="H810" s="73"/>
      <c r="I810" s="73"/>
      <c r="J810" s="73"/>
      <c r="Q810" s="73"/>
    </row>
    <row r="811" spans="1:17" s="4" customFormat="1" x14ac:dyDescent="0.2">
      <c r="A811" s="73"/>
      <c r="B811" s="73"/>
      <c r="C811" s="73"/>
      <c r="D811" s="73"/>
      <c r="E811" s="73"/>
      <c r="F811" s="73"/>
      <c r="G811" s="73"/>
      <c r="H811" s="73"/>
      <c r="I811" s="73"/>
      <c r="J811" s="73"/>
      <c r="Q811" s="73"/>
    </row>
    <row r="812" spans="1:17" s="4" customFormat="1" x14ac:dyDescent="0.2">
      <c r="A812" s="73"/>
      <c r="B812" s="73"/>
      <c r="C812" s="73"/>
      <c r="D812" s="73"/>
      <c r="E812" s="73"/>
      <c r="F812" s="73"/>
      <c r="G812" s="73"/>
      <c r="H812" s="73"/>
      <c r="I812" s="73"/>
      <c r="J812" s="73"/>
      <c r="Q812" s="73"/>
    </row>
    <row r="813" spans="1:17" s="4" customFormat="1" x14ac:dyDescent="0.2">
      <c r="A813" s="73"/>
      <c r="B813" s="73"/>
      <c r="C813" s="73"/>
      <c r="D813" s="73"/>
      <c r="E813" s="73"/>
      <c r="F813" s="73"/>
      <c r="G813" s="73"/>
      <c r="H813" s="73"/>
      <c r="I813" s="73"/>
      <c r="J813" s="73"/>
      <c r="Q813" s="73"/>
    </row>
    <row r="814" spans="1:17" s="4" customFormat="1" x14ac:dyDescent="0.2">
      <c r="A814" s="73"/>
      <c r="B814" s="73"/>
      <c r="C814" s="73"/>
      <c r="D814" s="73"/>
      <c r="E814" s="73"/>
      <c r="F814" s="73"/>
      <c r="G814" s="73"/>
      <c r="H814" s="73"/>
      <c r="I814" s="73"/>
      <c r="J814" s="73"/>
      <c r="Q814" s="73"/>
    </row>
    <row r="815" spans="1:17" s="4" customFormat="1" x14ac:dyDescent="0.2">
      <c r="A815" s="73"/>
      <c r="B815" s="73"/>
      <c r="C815" s="73"/>
      <c r="D815" s="73"/>
      <c r="E815" s="73"/>
      <c r="F815" s="73"/>
      <c r="G815" s="73"/>
      <c r="H815" s="73"/>
      <c r="I815" s="73"/>
      <c r="J815" s="73"/>
      <c r="Q815" s="73"/>
    </row>
    <row r="816" spans="1:17" s="4" customFormat="1" x14ac:dyDescent="0.2">
      <c r="A816" s="73"/>
      <c r="B816" s="73"/>
      <c r="C816" s="73"/>
      <c r="D816" s="73"/>
      <c r="E816" s="73"/>
      <c r="F816" s="73"/>
      <c r="G816" s="73"/>
      <c r="H816" s="73"/>
      <c r="I816" s="73"/>
      <c r="J816" s="73"/>
      <c r="Q816" s="73"/>
    </row>
    <row r="817" spans="1:17" s="4" customFormat="1" x14ac:dyDescent="0.2">
      <c r="A817" s="73"/>
      <c r="B817" s="73"/>
      <c r="C817" s="73"/>
      <c r="D817" s="73"/>
      <c r="E817" s="73"/>
      <c r="F817" s="73"/>
      <c r="G817" s="73"/>
      <c r="H817" s="73"/>
      <c r="I817" s="73"/>
      <c r="J817" s="73"/>
      <c r="Q817" s="73"/>
    </row>
    <row r="818" spans="1:17" s="4" customFormat="1" x14ac:dyDescent="0.2">
      <c r="A818" s="73"/>
      <c r="B818" s="73"/>
      <c r="C818" s="73"/>
      <c r="D818" s="73"/>
      <c r="E818" s="73"/>
      <c r="F818" s="73"/>
      <c r="G818" s="73"/>
      <c r="H818" s="73"/>
      <c r="I818" s="73"/>
      <c r="J818" s="73"/>
      <c r="Q818" s="73"/>
    </row>
    <row r="819" spans="1:17" s="4" customFormat="1" x14ac:dyDescent="0.2">
      <c r="A819" s="73"/>
      <c r="B819" s="73"/>
      <c r="C819" s="73"/>
      <c r="D819" s="73"/>
      <c r="E819" s="73"/>
      <c r="F819" s="73"/>
      <c r="G819" s="73"/>
      <c r="H819" s="73"/>
      <c r="I819" s="73"/>
      <c r="J819" s="73"/>
      <c r="Q819" s="73"/>
    </row>
    <row r="820" spans="1:17" s="4" customFormat="1" x14ac:dyDescent="0.2">
      <c r="A820" s="73"/>
      <c r="B820" s="73"/>
      <c r="C820" s="73"/>
      <c r="D820" s="73"/>
      <c r="E820" s="73"/>
      <c r="F820" s="73"/>
      <c r="G820" s="73"/>
      <c r="H820" s="73"/>
      <c r="I820" s="73"/>
      <c r="J820" s="73"/>
      <c r="Q820" s="73"/>
    </row>
    <row r="821" spans="1:17" s="4" customFormat="1" x14ac:dyDescent="0.2">
      <c r="A821" s="73"/>
      <c r="B821" s="73"/>
      <c r="C821" s="73"/>
      <c r="D821" s="73"/>
      <c r="E821" s="73"/>
      <c r="F821" s="73"/>
      <c r="G821" s="73"/>
      <c r="H821" s="73"/>
      <c r="I821" s="73"/>
      <c r="J821" s="73"/>
      <c r="Q821" s="73"/>
    </row>
    <row r="822" spans="1:17" s="4" customFormat="1" x14ac:dyDescent="0.2">
      <c r="A822" s="73"/>
      <c r="B822" s="73"/>
      <c r="C822" s="73"/>
      <c r="D822" s="73"/>
      <c r="E822" s="73"/>
      <c r="F822" s="73"/>
      <c r="G822" s="73"/>
      <c r="H822" s="73"/>
      <c r="I822" s="73"/>
      <c r="J822" s="73"/>
      <c r="Q822" s="73"/>
    </row>
    <row r="823" spans="1:17" s="4" customFormat="1" x14ac:dyDescent="0.2">
      <c r="A823" s="73"/>
      <c r="B823" s="73"/>
      <c r="C823" s="73"/>
      <c r="D823" s="73"/>
      <c r="E823" s="73"/>
      <c r="F823" s="73"/>
      <c r="G823" s="73"/>
      <c r="H823" s="73"/>
      <c r="I823" s="73"/>
      <c r="J823" s="73"/>
      <c r="Q823" s="73"/>
    </row>
    <row r="824" spans="1:17" s="4" customFormat="1" x14ac:dyDescent="0.2">
      <c r="A824" s="73"/>
      <c r="B824" s="73"/>
      <c r="C824" s="73"/>
      <c r="D824" s="73"/>
      <c r="E824" s="73"/>
      <c r="F824" s="73"/>
      <c r="G824" s="73"/>
      <c r="H824" s="73"/>
      <c r="I824" s="73"/>
      <c r="J824" s="73"/>
      <c r="Q824" s="73"/>
    </row>
    <row r="825" spans="1:17" s="4" customFormat="1" x14ac:dyDescent="0.2">
      <c r="A825" s="73"/>
      <c r="B825" s="73"/>
      <c r="C825" s="73"/>
      <c r="D825" s="73"/>
      <c r="E825" s="73"/>
      <c r="F825" s="73"/>
      <c r="G825" s="73"/>
      <c r="H825" s="73"/>
      <c r="I825" s="73"/>
      <c r="J825" s="73"/>
      <c r="Q825" s="73"/>
    </row>
    <row r="826" spans="1:17" s="4" customFormat="1" x14ac:dyDescent="0.2">
      <c r="A826" s="73"/>
      <c r="B826" s="73"/>
      <c r="C826" s="73"/>
      <c r="D826" s="73"/>
      <c r="E826" s="73"/>
      <c r="F826" s="73"/>
      <c r="G826" s="73"/>
      <c r="H826" s="73"/>
      <c r="I826" s="73"/>
      <c r="J826" s="73"/>
      <c r="Q826" s="73"/>
    </row>
    <row r="827" spans="1:17" s="4" customFormat="1" x14ac:dyDescent="0.2">
      <c r="A827" s="73"/>
      <c r="B827" s="73"/>
      <c r="C827" s="73"/>
      <c r="D827" s="73"/>
      <c r="E827" s="73"/>
      <c r="F827" s="73"/>
      <c r="G827" s="73"/>
      <c r="H827" s="73"/>
      <c r="I827" s="73"/>
      <c r="J827" s="73"/>
      <c r="Q827" s="73"/>
    </row>
    <row r="828" spans="1:17" s="4" customFormat="1" x14ac:dyDescent="0.2">
      <c r="A828" s="73"/>
      <c r="B828" s="73"/>
      <c r="C828" s="73"/>
      <c r="D828" s="73"/>
      <c r="E828" s="73"/>
      <c r="F828" s="73"/>
      <c r="G828" s="73"/>
      <c r="H828" s="73"/>
      <c r="I828" s="73"/>
      <c r="J828" s="73"/>
      <c r="Q828" s="73"/>
    </row>
    <row r="829" spans="1:17" s="4" customFormat="1" x14ac:dyDescent="0.2">
      <c r="A829" s="73"/>
      <c r="B829" s="73"/>
      <c r="C829" s="73"/>
      <c r="D829" s="73"/>
      <c r="E829" s="73"/>
      <c r="F829" s="73"/>
      <c r="G829" s="73"/>
      <c r="H829" s="73"/>
      <c r="I829" s="73"/>
      <c r="J829" s="73"/>
      <c r="Q829" s="73"/>
    </row>
    <row r="830" spans="1:17" s="4" customFormat="1" x14ac:dyDescent="0.2">
      <c r="A830" s="73"/>
      <c r="B830" s="73"/>
      <c r="C830" s="73"/>
      <c r="D830" s="73"/>
      <c r="E830" s="73"/>
      <c r="F830" s="73"/>
      <c r="G830" s="73"/>
      <c r="H830" s="73"/>
      <c r="I830" s="73"/>
      <c r="J830" s="73"/>
      <c r="Q830" s="73"/>
    </row>
    <row r="831" spans="1:17" s="4" customFormat="1" x14ac:dyDescent="0.2">
      <c r="A831" s="73"/>
      <c r="B831" s="73"/>
      <c r="C831" s="73"/>
      <c r="D831" s="73"/>
      <c r="E831" s="73"/>
      <c r="F831" s="73"/>
      <c r="G831" s="73"/>
      <c r="H831" s="73"/>
      <c r="I831" s="73"/>
      <c r="J831" s="73"/>
      <c r="Q831" s="73"/>
    </row>
    <row r="832" spans="1:17" s="4" customFormat="1" x14ac:dyDescent="0.2">
      <c r="A832" s="73"/>
      <c r="B832" s="73"/>
      <c r="C832" s="73"/>
      <c r="D832" s="73"/>
      <c r="E832" s="73"/>
      <c r="F832" s="73"/>
      <c r="G832" s="73"/>
      <c r="H832" s="73"/>
      <c r="I832" s="73"/>
      <c r="J832" s="73"/>
      <c r="Q832" s="73"/>
    </row>
    <row r="833" spans="1:17" s="4" customFormat="1" x14ac:dyDescent="0.2">
      <c r="A833" s="73"/>
      <c r="B833" s="73"/>
      <c r="C833" s="73"/>
      <c r="D833" s="73"/>
      <c r="E833" s="73"/>
      <c r="F833" s="73"/>
      <c r="G833" s="73"/>
      <c r="H833" s="73"/>
      <c r="I833" s="73"/>
      <c r="J833" s="73"/>
      <c r="Q833" s="73"/>
    </row>
    <row r="834" spans="1:17" s="4" customFormat="1" x14ac:dyDescent="0.2">
      <c r="A834" s="73"/>
      <c r="B834" s="73"/>
      <c r="C834" s="73"/>
      <c r="D834" s="73"/>
      <c r="E834" s="73"/>
      <c r="F834" s="73"/>
      <c r="G834" s="73"/>
      <c r="H834" s="73"/>
      <c r="I834" s="73"/>
      <c r="J834" s="73"/>
      <c r="Q834" s="73"/>
    </row>
    <row r="835" spans="1:17" s="4" customFormat="1" x14ac:dyDescent="0.2">
      <c r="A835" s="73"/>
      <c r="B835" s="73"/>
      <c r="C835" s="73"/>
      <c r="D835" s="73"/>
      <c r="E835" s="73"/>
      <c r="F835" s="73"/>
      <c r="G835" s="73"/>
      <c r="H835" s="73"/>
      <c r="I835" s="73"/>
      <c r="J835" s="73"/>
      <c r="Q835" s="73"/>
    </row>
    <row r="836" spans="1:17" s="4" customFormat="1" x14ac:dyDescent="0.2">
      <c r="A836" s="73"/>
      <c r="B836" s="73"/>
      <c r="C836" s="73"/>
      <c r="D836" s="73"/>
      <c r="E836" s="73"/>
      <c r="F836" s="73"/>
      <c r="G836" s="73"/>
      <c r="H836" s="73"/>
      <c r="I836" s="73"/>
      <c r="J836" s="73"/>
      <c r="Q836" s="73"/>
    </row>
    <row r="837" spans="1:17" s="4" customFormat="1" x14ac:dyDescent="0.2">
      <c r="A837" s="73"/>
      <c r="B837" s="73"/>
      <c r="C837" s="73"/>
      <c r="D837" s="73"/>
      <c r="E837" s="73"/>
      <c r="F837" s="73"/>
      <c r="G837" s="73"/>
      <c r="H837" s="73"/>
      <c r="I837" s="73"/>
      <c r="J837" s="73"/>
      <c r="Q837" s="73"/>
    </row>
    <row r="838" spans="1:17" s="4" customFormat="1" x14ac:dyDescent="0.2">
      <c r="A838" s="73"/>
      <c r="B838" s="73"/>
      <c r="C838" s="73"/>
      <c r="D838" s="73"/>
      <c r="E838" s="73"/>
      <c r="F838" s="73"/>
      <c r="G838" s="73"/>
      <c r="H838" s="73"/>
      <c r="I838" s="73"/>
      <c r="J838" s="73"/>
      <c r="Q838" s="73"/>
    </row>
    <row r="839" spans="1:17" s="4" customFormat="1" x14ac:dyDescent="0.2">
      <c r="A839" s="73"/>
      <c r="B839" s="73"/>
      <c r="C839" s="73"/>
      <c r="D839" s="73"/>
      <c r="E839" s="73"/>
      <c r="F839" s="73"/>
      <c r="G839" s="73"/>
      <c r="H839" s="73"/>
      <c r="I839" s="73"/>
      <c r="J839" s="73"/>
      <c r="Q839" s="73"/>
    </row>
    <row r="840" spans="1:17" s="4" customFormat="1" x14ac:dyDescent="0.2">
      <c r="A840" s="73"/>
      <c r="B840" s="73"/>
      <c r="C840" s="73"/>
      <c r="D840" s="73"/>
      <c r="E840" s="73"/>
      <c r="F840" s="73"/>
      <c r="G840" s="73"/>
      <c r="H840" s="73"/>
      <c r="I840" s="73"/>
      <c r="J840" s="73"/>
      <c r="Q840" s="73"/>
    </row>
    <row r="841" spans="1:17" s="4" customFormat="1" x14ac:dyDescent="0.2">
      <c r="A841" s="73"/>
      <c r="B841" s="73"/>
      <c r="C841" s="73"/>
      <c r="D841" s="73"/>
      <c r="E841" s="73"/>
      <c r="F841" s="73"/>
      <c r="G841" s="73"/>
      <c r="H841" s="73"/>
      <c r="I841" s="73"/>
      <c r="J841" s="73"/>
      <c r="Q841" s="73"/>
    </row>
    <row r="842" spans="1:17" s="4" customFormat="1" x14ac:dyDescent="0.2">
      <c r="A842" s="73"/>
      <c r="B842" s="73"/>
      <c r="C842" s="73"/>
      <c r="D842" s="73"/>
      <c r="E842" s="73"/>
      <c r="F842" s="73"/>
      <c r="G842" s="73"/>
      <c r="H842" s="73"/>
      <c r="I842" s="73"/>
      <c r="J842" s="73"/>
      <c r="Q842" s="73"/>
    </row>
    <row r="843" spans="1:17" s="4" customFormat="1" x14ac:dyDescent="0.2">
      <c r="A843" s="73"/>
      <c r="B843" s="73"/>
      <c r="C843" s="73"/>
      <c r="D843" s="73"/>
      <c r="E843" s="73"/>
      <c r="F843" s="73"/>
      <c r="G843" s="73"/>
      <c r="H843" s="73"/>
      <c r="I843" s="73"/>
      <c r="J843" s="73"/>
      <c r="Q843" s="73"/>
    </row>
    <row r="844" spans="1:17" s="4" customFormat="1" x14ac:dyDescent="0.2">
      <c r="A844" s="73"/>
      <c r="B844" s="73"/>
      <c r="C844" s="73"/>
      <c r="D844" s="73"/>
      <c r="E844" s="73"/>
      <c r="F844" s="73"/>
      <c r="G844" s="73"/>
      <c r="H844" s="73"/>
      <c r="I844" s="73"/>
      <c r="J844" s="73"/>
      <c r="Q844" s="73"/>
    </row>
    <row r="845" spans="1:17" s="4" customFormat="1" x14ac:dyDescent="0.2">
      <c r="A845" s="73"/>
      <c r="B845" s="73"/>
      <c r="C845" s="73"/>
      <c r="D845" s="73"/>
      <c r="E845" s="73"/>
      <c r="F845" s="73"/>
      <c r="G845" s="73"/>
      <c r="H845" s="73"/>
      <c r="I845" s="73"/>
      <c r="J845" s="73"/>
      <c r="Q845" s="73"/>
    </row>
    <row r="846" spans="1:17" s="4" customFormat="1" x14ac:dyDescent="0.2">
      <c r="A846" s="73"/>
      <c r="B846" s="73"/>
      <c r="C846" s="73"/>
      <c r="D846" s="73"/>
      <c r="E846" s="73"/>
      <c r="F846" s="73"/>
      <c r="G846" s="73"/>
      <c r="H846" s="73"/>
      <c r="I846" s="73"/>
      <c r="J846" s="73"/>
      <c r="Q846" s="73"/>
    </row>
    <row r="847" spans="1:17" s="4" customFormat="1" x14ac:dyDescent="0.2">
      <c r="A847" s="73"/>
      <c r="B847" s="73"/>
      <c r="C847" s="73"/>
      <c r="D847" s="73"/>
      <c r="E847" s="73"/>
      <c r="F847" s="73"/>
      <c r="G847" s="73"/>
      <c r="H847" s="73"/>
      <c r="I847" s="73"/>
      <c r="J847" s="73"/>
      <c r="Q847" s="73"/>
    </row>
    <row r="848" spans="1:17" s="4" customFormat="1" x14ac:dyDescent="0.2">
      <c r="A848" s="73"/>
      <c r="B848" s="73"/>
      <c r="C848" s="73"/>
      <c r="D848" s="73"/>
      <c r="E848" s="73"/>
      <c r="F848" s="73"/>
      <c r="G848" s="73"/>
      <c r="H848" s="73"/>
      <c r="I848" s="73"/>
      <c r="J848" s="73"/>
      <c r="Q848" s="73"/>
    </row>
    <row r="849" spans="1:17" s="4" customFormat="1" x14ac:dyDescent="0.2">
      <c r="A849" s="73"/>
      <c r="B849" s="73"/>
      <c r="C849" s="73"/>
      <c r="D849" s="73"/>
      <c r="E849" s="73"/>
      <c r="F849" s="73"/>
      <c r="G849" s="73"/>
      <c r="H849" s="73"/>
      <c r="I849" s="73"/>
      <c r="J849" s="73"/>
      <c r="Q849" s="73"/>
    </row>
    <row r="850" spans="1:17" s="4" customFormat="1" x14ac:dyDescent="0.2">
      <c r="A850" s="73"/>
      <c r="B850" s="73"/>
      <c r="C850" s="73"/>
      <c r="D850" s="73"/>
      <c r="E850" s="73"/>
      <c r="F850" s="73"/>
      <c r="G850" s="73"/>
      <c r="H850" s="73"/>
      <c r="I850" s="73"/>
      <c r="J850" s="73"/>
      <c r="Q850" s="73"/>
    </row>
    <row r="851" spans="1:17" s="4" customFormat="1" x14ac:dyDescent="0.2">
      <c r="A851" s="73"/>
      <c r="B851" s="73"/>
      <c r="C851" s="73"/>
      <c r="D851" s="73"/>
      <c r="E851" s="73"/>
      <c r="F851" s="73"/>
      <c r="G851" s="73"/>
      <c r="H851" s="73"/>
      <c r="I851" s="73"/>
      <c r="J851" s="73"/>
      <c r="Q851" s="73"/>
    </row>
    <row r="852" spans="1:17" s="4" customFormat="1" x14ac:dyDescent="0.2">
      <c r="A852" s="73"/>
      <c r="B852" s="73"/>
      <c r="C852" s="73"/>
      <c r="D852" s="73"/>
      <c r="E852" s="73"/>
      <c r="F852" s="73"/>
      <c r="G852" s="73"/>
      <c r="H852" s="73"/>
      <c r="I852" s="73"/>
      <c r="J852" s="73"/>
      <c r="Q852" s="73"/>
    </row>
    <row r="853" spans="1:17" s="4" customFormat="1" x14ac:dyDescent="0.2">
      <c r="A853" s="73"/>
      <c r="B853" s="73"/>
      <c r="C853" s="73"/>
      <c r="D853" s="73"/>
      <c r="E853" s="73"/>
      <c r="F853" s="73"/>
      <c r="G853" s="73"/>
      <c r="H853" s="73"/>
      <c r="I853" s="73"/>
      <c r="J853" s="73"/>
      <c r="Q853" s="73"/>
    </row>
    <row r="854" spans="1:17" s="4" customFormat="1" x14ac:dyDescent="0.2">
      <c r="A854" s="73"/>
      <c r="B854" s="73"/>
      <c r="C854" s="73"/>
      <c r="D854" s="73"/>
      <c r="E854" s="73"/>
      <c r="F854" s="73"/>
      <c r="G854" s="73"/>
      <c r="H854" s="73"/>
      <c r="I854" s="73"/>
      <c r="J854" s="73"/>
      <c r="Q854" s="73"/>
    </row>
    <row r="855" spans="1:17" s="4" customFormat="1" x14ac:dyDescent="0.2">
      <c r="A855" s="73"/>
      <c r="B855" s="73"/>
      <c r="C855" s="73"/>
      <c r="D855" s="73"/>
      <c r="E855" s="73"/>
      <c r="F855" s="73"/>
      <c r="G855" s="73"/>
      <c r="H855" s="73"/>
      <c r="I855" s="73"/>
      <c r="J855" s="73"/>
      <c r="Q855" s="73"/>
    </row>
    <row r="856" spans="1:17" s="4" customFormat="1" x14ac:dyDescent="0.2">
      <c r="A856" s="73"/>
      <c r="B856" s="73"/>
      <c r="C856" s="73"/>
      <c r="D856" s="73"/>
      <c r="E856" s="73"/>
      <c r="F856" s="73"/>
      <c r="G856" s="73"/>
      <c r="H856" s="73"/>
      <c r="I856" s="73"/>
      <c r="J856" s="73"/>
      <c r="Q856" s="73"/>
    </row>
    <row r="857" spans="1:17" s="4" customFormat="1" x14ac:dyDescent="0.2">
      <c r="A857" s="73"/>
      <c r="B857" s="73"/>
      <c r="C857" s="73"/>
      <c r="D857" s="73"/>
      <c r="E857" s="73"/>
      <c r="F857" s="73"/>
      <c r="G857" s="73"/>
      <c r="H857" s="73"/>
      <c r="I857" s="73"/>
      <c r="J857" s="73"/>
      <c r="Q857" s="73"/>
    </row>
    <row r="858" spans="1:17" s="4" customFormat="1" x14ac:dyDescent="0.2">
      <c r="A858" s="73"/>
      <c r="B858" s="73"/>
      <c r="C858" s="73"/>
      <c r="D858" s="73"/>
      <c r="E858" s="73"/>
      <c r="F858" s="73"/>
      <c r="G858" s="73"/>
      <c r="H858" s="73"/>
      <c r="I858" s="73"/>
      <c r="J858" s="73"/>
      <c r="Q858" s="73"/>
    </row>
    <row r="859" spans="1:17" s="4" customFormat="1" x14ac:dyDescent="0.2">
      <c r="A859" s="73"/>
      <c r="B859" s="73"/>
      <c r="C859" s="73"/>
      <c r="D859" s="73"/>
      <c r="E859" s="73"/>
      <c r="F859" s="73"/>
      <c r="G859" s="73"/>
      <c r="H859" s="73"/>
      <c r="I859" s="73"/>
      <c r="J859" s="73"/>
      <c r="Q859" s="73"/>
    </row>
    <row r="860" spans="1:17" s="4" customFormat="1" x14ac:dyDescent="0.2">
      <c r="A860" s="73"/>
      <c r="B860" s="73"/>
      <c r="C860" s="73"/>
      <c r="D860" s="73"/>
      <c r="E860" s="73"/>
      <c r="F860" s="73"/>
      <c r="G860" s="73"/>
      <c r="H860" s="73"/>
      <c r="I860" s="73"/>
      <c r="J860" s="73"/>
      <c r="Q860" s="73"/>
    </row>
    <row r="861" spans="1:17" s="4" customFormat="1" x14ac:dyDescent="0.2">
      <c r="A861" s="73"/>
      <c r="B861" s="73"/>
      <c r="C861" s="73"/>
      <c r="D861" s="73"/>
      <c r="E861" s="73"/>
      <c r="F861" s="73"/>
      <c r="G861" s="73"/>
      <c r="H861" s="73"/>
      <c r="I861" s="73"/>
      <c r="J861" s="73"/>
      <c r="Q861" s="73"/>
    </row>
    <row r="862" spans="1:17" s="4" customFormat="1" x14ac:dyDescent="0.2">
      <c r="A862" s="73"/>
      <c r="B862" s="73"/>
      <c r="C862" s="73"/>
      <c r="D862" s="73"/>
      <c r="E862" s="73"/>
      <c r="F862" s="73"/>
      <c r="G862" s="73"/>
      <c r="H862" s="73"/>
      <c r="I862" s="73"/>
      <c r="J862" s="73"/>
      <c r="Q862" s="73"/>
    </row>
    <row r="863" spans="1:17" s="4" customFormat="1" x14ac:dyDescent="0.2">
      <c r="A863" s="73"/>
      <c r="B863" s="73"/>
      <c r="C863" s="73"/>
      <c r="D863" s="73"/>
      <c r="E863" s="73"/>
      <c r="F863" s="73"/>
      <c r="G863" s="73"/>
      <c r="H863" s="73"/>
      <c r="I863" s="73"/>
      <c r="J863" s="73"/>
      <c r="Q863" s="73"/>
    </row>
    <row r="864" spans="1:17" s="4" customFormat="1" x14ac:dyDescent="0.2">
      <c r="A864" s="73"/>
      <c r="B864" s="73"/>
      <c r="C864" s="73"/>
      <c r="D864" s="73"/>
      <c r="E864" s="73"/>
      <c r="F864" s="73"/>
      <c r="G864" s="73"/>
      <c r="H864" s="73"/>
      <c r="I864" s="73"/>
      <c r="J864" s="73"/>
      <c r="Q864" s="73"/>
    </row>
    <row r="865" spans="1:17" s="4" customFormat="1" x14ac:dyDescent="0.2">
      <c r="A865" s="73"/>
      <c r="B865" s="73"/>
      <c r="C865" s="73"/>
      <c r="D865" s="73"/>
      <c r="E865" s="73"/>
      <c r="F865" s="73"/>
      <c r="G865" s="73"/>
      <c r="H865" s="73"/>
      <c r="I865" s="73"/>
      <c r="J865" s="73"/>
      <c r="Q865" s="73"/>
    </row>
    <row r="866" spans="1:17" s="4" customFormat="1" x14ac:dyDescent="0.2">
      <c r="A866" s="73"/>
      <c r="B866" s="73"/>
      <c r="C866" s="73"/>
      <c r="D866" s="73"/>
      <c r="E866" s="73"/>
      <c r="F866" s="73"/>
      <c r="G866" s="73"/>
      <c r="H866" s="73"/>
      <c r="I866" s="73"/>
      <c r="J866" s="73"/>
      <c r="Q866" s="73"/>
    </row>
    <row r="867" spans="1:17" s="4" customFormat="1" x14ac:dyDescent="0.2">
      <c r="A867" s="73"/>
      <c r="B867" s="73"/>
      <c r="C867" s="73"/>
      <c r="D867" s="73"/>
      <c r="E867" s="73"/>
      <c r="F867" s="73"/>
      <c r="G867" s="73"/>
      <c r="H867" s="73"/>
      <c r="I867" s="73"/>
      <c r="J867" s="73"/>
      <c r="Q867" s="73"/>
    </row>
    <row r="868" spans="1:17" s="4" customFormat="1" x14ac:dyDescent="0.2">
      <c r="A868" s="73"/>
      <c r="B868" s="73"/>
      <c r="C868" s="73"/>
      <c r="D868" s="73"/>
      <c r="E868" s="73"/>
      <c r="F868" s="73"/>
      <c r="G868" s="73"/>
      <c r="H868" s="73"/>
      <c r="I868" s="73"/>
      <c r="J868" s="73"/>
      <c r="Q868" s="73"/>
    </row>
    <row r="869" spans="1:17" s="4" customFormat="1" x14ac:dyDescent="0.2">
      <c r="A869" s="73"/>
      <c r="B869" s="73"/>
      <c r="C869" s="73"/>
      <c r="D869" s="73"/>
      <c r="E869" s="73"/>
      <c r="F869" s="73"/>
      <c r="G869" s="73"/>
      <c r="H869" s="73"/>
      <c r="I869" s="73"/>
      <c r="J869" s="73"/>
      <c r="Q869" s="73"/>
    </row>
    <row r="870" spans="1:17" s="4" customFormat="1" x14ac:dyDescent="0.2">
      <c r="A870" s="73"/>
      <c r="B870" s="73"/>
      <c r="C870" s="73"/>
      <c r="D870" s="73"/>
      <c r="E870" s="73"/>
      <c r="F870" s="73"/>
      <c r="G870" s="73"/>
      <c r="H870" s="73"/>
      <c r="I870" s="73"/>
      <c r="J870" s="73"/>
      <c r="Q870" s="73"/>
    </row>
    <row r="871" spans="1:17" s="4" customFormat="1" x14ac:dyDescent="0.2">
      <c r="A871" s="73"/>
      <c r="B871" s="73"/>
      <c r="C871" s="73"/>
      <c r="D871" s="73"/>
      <c r="E871" s="73"/>
      <c r="F871" s="73"/>
      <c r="G871" s="73"/>
      <c r="H871" s="73"/>
      <c r="I871" s="73"/>
      <c r="J871" s="73"/>
      <c r="Q871" s="73"/>
    </row>
    <row r="872" spans="1:17" s="4" customFormat="1" x14ac:dyDescent="0.2">
      <c r="A872" s="73"/>
      <c r="B872" s="73"/>
      <c r="C872" s="73"/>
      <c r="D872" s="73"/>
      <c r="E872" s="73"/>
      <c r="F872" s="73"/>
      <c r="G872" s="73"/>
      <c r="H872" s="73"/>
      <c r="I872" s="73"/>
      <c r="J872" s="73"/>
      <c r="Q872" s="73"/>
    </row>
    <row r="873" spans="1:17" s="4" customFormat="1" x14ac:dyDescent="0.2">
      <c r="A873" s="73"/>
      <c r="B873" s="73"/>
      <c r="C873" s="73"/>
      <c r="D873" s="73"/>
      <c r="E873" s="73"/>
      <c r="F873" s="73"/>
      <c r="G873" s="73"/>
      <c r="H873" s="73"/>
      <c r="I873" s="73"/>
      <c r="J873" s="73"/>
      <c r="Q873" s="73"/>
    </row>
    <row r="874" spans="1:17" s="4" customFormat="1" x14ac:dyDescent="0.2">
      <c r="A874" s="73"/>
      <c r="B874" s="73"/>
      <c r="C874" s="73"/>
      <c r="D874" s="73"/>
      <c r="E874" s="73"/>
      <c r="F874" s="73"/>
      <c r="G874" s="73"/>
      <c r="H874" s="73"/>
      <c r="I874" s="73"/>
      <c r="J874" s="73"/>
      <c r="Q874" s="73"/>
    </row>
    <row r="875" spans="1:17" s="4" customFormat="1" x14ac:dyDescent="0.2">
      <c r="A875" s="73"/>
      <c r="B875" s="73"/>
      <c r="C875" s="73"/>
      <c r="D875" s="73"/>
      <c r="E875" s="73"/>
      <c r="F875" s="73"/>
      <c r="G875" s="73"/>
      <c r="H875" s="73"/>
      <c r="I875" s="73"/>
      <c r="J875" s="73"/>
      <c r="Q875" s="73"/>
    </row>
    <row r="876" spans="1:17" s="4" customFormat="1" x14ac:dyDescent="0.2">
      <c r="A876" s="73"/>
      <c r="B876" s="73"/>
      <c r="C876" s="73"/>
      <c r="D876" s="73"/>
      <c r="E876" s="73"/>
      <c r="F876" s="73"/>
      <c r="G876" s="73"/>
      <c r="H876" s="73"/>
      <c r="I876" s="73"/>
      <c r="J876" s="73"/>
      <c r="Q876" s="73"/>
    </row>
    <row r="877" spans="1:17" s="4" customFormat="1" x14ac:dyDescent="0.2">
      <c r="A877" s="73"/>
      <c r="B877" s="73"/>
      <c r="C877" s="73"/>
      <c r="D877" s="73"/>
      <c r="E877" s="73"/>
      <c r="F877" s="73"/>
      <c r="G877" s="73"/>
      <c r="H877" s="73"/>
      <c r="I877" s="73"/>
      <c r="J877" s="73"/>
      <c r="Q877" s="73"/>
    </row>
    <row r="878" spans="1:17" s="4" customFormat="1" x14ac:dyDescent="0.2">
      <c r="A878" s="73"/>
      <c r="B878" s="73"/>
      <c r="C878" s="73"/>
      <c r="D878" s="73"/>
      <c r="E878" s="73"/>
      <c r="F878" s="73"/>
      <c r="G878" s="73"/>
      <c r="H878" s="73"/>
      <c r="I878" s="73"/>
      <c r="J878" s="73"/>
      <c r="Q878" s="73"/>
    </row>
    <row r="879" spans="1:17" s="4" customFormat="1" x14ac:dyDescent="0.2">
      <c r="A879" s="73"/>
      <c r="B879" s="73"/>
      <c r="C879" s="73"/>
      <c r="D879" s="73"/>
      <c r="E879" s="73"/>
      <c r="F879" s="73"/>
      <c r="G879" s="73"/>
      <c r="H879" s="73"/>
      <c r="I879" s="73"/>
      <c r="J879" s="73"/>
      <c r="Q879" s="73"/>
    </row>
    <row r="880" spans="1:17" s="4" customFormat="1" x14ac:dyDescent="0.2">
      <c r="A880" s="73"/>
      <c r="B880" s="73"/>
      <c r="C880" s="73"/>
      <c r="D880" s="73"/>
      <c r="E880" s="73"/>
      <c r="F880" s="73"/>
      <c r="G880" s="73"/>
      <c r="H880" s="73"/>
      <c r="I880" s="73"/>
      <c r="J880" s="73"/>
      <c r="Q880" s="73"/>
    </row>
    <row r="881" spans="1:17" s="4" customFormat="1" x14ac:dyDescent="0.2">
      <c r="A881" s="73"/>
      <c r="B881" s="73"/>
      <c r="C881" s="73"/>
      <c r="D881" s="73"/>
      <c r="E881" s="73"/>
      <c r="F881" s="73"/>
      <c r="G881" s="73"/>
      <c r="H881" s="73"/>
      <c r="I881" s="73"/>
      <c r="J881" s="73"/>
      <c r="Q881" s="73"/>
    </row>
    <row r="882" spans="1:17" s="4" customFormat="1" x14ac:dyDescent="0.2">
      <c r="A882" s="73"/>
      <c r="B882" s="73"/>
      <c r="C882" s="73"/>
      <c r="D882" s="73"/>
      <c r="E882" s="73"/>
      <c r="F882" s="73"/>
      <c r="G882" s="73"/>
      <c r="H882" s="73"/>
      <c r="I882" s="73"/>
      <c r="J882" s="73"/>
      <c r="Q882" s="73"/>
    </row>
    <row r="883" spans="1:17" s="4" customFormat="1" x14ac:dyDescent="0.2">
      <c r="A883" s="73"/>
      <c r="B883" s="73"/>
      <c r="C883" s="73"/>
      <c r="D883" s="73"/>
      <c r="E883" s="73"/>
      <c r="F883" s="73"/>
      <c r="G883" s="73"/>
      <c r="H883" s="73"/>
      <c r="I883" s="73"/>
      <c r="J883" s="73"/>
      <c r="Q883" s="73"/>
    </row>
    <row r="884" spans="1:17" s="4" customFormat="1" x14ac:dyDescent="0.2">
      <c r="A884" s="73"/>
      <c r="B884" s="73"/>
      <c r="C884" s="73"/>
      <c r="D884" s="73"/>
      <c r="E884" s="73"/>
      <c r="F884" s="73"/>
      <c r="G884" s="73"/>
      <c r="H884" s="73"/>
      <c r="I884" s="73"/>
      <c r="J884" s="73"/>
      <c r="Q884" s="73"/>
    </row>
    <row r="885" spans="1:17" s="4" customFormat="1" x14ac:dyDescent="0.2">
      <c r="A885" s="73"/>
      <c r="B885" s="73"/>
      <c r="C885" s="73"/>
      <c r="D885" s="73"/>
      <c r="E885" s="73"/>
      <c r="F885" s="73"/>
      <c r="G885" s="73"/>
      <c r="H885" s="73"/>
      <c r="I885" s="73"/>
      <c r="J885" s="73"/>
      <c r="Q885" s="73"/>
    </row>
    <row r="886" spans="1:17" s="4" customFormat="1" x14ac:dyDescent="0.2">
      <c r="A886" s="73"/>
      <c r="B886" s="73"/>
      <c r="C886" s="73"/>
      <c r="D886" s="73"/>
      <c r="E886" s="73"/>
      <c r="F886" s="73"/>
      <c r="G886" s="73"/>
      <c r="H886" s="73"/>
      <c r="I886" s="73"/>
      <c r="J886" s="73"/>
      <c r="Q886" s="73"/>
    </row>
    <row r="887" spans="1:17" s="4" customFormat="1" x14ac:dyDescent="0.2">
      <c r="A887" s="73"/>
      <c r="B887" s="73"/>
      <c r="C887" s="73"/>
      <c r="D887" s="73"/>
      <c r="E887" s="73"/>
      <c r="F887" s="73"/>
      <c r="G887" s="73"/>
      <c r="H887" s="73"/>
      <c r="I887" s="73"/>
      <c r="J887" s="73"/>
      <c r="Q887" s="73"/>
    </row>
    <row r="888" spans="1:17" s="4" customFormat="1" x14ac:dyDescent="0.2">
      <c r="A888" s="73"/>
      <c r="B888" s="73"/>
      <c r="C888" s="73"/>
      <c r="D888" s="73"/>
      <c r="E888" s="73"/>
      <c r="F888" s="73"/>
      <c r="G888" s="73"/>
      <c r="H888" s="73"/>
      <c r="I888" s="73"/>
      <c r="J888" s="73"/>
      <c r="Q888" s="73"/>
    </row>
    <row r="889" spans="1:17" s="4" customFormat="1" x14ac:dyDescent="0.2">
      <c r="A889" s="73"/>
      <c r="B889" s="73"/>
      <c r="C889" s="73"/>
      <c r="D889" s="73"/>
      <c r="E889" s="73"/>
      <c r="F889" s="73"/>
      <c r="G889" s="73"/>
      <c r="H889" s="73"/>
      <c r="I889" s="73"/>
      <c r="J889" s="73"/>
      <c r="Q889" s="73"/>
    </row>
    <row r="890" spans="1:17" s="4" customFormat="1" x14ac:dyDescent="0.2">
      <c r="A890" s="73"/>
      <c r="B890" s="73"/>
      <c r="C890" s="73"/>
      <c r="D890" s="73"/>
      <c r="E890" s="73"/>
      <c r="F890" s="73"/>
      <c r="G890" s="73"/>
      <c r="H890" s="73"/>
      <c r="I890" s="73"/>
      <c r="J890" s="73"/>
      <c r="Q890" s="73"/>
    </row>
    <row r="891" spans="1:17" s="4" customFormat="1" x14ac:dyDescent="0.2">
      <c r="A891" s="73"/>
      <c r="B891" s="73"/>
      <c r="C891" s="73"/>
      <c r="D891" s="73"/>
      <c r="E891" s="73"/>
      <c r="F891" s="73"/>
      <c r="G891" s="73"/>
      <c r="H891" s="73"/>
      <c r="I891" s="73"/>
      <c r="J891" s="73"/>
      <c r="Q891" s="73"/>
    </row>
    <row r="892" spans="1:17" s="4" customFormat="1" x14ac:dyDescent="0.2">
      <c r="A892" s="73"/>
      <c r="B892" s="73"/>
      <c r="C892" s="73"/>
      <c r="D892" s="73"/>
      <c r="E892" s="73"/>
      <c r="F892" s="73"/>
      <c r="G892" s="73"/>
      <c r="H892" s="73"/>
      <c r="I892" s="73"/>
      <c r="J892" s="73"/>
      <c r="Q892" s="73"/>
    </row>
    <row r="893" spans="1:17" s="4" customFormat="1" x14ac:dyDescent="0.2">
      <c r="A893" s="73"/>
      <c r="B893" s="73"/>
      <c r="C893" s="73"/>
      <c r="D893" s="73"/>
      <c r="E893" s="73"/>
      <c r="F893" s="73"/>
      <c r="G893" s="73"/>
      <c r="H893" s="73"/>
      <c r="I893" s="73"/>
      <c r="J893" s="73"/>
      <c r="Q893" s="73"/>
    </row>
    <row r="894" spans="1:17" s="4" customFormat="1" x14ac:dyDescent="0.2">
      <c r="A894" s="73"/>
      <c r="B894" s="73"/>
      <c r="C894" s="73"/>
      <c r="D894" s="73"/>
      <c r="E894" s="73"/>
      <c r="F894" s="73"/>
      <c r="G894" s="73"/>
      <c r="H894" s="73"/>
      <c r="I894" s="73"/>
      <c r="J894" s="73"/>
      <c r="Q894" s="73"/>
    </row>
    <row r="895" spans="1:17" s="4" customFormat="1" x14ac:dyDescent="0.2">
      <c r="A895" s="73"/>
      <c r="B895" s="73"/>
      <c r="C895" s="73"/>
      <c r="D895" s="73"/>
      <c r="E895" s="73"/>
      <c r="F895" s="73"/>
      <c r="G895" s="73"/>
      <c r="H895" s="73"/>
      <c r="I895" s="73"/>
      <c r="J895" s="73"/>
      <c r="Q895" s="73"/>
    </row>
    <row r="896" spans="1:17" s="4" customFormat="1" x14ac:dyDescent="0.2">
      <c r="A896" s="73"/>
      <c r="B896" s="73"/>
      <c r="C896" s="73"/>
      <c r="D896" s="73"/>
      <c r="E896" s="73"/>
      <c r="F896" s="73"/>
      <c r="G896" s="73"/>
      <c r="H896" s="73"/>
      <c r="I896" s="73"/>
      <c r="J896" s="73"/>
      <c r="Q896" s="73"/>
    </row>
    <row r="897" spans="1:17" s="4" customFormat="1" x14ac:dyDescent="0.2">
      <c r="A897" s="73"/>
      <c r="B897" s="73"/>
      <c r="C897" s="73"/>
      <c r="D897" s="73"/>
      <c r="E897" s="73"/>
      <c r="F897" s="73"/>
      <c r="G897" s="73"/>
      <c r="H897" s="73"/>
      <c r="I897" s="73"/>
      <c r="J897" s="73"/>
      <c r="Q897" s="73"/>
    </row>
    <row r="898" spans="1:17" s="4" customFormat="1" x14ac:dyDescent="0.2">
      <c r="A898" s="73"/>
      <c r="B898" s="73"/>
      <c r="C898" s="73"/>
      <c r="D898" s="73"/>
      <c r="E898" s="73"/>
      <c r="F898" s="73"/>
      <c r="G898" s="73"/>
      <c r="H898" s="73"/>
      <c r="I898" s="73"/>
      <c r="J898" s="73"/>
      <c r="Q898" s="73"/>
    </row>
    <row r="899" spans="1:17" s="4" customFormat="1" x14ac:dyDescent="0.2">
      <c r="A899" s="73"/>
      <c r="B899" s="73"/>
      <c r="C899" s="73"/>
      <c r="D899" s="73"/>
      <c r="E899" s="73"/>
      <c r="F899" s="73"/>
      <c r="G899" s="73"/>
      <c r="H899" s="73"/>
      <c r="I899" s="73"/>
      <c r="J899" s="73"/>
      <c r="Q899" s="73"/>
    </row>
    <row r="900" spans="1:17" s="4" customFormat="1" x14ac:dyDescent="0.2">
      <c r="A900" s="73"/>
      <c r="B900" s="73"/>
      <c r="C900" s="73"/>
      <c r="D900" s="73"/>
      <c r="E900" s="73"/>
      <c r="F900" s="73"/>
      <c r="G900" s="73"/>
      <c r="H900" s="73"/>
      <c r="I900" s="73"/>
      <c r="J900" s="73"/>
      <c r="Q900" s="73"/>
    </row>
    <row r="901" spans="1:17" s="4" customFormat="1" x14ac:dyDescent="0.2">
      <c r="A901" s="73"/>
      <c r="B901" s="73"/>
      <c r="C901" s="73"/>
      <c r="D901" s="73"/>
      <c r="E901" s="73"/>
      <c r="F901" s="73"/>
      <c r="G901" s="73"/>
      <c r="H901" s="73"/>
      <c r="I901" s="73"/>
      <c r="J901" s="73"/>
      <c r="Q901" s="73"/>
    </row>
    <row r="902" spans="1:17" s="4" customFormat="1" x14ac:dyDescent="0.2">
      <c r="A902" s="73"/>
      <c r="B902" s="73"/>
      <c r="C902" s="73"/>
      <c r="D902" s="73"/>
      <c r="E902" s="73"/>
      <c r="F902" s="73"/>
      <c r="G902" s="73"/>
      <c r="H902" s="73"/>
      <c r="I902" s="73"/>
      <c r="J902" s="73"/>
      <c r="Q902" s="73"/>
    </row>
    <row r="903" spans="1:17" s="4" customFormat="1" x14ac:dyDescent="0.2">
      <c r="A903" s="73"/>
      <c r="B903" s="73"/>
      <c r="C903" s="73"/>
      <c r="D903" s="73"/>
      <c r="E903" s="73"/>
      <c r="F903" s="73"/>
      <c r="G903" s="73"/>
      <c r="H903" s="73"/>
      <c r="I903" s="73"/>
      <c r="J903" s="73"/>
      <c r="Q903" s="73"/>
    </row>
    <row r="904" spans="1:17" s="4" customFormat="1" x14ac:dyDescent="0.2">
      <c r="A904" s="73"/>
      <c r="B904" s="73"/>
      <c r="C904" s="73"/>
      <c r="D904" s="73"/>
      <c r="E904" s="73"/>
      <c r="F904" s="73"/>
      <c r="G904" s="73"/>
      <c r="H904" s="73"/>
      <c r="I904" s="73"/>
      <c r="J904" s="73"/>
      <c r="Q904" s="73"/>
    </row>
    <row r="905" spans="1:17" s="4" customFormat="1" x14ac:dyDescent="0.2">
      <c r="A905" s="73"/>
      <c r="B905" s="73"/>
      <c r="C905" s="73"/>
      <c r="D905" s="73"/>
      <c r="E905" s="73"/>
      <c r="F905" s="73"/>
      <c r="G905" s="73"/>
      <c r="H905" s="73"/>
      <c r="I905" s="73"/>
      <c r="J905" s="73"/>
      <c r="Q905" s="73"/>
    </row>
    <row r="906" spans="1:17" s="4" customFormat="1" x14ac:dyDescent="0.2">
      <c r="A906" s="73"/>
      <c r="B906" s="73"/>
      <c r="C906" s="73"/>
      <c r="D906" s="73"/>
      <c r="E906" s="73"/>
      <c r="F906" s="73"/>
      <c r="G906" s="73"/>
      <c r="H906" s="73"/>
      <c r="I906" s="73"/>
      <c r="J906" s="73"/>
      <c r="Q906" s="73"/>
    </row>
    <row r="907" spans="1:17" s="4" customFormat="1" x14ac:dyDescent="0.2">
      <c r="A907" s="73"/>
      <c r="B907" s="73"/>
      <c r="C907" s="73"/>
      <c r="D907" s="73"/>
      <c r="E907" s="73"/>
      <c r="F907" s="73"/>
      <c r="G907" s="73"/>
      <c r="H907" s="73"/>
      <c r="I907" s="73"/>
      <c r="J907" s="73"/>
      <c r="Q907" s="73"/>
    </row>
    <row r="908" spans="1:17" s="4" customFormat="1" x14ac:dyDescent="0.2">
      <c r="A908" s="73"/>
      <c r="B908" s="73"/>
      <c r="C908" s="73"/>
      <c r="D908" s="73"/>
      <c r="E908" s="73"/>
      <c r="F908" s="73"/>
      <c r="G908" s="73"/>
      <c r="H908" s="73"/>
      <c r="I908" s="73"/>
      <c r="J908" s="73"/>
      <c r="Q908" s="73"/>
    </row>
    <row r="909" spans="1:17" s="4" customFormat="1" x14ac:dyDescent="0.2">
      <c r="A909" s="73"/>
      <c r="B909" s="73"/>
      <c r="C909" s="73"/>
      <c r="D909" s="73"/>
      <c r="E909" s="73"/>
      <c r="F909" s="73"/>
      <c r="G909" s="73"/>
      <c r="H909" s="73"/>
      <c r="I909" s="73"/>
      <c r="J909" s="73"/>
      <c r="Q909" s="73"/>
    </row>
    <row r="910" spans="1:17" s="4" customFormat="1" x14ac:dyDescent="0.2">
      <c r="A910" s="73"/>
      <c r="B910" s="73"/>
      <c r="C910" s="73"/>
      <c r="D910" s="73"/>
      <c r="E910" s="73"/>
      <c r="F910" s="73"/>
      <c r="G910" s="73"/>
      <c r="H910" s="73"/>
      <c r="I910" s="73"/>
      <c r="J910" s="73"/>
      <c r="Q910" s="73"/>
    </row>
    <row r="911" spans="1:17" s="4" customFormat="1" x14ac:dyDescent="0.2">
      <c r="A911" s="73"/>
      <c r="B911" s="73"/>
      <c r="C911" s="73"/>
      <c r="D911" s="73"/>
      <c r="E911" s="73"/>
      <c r="F911" s="73"/>
      <c r="G911" s="73"/>
      <c r="H911" s="73"/>
      <c r="I911" s="73"/>
      <c r="J911" s="73"/>
      <c r="Q911" s="73"/>
    </row>
    <row r="912" spans="1:17" s="4" customFormat="1" x14ac:dyDescent="0.2">
      <c r="A912" s="73"/>
      <c r="B912" s="73"/>
      <c r="C912" s="73"/>
      <c r="D912" s="73"/>
      <c r="E912" s="73"/>
      <c r="F912" s="73"/>
      <c r="G912" s="73"/>
      <c r="H912" s="73"/>
      <c r="I912" s="73"/>
      <c r="J912" s="73"/>
      <c r="Q912" s="73"/>
    </row>
    <row r="913" spans="1:17" s="4" customFormat="1" x14ac:dyDescent="0.2">
      <c r="A913" s="73"/>
      <c r="B913" s="73"/>
      <c r="C913" s="73"/>
      <c r="D913" s="73"/>
      <c r="E913" s="73"/>
      <c r="F913" s="73"/>
      <c r="G913" s="73"/>
      <c r="H913" s="73"/>
      <c r="I913" s="73"/>
      <c r="J913" s="73"/>
      <c r="Q913" s="73"/>
    </row>
    <row r="914" spans="1:17" s="4" customFormat="1" x14ac:dyDescent="0.2">
      <c r="A914" s="73"/>
      <c r="B914" s="73"/>
      <c r="C914" s="73"/>
      <c r="D914" s="73"/>
      <c r="E914" s="73"/>
      <c r="F914" s="73"/>
      <c r="G914" s="73"/>
      <c r="H914" s="73"/>
      <c r="I914" s="73"/>
      <c r="J914" s="73"/>
      <c r="Q914" s="73"/>
    </row>
    <row r="915" spans="1:17" s="4" customFormat="1" x14ac:dyDescent="0.2">
      <c r="A915" s="73"/>
      <c r="B915" s="73"/>
      <c r="C915" s="73"/>
      <c r="D915" s="73"/>
      <c r="E915" s="73"/>
      <c r="F915" s="73"/>
      <c r="G915" s="73"/>
      <c r="H915" s="73"/>
      <c r="I915" s="73"/>
      <c r="J915" s="73"/>
      <c r="Q915" s="73"/>
    </row>
    <row r="916" spans="1:17" s="4" customFormat="1" x14ac:dyDescent="0.2">
      <c r="A916" s="73"/>
      <c r="B916" s="73"/>
      <c r="C916" s="73"/>
      <c r="D916" s="73"/>
      <c r="E916" s="73"/>
      <c r="F916" s="73"/>
      <c r="G916" s="73"/>
      <c r="H916" s="73"/>
      <c r="I916" s="73"/>
      <c r="J916" s="73"/>
      <c r="Q916" s="73"/>
    </row>
    <row r="917" spans="1:17" s="4" customFormat="1" x14ac:dyDescent="0.2">
      <c r="A917" s="73"/>
      <c r="B917" s="73"/>
      <c r="C917" s="73"/>
      <c r="D917" s="73"/>
      <c r="E917" s="73"/>
      <c r="F917" s="73"/>
      <c r="G917" s="73"/>
      <c r="H917" s="73"/>
      <c r="I917" s="73"/>
      <c r="J917" s="73"/>
      <c r="Q917" s="73"/>
    </row>
    <row r="918" spans="1:17" s="4" customFormat="1" x14ac:dyDescent="0.2">
      <c r="A918" s="73"/>
      <c r="B918" s="73"/>
      <c r="C918" s="73"/>
      <c r="D918" s="73"/>
      <c r="E918" s="73"/>
      <c r="F918" s="73"/>
      <c r="G918" s="73"/>
      <c r="H918" s="73"/>
      <c r="I918" s="73"/>
      <c r="J918" s="73"/>
      <c r="Q918" s="73"/>
    </row>
    <row r="919" spans="1:17" s="4" customFormat="1" x14ac:dyDescent="0.2">
      <c r="A919" s="73"/>
      <c r="B919" s="73"/>
      <c r="C919" s="73"/>
      <c r="D919" s="73"/>
      <c r="E919" s="73"/>
      <c r="F919" s="73"/>
      <c r="G919" s="73"/>
      <c r="H919" s="73"/>
      <c r="I919" s="73"/>
      <c r="J919" s="73"/>
      <c r="Q919" s="73"/>
    </row>
    <row r="920" spans="1:17" s="4" customFormat="1" x14ac:dyDescent="0.2">
      <c r="A920" s="73"/>
      <c r="B920" s="73"/>
      <c r="C920" s="73"/>
      <c r="D920" s="73"/>
      <c r="E920" s="73"/>
      <c r="F920" s="73"/>
      <c r="G920" s="73"/>
      <c r="H920" s="73"/>
      <c r="I920" s="73"/>
      <c r="J920" s="73"/>
      <c r="Q920" s="73"/>
    </row>
    <row r="921" spans="1:17" s="4" customFormat="1" x14ac:dyDescent="0.2">
      <c r="A921" s="73"/>
      <c r="B921" s="73"/>
      <c r="C921" s="73"/>
      <c r="D921" s="73"/>
      <c r="E921" s="73"/>
      <c r="F921" s="73"/>
      <c r="G921" s="73"/>
      <c r="H921" s="73"/>
      <c r="I921" s="73"/>
      <c r="J921" s="73"/>
      <c r="Q921" s="73"/>
    </row>
    <row r="922" spans="1:17" s="4" customFormat="1" x14ac:dyDescent="0.2">
      <c r="A922" s="73"/>
      <c r="B922" s="73"/>
      <c r="C922" s="73"/>
      <c r="D922" s="73"/>
      <c r="E922" s="73"/>
      <c r="F922" s="73"/>
      <c r="G922" s="73"/>
      <c r="H922" s="73"/>
      <c r="I922" s="73"/>
      <c r="J922" s="73"/>
      <c r="Q922" s="73"/>
    </row>
    <row r="923" spans="1:17" s="4" customFormat="1" x14ac:dyDescent="0.2">
      <c r="A923" s="73"/>
      <c r="B923" s="73"/>
      <c r="C923" s="73"/>
      <c r="D923" s="73"/>
      <c r="E923" s="73"/>
      <c r="F923" s="73"/>
      <c r="G923" s="73"/>
      <c r="H923" s="73"/>
      <c r="I923" s="73"/>
      <c r="J923" s="73"/>
      <c r="Q923" s="73"/>
    </row>
    <row r="924" spans="1:17" s="4" customFormat="1" x14ac:dyDescent="0.2">
      <c r="A924" s="73"/>
      <c r="B924" s="73"/>
      <c r="C924" s="73"/>
      <c r="D924" s="73"/>
      <c r="E924" s="73"/>
      <c r="F924" s="73"/>
      <c r="G924" s="73"/>
      <c r="H924" s="73"/>
      <c r="I924" s="73"/>
      <c r="J924" s="73"/>
      <c r="Q924" s="73"/>
    </row>
    <row r="925" spans="1:17" s="4" customFormat="1" x14ac:dyDescent="0.2">
      <c r="A925" s="73"/>
      <c r="B925" s="73"/>
      <c r="C925" s="73"/>
      <c r="D925" s="73"/>
      <c r="E925" s="73"/>
      <c r="F925" s="73"/>
      <c r="G925" s="73"/>
      <c r="H925" s="73"/>
      <c r="I925" s="73"/>
      <c r="J925" s="73"/>
      <c r="Q925" s="73"/>
    </row>
    <row r="926" spans="1:17" s="4" customFormat="1" x14ac:dyDescent="0.2">
      <c r="A926" s="73"/>
      <c r="B926" s="73"/>
      <c r="C926" s="73"/>
      <c r="D926" s="73"/>
      <c r="E926" s="73"/>
      <c r="F926" s="73"/>
      <c r="G926" s="73"/>
      <c r="H926" s="73"/>
      <c r="I926" s="73"/>
      <c r="J926" s="73"/>
      <c r="Q926" s="73"/>
    </row>
    <row r="927" spans="1:17" s="4" customFormat="1" x14ac:dyDescent="0.2">
      <c r="A927" s="73"/>
      <c r="B927" s="73"/>
      <c r="C927" s="73"/>
      <c r="D927" s="73"/>
      <c r="E927" s="73"/>
      <c r="F927" s="73"/>
      <c r="G927" s="73"/>
      <c r="H927" s="73"/>
      <c r="I927" s="73"/>
      <c r="J927" s="73"/>
      <c r="Q927" s="73"/>
    </row>
    <row r="928" spans="1:17" s="4" customFormat="1" x14ac:dyDescent="0.2">
      <c r="A928" s="73"/>
      <c r="B928" s="73"/>
      <c r="C928" s="73"/>
      <c r="D928" s="73"/>
      <c r="E928" s="73"/>
      <c r="F928" s="73"/>
      <c r="G928" s="73"/>
      <c r="H928" s="73"/>
      <c r="I928" s="73"/>
      <c r="J928" s="73"/>
      <c r="Q928" s="73"/>
    </row>
    <row r="929" spans="1:17" s="4" customFormat="1" x14ac:dyDescent="0.2">
      <c r="A929" s="73"/>
      <c r="B929" s="73"/>
      <c r="C929" s="73"/>
      <c r="D929" s="73"/>
      <c r="E929" s="73"/>
      <c r="F929" s="73"/>
      <c r="G929" s="73"/>
      <c r="H929" s="73"/>
      <c r="I929" s="73"/>
      <c r="J929" s="73"/>
      <c r="Q929" s="73"/>
    </row>
    <row r="930" spans="1:17" s="4" customFormat="1" x14ac:dyDescent="0.2">
      <c r="A930" s="73"/>
      <c r="B930" s="73"/>
      <c r="C930" s="73"/>
      <c r="D930" s="73"/>
      <c r="E930" s="73"/>
      <c r="F930" s="73"/>
      <c r="G930" s="73"/>
      <c r="H930" s="73"/>
      <c r="I930" s="73"/>
      <c r="J930" s="73"/>
      <c r="Q930" s="73"/>
    </row>
    <row r="931" spans="1:17" s="4" customFormat="1" x14ac:dyDescent="0.2">
      <c r="A931" s="73"/>
      <c r="B931" s="73"/>
      <c r="C931" s="73"/>
      <c r="D931" s="73"/>
      <c r="E931" s="73"/>
      <c r="F931" s="73"/>
      <c r="G931" s="73"/>
      <c r="H931" s="73"/>
      <c r="I931" s="73"/>
      <c r="J931" s="73"/>
      <c r="Q931" s="73"/>
    </row>
    <row r="932" spans="1:17" s="4" customFormat="1" x14ac:dyDescent="0.2">
      <c r="A932" s="73"/>
      <c r="B932" s="73"/>
      <c r="C932" s="73"/>
      <c r="D932" s="73"/>
      <c r="E932" s="73"/>
      <c r="F932" s="73"/>
      <c r="G932" s="73"/>
      <c r="H932" s="73"/>
      <c r="I932" s="73"/>
      <c r="J932" s="73"/>
      <c r="Q932" s="73"/>
    </row>
    <row r="933" spans="1:17" s="4" customFormat="1" x14ac:dyDescent="0.2">
      <c r="A933" s="73"/>
      <c r="B933" s="73"/>
      <c r="C933" s="73"/>
      <c r="D933" s="73"/>
      <c r="E933" s="73"/>
      <c r="F933" s="73"/>
      <c r="G933" s="73"/>
      <c r="H933" s="73"/>
      <c r="I933" s="73"/>
      <c r="J933" s="73"/>
      <c r="Q933" s="73"/>
    </row>
    <row r="934" spans="1:17" s="4" customFormat="1" x14ac:dyDescent="0.2">
      <c r="A934" s="73"/>
      <c r="B934" s="73"/>
      <c r="C934" s="73"/>
      <c r="D934" s="73"/>
      <c r="E934" s="73"/>
      <c r="F934" s="73"/>
      <c r="G934" s="73"/>
      <c r="H934" s="73"/>
      <c r="I934" s="73"/>
      <c r="J934" s="73"/>
      <c r="Q934" s="73"/>
    </row>
    <row r="935" spans="1:17" s="4" customFormat="1" x14ac:dyDescent="0.2">
      <c r="A935" s="73"/>
      <c r="B935" s="73"/>
      <c r="C935" s="73"/>
      <c r="D935" s="73"/>
      <c r="E935" s="73"/>
      <c r="F935" s="73"/>
      <c r="G935" s="73"/>
      <c r="H935" s="73"/>
      <c r="I935" s="73"/>
      <c r="J935" s="73"/>
      <c r="Q935" s="73"/>
    </row>
    <row r="936" spans="1:17" s="4" customFormat="1" x14ac:dyDescent="0.2">
      <c r="A936" s="73"/>
      <c r="B936" s="73"/>
      <c r="C936" s="73"/>
      <c r="D936" s="73"/>
      <c r="E936" s="73"/>
      <c r="F936" s="73"/>
      <c r="G936" s="73"/>
      <c r="H936" s="73"/>
      <c r="I936" s="73"/>
      <c r="J936" s="73"/>
      <c r="Q936" s="73"/>
    </row>
    <row r="937" spans="1:17" s="4" customFormat="1" x14ac:dyDescent="0.2">
      <c r="A937" s="73"/>
      <c r="B937" s="73"/>
      <c r="C937" s="73"/>
      <c r="D937" s="73"/>
      <c r="E937" s="73"/>
      <c r="F937" s="73"/>
      <c r="G937" s="73"/>
      <c r="H937" s="73"/>
      <c r="I937" s="73"/>
      <c r="J937" s="73"/>
      <c r="Q937" s="73"/>
    </row>
    <row r="938" spans="1:17" s="4" customFormat="1" x14ac:dyDescent="0.2">
      <c r="A938" s="73"/>
      <c r="B938" s="73"/>
      <c r="C938" s="73"/>
      <c r="D938" s="73"/>
      <c r="E938" s="73"/>
      <c r="F938" s="73"/>
      <c r="G938" s="73"/>
      <c r="H938" s="73"/>
      <c r="I938" s="73"/>
      <c r="J938" s="73"/>
      <c r="Q938" s="73"/>
    </row>
    <row r="939" spans="1:17" s="4" customFormat="1" x14ac:dyDescent="0.2">
      <c r="A939" s="73"/>
      <c r="B939" s="73"/>
      <c r="C939" s="73"/>
      <c r="D939" s="73"/>
      <c r="E939" s="73"/>
      <c r="F939" s="73"/>
      <c r="G939" s="73"/>
      <c r="H939" s="73"/>
      <c r="I939" s="73"/>
      <c r="J939" s="73"/>
      <c r="Q939" s="73"/>
    </row>
    <row r="940" spans="1:17" s="4" customFormat="1" x14ac:dyDescent="0.2">
      <c r="A940" s="73"/>
      <c r="B940" s="73"/>
      <c r="C940" s="73"/>
      <c r="D940" s="73"/>
      <c r="E940" s="73"/>
      <c r="F940" s="73"/>
      <c r="G940" s="73"/>
      <c r="H940" s="73"/>
      <c r="I940" s="73"/>
      <c r="J940" s="73"/>
      <c r="Q940" s="73"/>
    </row>
    <row r="941" spans="1:17" s="4" customFormat="1" x14ac:dyDescent="0.2">
      <c r="A941" s="73"/>
      <c r="B941" s="73"/>
      <c r="C941" s="73"/>
      <c r="D941" s="73"/>
      <c r="E941" s="73"/>
      <c r="F941" s="73"/>
      <c r="G941" s="73"/>
      <c r="H941" s="73"/>
      <c r="I941" s="73"/>
      <c r="J941" s="73"/>
      <c r="Q941" s="73"/>
    </row>
    <row r="942" spans="1:17" s="4" customFormat="1" x14ac:dyDescent="0.2">
      <c r="A942" s="73"/>
      <c r="B942" s="73"/>
      <c r="C942" s="73"/>
      <c r="D942" s="73"/>
      <c r="E942" s="73"/>
      <c r="F942" s="73"/>
      <c r="G942" s="73"/>
      <c r="H942" s="73"/>
      <c r="I942" s="73"/>
      <c r="J942" s="73"/>
      <c r="Q942" s="73"/>
    </row>
    <row r="943" spans="1:17" s="4" customFormat="1" x14ac:dyDescent="0.2">
      <c r="A943" s="73"/>
      <c r="B943" s="73"/>
      <c r="C943" s="73"/>
      <c r="D943" s="73"/>
      <c r="E943" s="73"/>
      <c r="F943" s="73"/>
      <c r="G943" s="73"/>
      <c r="H943" s="73"/>
      <c r="I943" s="73"/>
      <c r="J943" s="73"/>
      <c r="Q943" s="73"/>
    </row>
    <row r="944" spans="1:17" s="4" customFormat="1" x14ac:dyDescent="0.2">
      <c r="A944" s="73"/>
      <c r="B944" s="73"/>
      <c r="C944" s="73"/>
      <c r="D944" s="73"/>
      <c r="E944" s="73"/>
      <c r="F944" s="73"/>
      <c r="G944" s="73"/>
      <c r="H944" s="73"/>
      <c r="I944" s="73"/>
      <c r="J944" s="73"/>
      <c r="Q944" s="73"/>
    </row>
    <row r="945" spans="1:17" s="4" customFormat="1" x14ac:dyDescent="0.2">
      <c r="A945" s="73"/>
      <c r="B945" s="73"/>
      <c r="C945" s="73"/>
      <c r="D945" s="73"/>
      <c r="E945" s="73"/>
      <c r="F945" s="73"/>
      <c r="G945" s="73"/>
      <c r="H945" s="73"/>
      <c r="I945" s="73"/>
      <c r="J945" s="73"/>
      <c r="Q945" s="73"/>
    </row>
    <row r="946" spans="1:17" s="4" customFormat="1" x14ac:dyDescent="0.2">
      <c r="A946" s="73"/>
      <c r="B946" s="73"/>
      <c r="C946" s="73"/>
      <c r="D946" s="73"/>
      <c r="E946" s="73"/>
      <c r="F946" s="73"/>
      <c r="G946" s="73"/>
      <c r="H946" s="73"/>
      <c r="I946" s="73"/>
      <c r="J946" s="73"/>
      <c r="Q946" s="73"/>
    </row>
    <row r="947" spans="1:17" s="4" customFormat="1" x14ac:dyDescent="0.2">
      <c r="A947" s="73"/>
      <c r="B947" s="73"/>
      <c r="C947" s="73"/>
      <c r="D947" s="73"/>
      <c r="E947" s="73"/>
      <c r="F947" s="73"/>
      <c r="G947" s="73"/>
      <c r="H947" s="73"/>
      <c r="I947" s="73"/>
      <c r="J947" s="73"/>
      <c r="Q947" s="73"/>
    </row>
    <row r="948" spans="1:17" s="4" customFormat="1" x14ac:dyDescent="0.2">
      <c r="A948" s="73"/>
      <c r="B948" s="73"/>
      <c r="C948" s="73"/>
      <c r="D948" s="73"/>
      <c r="E948" s="73"/>
      <c r="F948" s="73"/>
      <c r="G948" s="73"/>
      <c r="H948" s="73"/>
      <c r="I948" s="73"/>
      <c r="J948" s="73"/>
      <c r="Q948" s="73"/>
    </row>
    <row r="949" spans="1:17" s="4" customFormat="1" x14ac:dyDescent="0.2">
      <c r="A949" s="73"/>
      <c r="B949" s="73"/>
      <c r="C949" s="73"/>
      <c r="D949" s="73"/>
      <c r="E949" s="73"/>
      <c r="F949" s="73"/>
      <c r="G949" s="73"/>
      <c r="H949" s="73"/>
      <c r="I949" s="73"/>
      <c r="J949" s="73"/>
      <c r="Q949" s="73"/>
    </row>
    <row r="950" spans="1:17" s="4" customFormat="1" x14ac:dyDescent="0.2">
      <c r="A950" s="73"/>
      <c r="B950" s="73"/>
      <c r="C950" s="73"/>
      <c r="D950" s="73"/>
      <c r="E950" s="73"/>
      <c r="F950" s="73"/>
      <c r="G950" s="73"/>
      <c r="H950" s="73"/>
      <c r="I950" s="73"/>
      <c r="J950" s="73"/>
      <c r="Q950" s="73"/>
    </row>
    <row r="951" spans="1:17" s="4" customFormat="1" x14ac:dyDescent="0.2">
      <c r="A951" s="73"/>
      <c r="B951" s="73"/>
      <c r="C951" s="73"/>
      <c r="D951" s="73"/>
      <c r="E951" s="73"/>
      <c r="F951" s="73"/>
      <c r="G951" s="73"/>
      <c r="H951" s="73"/>
      <c r="I951" s="73"/>
      <c r="J951" s="73"/>
      <c r="Q951" s="73"/>
    </row>
    <row r="952" spans="1:17" s="4" customFormat="1" x14ac:dyDescent="0.2">
      <c r="A952" s="73"/>
      <c r="B952" s="73"/>
      <c r="C952" s="73"/>
      <c r="D952" s="73"/>
      <c r="E952" s="73"/>
      <c r="F952" s="73"/>
      <c r="G952" s="73"/>
      <c r="H952" s="73"/>
      <c r="I952" s="73"/>
      <c r="J952" s="73"/>
      <c r="Q952" s="73"/>
    </row>
    <row r="953" spans="1:17" s="4" customFormat="1" x14ac:dyDescent="0.2">
      <c r="A953" s="73"/>
      <c r="B953" s="73"/>
      <c r="C953" s="73"/>
      <c r="D953" s="73"/>
      <c r="E953" s="73"/>
      <c r="F953" s="73"/>
      <c r="G953" s="73"/>
      <c r="H953" s="73"/>
      <c r="I953" s="73"/>
      <c r="J953" s="73"/>
      <c r="Q953" s="73"/>
    </row>
    <row r="954" spans="1:17" s="4" customFormat="1" x14ac:dyDescent="0.2">
      <c r="A954" s="73"/>
      <c r="B954" s="73"/>
      <c r="C954" s="73"/>
      <c r="D954" s="73"/>
      <c r="E954" s="73"/>
      <c r="F954" s="73"/>
      <c r="G954" s="73"/>
      <c r="H954" s="73"/>
      <c r="I954" s="73"/>
      <c r="J954" s="73"/>
      <c r="Q954" s="73"/>
    </row>
    <row r="955" spans="1:17" s="4" customFormat="1" x14ac:dyDescent="0.2">
      <c r="A955" s="73"/>
      <c r="B955" s="73"/>
      <c r="C955" s="73"/>
      <c r="D955" s="73"/>
      <c r="E955" s="73"/>
      <c r="F955" s="73"/>
      <c r="G955" s="73"/>
      <c r="H955" s="73"/>
      <c r="I955" s="73"/>
      <c r="J955" s="73"/>
      <c r="Q955" s="73"/>
    </row>
    <row r="956" spans="1:17" s="4" customFormat="1" x14ac:dyDescent="0.2">
      <c r="A956" s="73"/>
      <c r="B956" s="73"/>
      <c r="C956" s="73"/>
      <c r="D956" s="73"/>
      <c r="E956" s="73"/>
      <c r="F956" s="73"/>
      <c r="G956" s="73"/>
      <c r="H956" s="73"/>
      <c r="I956" s="73"/>
      <c r="J956" s="73"/>
      <c r="Q956" s="73"/>
    </row>
    <row r="957" spans="1:17" s="4" customFormat="1" x14ac:dyDescent="0.2">
      <c r="A957" s="73"/>
      <c r="B957" s="73"/>
      <c r="C957" s="73"/>
      <c r="D957" s="73"/>
      <c r="E957" s="73"/>
      <c r="F957" s="73"/>
      <c r="G957" s="73"/>
      <c r="H957" s="73"/>
      <c r="I957" s="73"/>
      <c r="J957" s="73"/>
      <c r="Q957" s="73"/>
    </row>
    <row r="958" spans="1:17" s="4" customFormat="1" x14ac:dyDescent="0.2">
      <c r="A958" s="73"/>
      <c r="B958" s="73"/>
      <c r="C958" s="73"/>
      <c r="D958" s="73"/>
      <c r="E958" s="73"/>
      <c r="F958" s="73"/>
      <c r="G958" s="73"/>
      <c r="H958" s="73"/>
      <c r="I958" s="73"/>
      <c r="J958" s="73"/>
      <c r="Q958" s="73"/>
    </row>
    <row r="959" spans="1:17" s="4" customFormat="1" x14ac:dyDescent="0.2">
      <c r="A959" s="73"/>
      <c r="B959" s="73"/>
      <c r="C959" s="73"/>
      <c r="D959" s="73"/>
      <c r="E959" s="73"/>
      <c r="F959" s="73"/>
      <c r="G959" s="73"/>
      <c r="H959" s="73"/>
      <c r="I959" s="73"/>
      <c r="J959" s="73"/>
      <c r="Q959" s="73"/>
    </row>
    <row r="960" spans="1:17" s="4" customFormat="1" x14ac:dyDescent="0.2">
      <c r="A960" s="73"/>
      <c r="B960" s="73"/>
      <c r="C960" s="73"/>
      <c r="D960" s="73"/>
      <c r="E960" s="73"/>
      <c r="F960" s="73"/>
      <c r="G960" s="73"/>
      <c r="H960" s="73"/>
      <c r="I960" s="73"/>
      <c r="J960" s="73"/>
      <c r="Q960" s="73"/>
    </row>
    <row r="961" spans="1:17" s="4" customFormat="1" x14ac:dyDescent="0.2">
      <c r="A961" s="73"/>
      <c r="B961" s="73"/>
      <c r="C961" s="73"/>
      <c r="D961" s="73"/>
      <c r="E961" s="73"/>
      <c r="F961" s="73"/>
      <c r="G961" s="73"/>
      <c r="H961" s="73"/>
      <c r="I961" s="73"/>
      <c r="J961" s="73"/>
      <c r="Q961" s="73"/>
    </row>
    <row r="962" spans="1:17" s="4" customFormat="1" x14ac:dyDescent="0.2">
      <c r="A962" s="73"/>
      <c r="B962" s="73"/>
      <c r="C962" s="73"/>
      <c r="D962" s="73"/>
      <c r="E962" s="73"/>
      <c r="F962" s="73"/>
      <c r="G962" s="73"/>
      <c r="H962" s="73"/>
      <c r="I962" s="73"/>
      <c r="J962" s="73"/>
      <c r="Q962" s="73"/>
    </row>
    <row r="963" spans="1:17" s="4" customFormat="1" x14ac:dyDescent="0.2">
      <c r="A963" s="73"/>
      <c r="B963" s="73"/>
      <c r="C963" s="73"/>
      <c r="D963" s="73"/>
      <c r="E963" s="73"/>
      <c r="F963" s="73"/>
      <c r="G963" s="73"/>
      <c r="H963" s="73"/>
      <c r="I963" s="73"/>
      <c r="J963" s="73"/>
      <c r="Q963" s="73"/>
    </row>
    <row r="964" spans="1:17" s="4" customFormat="1" x14ac:dyDescent="0.2">
      <c r="A964" s="73"/>
      <c r="B964" s="73"/>
      <c r="C964" s="73"/>
      <c r="D964" s="73"/>
      <c r="E964" s="73"/>
      <c r="F964" s="73"/>
      <c r="G964" s="73"/>
      <c r="H964" s="73"/>
      <c r="I964" s="73"/>
      <c r="J964" s="73"/>
      <c r="Q964" s="73"/>
    </row>
    <row r="965" spans="1:17" s="4" customFormat="1" x14ac:dyDescent="0.2">
      <c r="A965" s="73"/>
      <c r="B965" s="73"/>
      <c r="C965" s="73"/>
      <c r="D965" s="73"/>
      <c r="E965" s="73"/>
      <c r="F965" s="73"/>
      <c r="G965" s="73"/>
      <c r="H965" s="73"/>
      <c r="I965" s="73"/>
      <c r="J965" s="73"/>
      <c r="Q965" s="73"/>
    </row>
    <row r="966" spans="1:17" s="4" customFormat="1" x14ac:dyDescent="0.2">
      <c r="A966" s="73"/>
      <c r="B966" s="73"/>
      <c r="C966" s="73"/>
      <c r="D966" s="73"/>
      <c r="E966" s="73"/>
      <c r="F966" s="73"/>
      <c r="G966" s="73"/>
      <c r="H966" s="73"/>
      <c r="I966" s="73"/>
      <c r="J966" s="73"/>
      <c r="Q966" s="73"/>
    </row>
    <row r="967" spans="1:17" s="4" customFormat="1" x14ac:dyDescent="0.2">
      <c r="A967" s="73"/>
      <c r="B967" s="73"/>
      <c r="C967" s="73"/>
      <c r="D967" s="73"/>
      <c r="E967" s="73"/>
      <c r="F967" s="73"/>
      <c r="G967" s="73"/>
      <c r="H967" s="73"/>
      <c r="I967" s="73"/>
      <c r="J967" s="73"/>
      <c r="Q967" s="73"/>
    </row>
    <row r="968" spans="1:17" s="4" customFormat="1" x14ac:dyDescent="0.2">
      <c r="A968" s="73"/>
      <c r="B968" s="73"/>
      <c r="C968" s="73"/>
      <c r="D968" s="73"/>
      <c r="E968" s="73"/>
      <c r="F968" s="73"/>
      <c r="G968" s="73"/>
      <c r="H968" s="73"/>
      <c r="I968" s="73"/>
      <c r="J968" s="73"/>
      <c r="Q968" s="73"/>
    </row>
    <row r="969" spans="1:17" s="4" customFormat="1" x14ac:dyDescent="0.2">
      <c r="A969" s="73"/>
      <c r="B969" s="73"/>
      <c r="C969" s="73"/>
      <c r="D969" s="73"/>
      <c r="E969" s="73"/>
      <c r="F969" s="73"/>
      <c r="G969" s="73"/>
      <c r="H969" s="73"/>
      <c r="I969" s="73"/>
      <c r="J969" s="73"/>
      <c r="Q969" s="73"/>
    </row>
    <row r="970" spans="1:17" s="4" customFormat="1" x14ac:dyDescent="0.2">
      <c r="A970" s="73"/>
      <c r="B970" s="73"/>
      <c r="C970" s="73"/>
      <c r="D970" s="73"/>
      <c r="E970" s="73"/>
      <c r="F970" s="73"/>
      <c r="G970" s="73"/>
      <c r="H970" s="73"/>
      <c r="I970" s="73"/>
      <c r="J970" s="73"/>
      <c r="Q970" s="73"/>
    </row>
    <row r="971" spans="1:17" s="4" customFormat="1" x14ac:dyDescent="0.2">
      <c r="A971" s="73"/>
      <c r="B971" s="73"/>
      <c r="C971" s="73"/>
      <c r="D971" s="73"/>
      <c r="E971" s="73"/>
      <c r="F971" s="73"/>
      <c r="G971" s="73"/>
      <c r="H971" s="73"/>
      <c r="I971" s="73"/>
      <c r="J971" s="73"/>
      <c r="Q971" s="73"/>
    </row>
    <row r="972" spans="1:17" s="4" customFormat="1" x14ac:dyDescent="0.2">
      <c r="A972" s="73"/>
      <c r="B972" s="73"/>
      <c r="C972" s="73"/>
      <c r="D972" s="73"/>
      <c r="E972" s="73"/>
      <c r="F972" s="73"/>
      <c r="G972" s="73"/>
      <c r="H972" s="73"/>
      <c r="I972" s="73"/>
      <c r="J972" s="73"/>
      <c r="Q972" s="73"/>
    </row>
    <row r="973" spans="1:17" s="4" customFormat="1" x14ac:dyDescent="0.2">
      <c r="A973" s="73"/>
      <c r="B973" s="73"/>
      <c r="C973" s="73"/>
      <c r="D973" s="73"/>
      <c r="E973" s="73"/>
      <c r="F973" s="73"/>
      <c r="G973" s="73"/>
      <c r="H973" s="73"/>
      <c r="I973" s="73"/>
      <c r="J973" s="73"/>
      <c r="Q973" s="73"/>
    </row>
    <row r="974" spans="1:17" s="4" customFormat="1" x14ac:dyDescent="0.2">
      <c r="A974" s="73"/>
      <c r="B974" s="73"/>
      <c r="C974" s="73"/>
      <c r="D974" s="73"/>
      <c r="E974" s="73"/>
      <c r="F974" s="73"/>
      <c r="G974" s="73"/>
      <c r="H974" s="73"/>
      <c r="I974" s="73"/>
      <c r="J974" s="73"/>
      <c r="Q974" s="73"/>
    </row>
    <row r="975" spans="1:17" s="4" customFormat="1" x14ac:dyDescent="0.2">
      <c r="A975" s="73"/>
      <c r="B975" s="73"/>
      <c r="C975" s="73"/>
      <c r="D975" s="73"/>
      <c r="E975" s="73"/>
      <c r="F975" s="73"/>
      <c r="G975" s="73"/>
      <c r="H975" s="73"/>
      <c r="I975" s="73"/>
      <c r="J975" s="73"/>
      <c r="Q975" s="73"/>
    </row>
    <row r="976" spans="1:17" s="4" customFormat="1" x14ac:dyDescent="0.2">
      <c r="A976" s="73"/>
      <c r="B976" s="73"/>
      <c r="C976" s="73"/>
      <c r="D976" s="73"/>
      <c r="E976" s="73"/>
      <c r="F976" s="73"/>
      <c r="G976" s="73"/>
      <c r="H976" s="73"/>
      <c r="I976" s="73"/>
      <c r="J976" s="73"/>
      <c r="Q976" s="73"/>
    </row>
    <row r="977" spans="1:17" s="4" customFormat="1" x14ac:dyDescent="0.2">
      <c r="A977" s="73"/>
      <c r="B977" s="73"/>
      <c r="C977" s="73"/>
      <c r="D977" s="73"/>
      <c r="E977" s="73"/>
      <c r="F977" s="73"/>
      <c r="G977" s="73"/>
      <c r="H977" s="73"/>
      <c r="I977" s="73"/>
      <c r="J977" s="73"/>
      <c r="Q977" s="73"/>
    </row>
    <row r="978" spans="1:17" s="4" customFormat="1" x14ac:dyDescent="0.2">
      <c r="A978" s="73"/>
      <c r="B978" s="73"/>
      <c r="C978" s="73"/>
      <c r="D978" s="73"/>
      <c r="E978" s="73"/>
      <c r="F978" s="73"/>
      <c r="G978" s="73"/>
      <c r="H978" s="73"/>
      <c r="I978" s="73"/>
      <c r="J978" s="73"/>
      <c r="Q978" s="73"/>
    </row>
    <row r="979" spans="1:17" s="4" customFormat="1" x14ac:dyDescent="0.2">
      <c r="A979" s="73"/>
      <c r="B979" s="73"/>
      <c r="C979" s="73"/>
      <c r="D979" s="73"/>
      <c r="E979" s="73"/>
      <c r="F979" s="73"/>
      <c r="G979" s="73"/>
      <c r="H979" s="73"/>
      <c r="I979" s="73"/>
      <c r="J979" s="73"/>
      <c r="Q979" s="73"/>
    </row>
    <row r="980" spans="1:17" s="4" customFormat="1" x14ac:dyDescent="0.2">
      <c r="A980" s="73"/>
      <c r="B980" s="73"/>
      <c r="C980" s="73"/>
      <c r="D980" s="73"/>
      <c r="E980" s="73"/>
      <c r="F980" s="73"/>
      <c r="G980" s="73"/>
      <c r="H980" s="73"/>
      <c r="I980" s="73"/>
      <c r="J980" s="73"/>
      <c r="Q980" s="73"/>
    </row>
    <row r="981" spans="1:17" s="4" customFormat="1" x14ac:dyDescent="0.2">
      <c r="A981" s="73"/>
      <c r="B981" s="73"/>
      <c r="C981" s="73"/>
      <c r="D981" s="73"/>
      <c r="E981" s="73"/>
      <c r="F981" s="73"/>
      <c r="G981" s="73"/>
      <c r="H981" s="73"/>
      <c r="I981" s="73"/>
      <c r="J981" s="73"/>
      <c r="Q981" s="73"/>
    </row>
    <row r="982" spans="1:17" s="4" customFormat="1" x14ac:dyDescent="0.2">
      <c r="A982" s="73"/>
      <c r="B982" s="73"/>
      <c r="C982" s="73"/>
      <c r="D982" s="73"/>
      <c r="E982" s="73"/>
      <c r="F982" s="73"/>
      <c r="G982" s="73"/>
      <c r="H982" s="73"/>
      <c r="I982" s="73"/>
      <c r="J982" s="73"/>
      <c r="Q982" s="73"/>
    </row>
    <row r="983" spans="1:17" s="4" customFormat="1" x14ac:dyDescent="0.2">
      <c r="A983" s="73"/>
      <c r="B983" s="73"/>
      <c r="C983" s="73"/>
      <c r="D983" s="73"/>
      <c r="E983" s="73"/>
      <c r="F983" s="73"/>
      <c r="G983" s="73"/>
      <c r="H983" s="73"/>
      <c r="I983" s="73"/>
      <c r="J983" s="73"/>
      <c r="Q983" s="73"/>
    </row>
    <row r="984" spans="1:17" s="4" customFormat="1" x14ac:dyDescent="0.2">
      <c r="A984" s="73"/>
      <c r="B984" s="73"/>
      <c r="C984" s="73"/>
      <c r="D984" s="73"/>
      <c r="E984" s="73"/>
      <c r="F984" s="73"/>
      <c r="G984" s="73"/>
      <c r="H984" s="73"/>
      <c r="I984" s="73"/>
      <c r="J984" s="73"/>
      <c r="Q984" s="73"/>
    </row>
    <row r="985" spans="1:17" s="4" customFormat="1" x14ac:dyDescent="0.2">
      <c r="A985" s="73"/>
      <c r="B985" s="73"/>
      <c r="C985" s="73"/>
      <c r="D985" s="73"/>
      <c r="E985" s="73"/>
      <c r="F985" s="73"/>
      <c r="G985" s="73"/>
      <c r="H985" s="73"/>
      <c r="I985" s="73"/>
      <c r="J985" s="73"/>
      <c r="Q985" s="73"/>
    </row>
    <row r="986" spans="1:17" s="4" customFormat="1" x14ac:dyDescent="0.2">
      <c r="A986" s="73"/>
      <c r="B986" s="73"/>
      <c r="C986" s="73"/>
      <c r="D986" s="73"/>
      <c r="E986" s="73"/>
      <c r="F986" s="73"/>
      <c r="G986" s="73"/>
      <c r="H986" s="73"/>
      <c r="I986" s="73"/>
      <c r="J986" s="73"/>
      <c r="Q986" s="73"/>
    </row>
    <row r="987" spans="1:17" s="4" customFormat="1" x14ac:dyDescent="0.2">
      <c r="A987" s="73"/>
      <c r="B987" s="73"/>
      <c r="C987" s="73"/>
      <c r="D987" s="73"/>
      <c r="E987" s="73"/>
      <c r="F987" s="73"/>
      <c r="G987" s="73"/>
      <c r="H987" s="73"/>
      <c r="I987" s="73"/>
      <c r="J987" s="73"/>
      <c r="Q987" s="73"/>
    </row>
    <row r="988" spans="1:17" s="4" customFormat="1" x14ac:dyDescent="0.2">
      <c r="A988" s="73"/>
      <c r="B988" s="73"/>
      <c r="C988" s="73"/>
      <c r="D988" s="73"/>
      <c r="E988" s="73"/>
      <c r="F988" s="73"/>
      <c r="G988" s="73"/>
      <c r="H988" s="73"/>
      <c r="I988" s="73"/>
      <c r="J988" s="73"/>
      <c r="Q988" s="73"/>
    </row>
    <row r="989" spans="1:17" s="4" customFormat="1" x14ac:dyDescent="0.2">
      <c r="A989" s="73"/>
      <c r="B989" s="73"/>
      <c r="C989" s="73"/>
      <c r="D989" s="73"/>
      <c r="E989" s="73"/>
      <c r="F989" s="73"/>
      <c r="G989" s="73"/>
      <c r="H989" s="73"/>
      <c r="I989" s="73"/>
      <c r="J989" s="73"/>
      <c r="Q989" s="73"/>
    </row>
    <row r="990" spans="1:17" s="4" customFormat="1" x14ac:dyDescent="0.2">
      <c r="A990" s="73"/>
      <c r="B990" s="73"/>
      <c r="C990" s="73"/>
      <c r="D990" s="73"/>
      <c r="E990" s="73"/>
      <c r="F990" s="73"/>
      <c r="G990" s="73"/>
      <c r="H990" s="73"/>
      <c r="I990" s="73"/>
      <c r="J990" s="73"/>
      <c r="Q990" s="73"/>
    </row>
    <row r="991" spans="1:17" s="4" customFormat="1" x14ac:dyDescent="0.2">
      <c r="A991" s="73"/>
      <c r="B991" s="73"/>
      <c r="C991" s="73"/>
      <c r="D991" s="73"/>
      <c r="E991" s="73"/>
      <c r="F991" s="73"/>
      <c r="G991" s="73"/>
      <c r="H991" s="73"/>
      <c r="I991" s="73"/>
      <c r="J991" s="73"/>
      <c r="Q991" s="73"/>
    </row>
    <row r="992" spans="1:17" s="4" customFormat="1" x14ac:dyDescent="0.2">
      <c r="A992" s="73"/>
      <c r="B992" s="73"/>
      <c r="C992" s="73"/>
      <c r="D992" s="73"/>
      <c r="E992" s="73"/>
      <c r="F992" s="73"/>
      <c r="G992" s="73"/>
      <c r="H992" s="73"/>
      <c r="I992" s="73"/>
      <c r="J992" s="73"/>
      <c r="Q992" s="73"/>
    </row>
    <row r="993" spans="1:17" s="4" customFormat="1" x14ac:dyDescent="0.2">
      <c r="A993" s="73"/>
      <c r="B993" s="73"/>
      <c r="C993" s="73"/>
      <c r="D993" s="73"/>
      <c r="E993" s="73"/>
      <c r="F993" s="73"/>
      <c r="G993" s="73"/>
      <c r="H993" s="73"/>
      <c r="I993" s="73"/>
      <c r="J993" s="73"/>
      <c r="Q993" s="73"/>
    </row>
    <row r="994" spans="1:17" s="4" customFormat="1" x14ac:dyDescent="0.2">
      <c r="A994" s="73"/>
      <c r="B994" s="73"/>
      <c r="C994" s="73"/>
      <c r="D994" s="73"/>
      <c r="E994" s="73"/>
      <c r="F994" s="73"/>
      <c r="G994" s="73"/>
      <c r="H994" s="73"/>
      <c r="I994" s="73"/>
      <c r="J994" s="73"/>
      <c r="Q994" s="73"/>
    </row>
    <row r="995" spans="1:17" s="4" customFormat="1" x14ac:dyDescent="0.2">
      <c r="A995" s="73"/>
      <c r="B995" s="73"/>
      <c r="C995" s="73"/>
      <c r="D995" s="73"/>
      <c r="E995" s="73"/>
      <c r="F995" s="73"/>
      <c r="G995" s="73"/>
      <c r="H995" s="73"/>
      <c r="I995" s="73"/>
      <c r="J995" s="73"/>
      <c r="Q995" s="73"/>
    </row>
    <row r="996" spans="1:17" s="4" customFormat="1" x14ac:dyDescent="0.2">
      <c r="A996" s="73"/>
      <c r="B996" s="73"/>
      <c r="C996" s="73"/>
      <c r="D996" s="73"/>
      <c r="E996" s="73"/>
      <c r="F996" s="73"/>
      <c r="G996" s="73"/>
      <c r="H996" s="73"/>
      <c r="I996" s="73"/>
      <c r="J996" s="73"/>
      <c r="Q996" s="73"/>
    </row>
    <row r="997" spans="1:17" s="4" customFormat="1" x14ac:dyDescent="0.2">
      <c r="A997" s="73"/>
      <c r="B997" s="73"/>
      <c r="C997" s="73"/>
      <c r="D997" s="73"/>
      <c r="E997" s="73"/>
      <c r="F997" s="73"/>
      <c r="G997" s="73"/>
      <c r="H997" s="73"/>
      <c r="I997" s="73"/>
      <c r="J997" s="73"/>
      <c r="Q997" s="73"/>
    </row>
    <row r="998" spans="1:17" s="4" customFormat="1" x14ac:dyDescent="0.2">
      <c r="A998" s="73"/>
      <c r="B998" s="73"/>
      <c r="C998" s="73"/>
      <c r="D998" s="73"/>
      <c r="E998" s="73"/>
      <c r="F998" s="73"/>
      <c r="G998" s="73"/>
      <c r="H998" s="73"/>
      <c r="I998" s="73"/>
      <c r="J998" s="73"/>
      <c r="Q998" s="73"/>
    </row>
    <row r="999" spans="1:17" s="4" customFormat="1" x14ac:dyDescent="0.2">
      <c r="A999" s="73"/>
      <c r="B999" s="73"/>
      <c r="C999" s="73"/>
      <c r="D999" s="73"/>
      <c r="E999" s="73"/>
      <c r="F999" s="73"/>
      <c r="G999" s="73"/>
      <c r="H999" s="73"/>
      <c r="I999" s="73"/>
      <c r="J999" s="73"/>
      <c r="Q999" s="73"/>
    </row>
    <row r="1000" spans="1:17" s="4" customFormat="1" x14ac:dyDescent="0.2">
      <c r="A1000" s="73"/>
      <c r="B1000" s="73"/>
      <c r="C1000" s="73"/>
      <c r="D1000" s="73"/>
      <c r="E1000" s="73"/>
      <c r="F1000" s="73"/>
      <c r="G1000" s="73"/>
      <c r="H1000" s="73"/>
      <c r="I1000" s="73"/>
      <c r="J1000" s="73"/>
      <c r="Q1000" s="73"/>
    </row>
    <row r="1001" spans="1:17" s="4" customFormat="1" x14ac:dyDescent="0.2">
      <c r="A1001" s="73"/>
      <c r="B1001" s="73"/>
      <c r="C1001" s="73"/>
      <c r="D1001" s="73"/>
      <c r="E1001" s="73"/>
      <c r="F1001" s="73"/>
      <c r="G1001" s="73"/>
      <c r="H1001" s="73"/>
      <c r="I1001" s="73"/>
      <c r="J1001" s="73"/>
      <c r="Q1001" s="73"/>
    </row>
    <row r="1002" spans="1:17" s="4" customFormat="1" x14ac:dyDescent="0.2">
      <c r="A1002" s="73"/>
      <c r="B1002" s="73"/>
      <c r="C1002" s="73"/>
      <c r="D1002" s="73"/>
      <c r="E1002" s="73"/>
      <c r="F1002" s="73"/>
      <c r="G1002" s="73"/>
      <c r="H1002" s="73"/>
      <c r="I1002" s="73"/>
      <c r="J1002" s="73"/>
      <c r="Q1002" s="73"/>
    </row>
    <row r="1003" spans="1:17" s="4" customFormat="1" x14ac:dyDescent="0.2">
      <c r="A1003" s="73"/>
      <c r="B1003" s="73"/>
      <c r="C1003" s="73"/>
      <c r="D1003" s="73"/>
      <c r="E1003" s="73"/>
      <c r="F1003" s="73"/>
      <c r="G1003" s="73"/>
      <c r="H1003" s="73"/>
      <c r="I1003" s="73"/>
      <c r="J1003" s="73"/>
      <c r="Q1003" s="73"/>
    </row>
    <row r="1004" spans="1:17" s="4" customFormat="1" x14ac:dyDescent="0.2">
      <c r="A1004" s="73"/>
      <c r="B1004" s="73"/>
      <c r="C1004" s="73"/>
      <c r="D1004" s="73"/>
      <c r="E1004" s="73"/>
      <c r="F1004" s="73"/>
      <c r="G1004" s="73"/>
      <c r="H1004" s="73"/>
      <c r="I1004" s="73"/>
      <c r="J1004" s="73"/>
      <c r="Q1004" s="73"/>
    </row>
    <row r="1005" spans="1:17" s="4" customFormat="1" x14ac:dyDescent="0.2">
      <c r="A1005" s="73"/>
      <c r="B1005" s="73"/>
      <c r="C1005" s="73"/>
      <c r="D1005" s="73"/>
      <c r="E1005" s="73"/>
      <c r="F1005" s="73"/>
      <c r="G1005" s="73"/>
      <c r="H1005" s="73"/>
      <c r="I1005" s="73"/>
      <c r="J1005" s="73"/>
      <c r="Q1005" s="73"/>
    </row>
    <row r="1006" spans="1:17" s="4" customFormat="1" x14ac:dyDescent="0.2">
      <c r="A1006" s="73"/>
      <c r="B1006" s="73"/>
      <c r="C1006" s="73"/>
      <c r="D1006" s="73"/>
      <c r="E1006" s="73"/>
      <c r="F1006" s="73"/>
      <c r="G1006" s="73"/>
      <c r="H1006" s="73"/>
      <c r="I1006" s="73"/>
      <c r="J1006" s="73"/>
      <c r="Q1006" s="73"/>
    </row>
    <row r="1007" spans="1:17" s="4" customFormat="1" x14ac:dyDescent="0.2">
      <c r="A1007" s="73"/>
      <c r="B1007" s="73"/>
      <c r="C1007" s="73"/>
      <c r="D1007" s="73"/>
      <c r="E1007" s="73"/>
      <c r="F1007" s="73"/>
      <c r="G1007" s="73"/>
      <c r="H1007" s="73"/>
      <c r="I1007" s="73"/>
      <c r="J1007" s="73"/>
      <c r="Q1007" s="73"/>
    </row>
    <row r="1008" spans="1:17" s="4" customFormat="1" x14ac:dyDescent="0.2">
      <c r="A1008" s="73"/>
      <c r="B1008" s="73"/>
      <c r="C1008" s="73"/>
      <c r="D1008" s="73"/>
      <c r="E1008" s="73"/>
      <c r="F1008" s="73"/>
      <c r="G1008" s="73"/>
      <c r="H1008" s="73"/>
      <c r="I1008" s="73"/>
      <c r="J1008" s="73"/>
      <c r="Q1008" s="73"/>
    </row>
    <row r="1009" spans="1:17" s="4" customFormat="1" x14ac:dyDescent="0.2">
      <c r="A1009" s="73"/>
      <c r="B1009" s="73"/>
      <c r="C1009" s="73"/>
      <c r="D1009" s="73"/>
      <c r="E1009" s="73"/>
      <c r="F1009" s="73"/>
      <c r="G1009" s="73"/>
      <c r="H1009" s="73"/>
      <c r="I1009" s="73"/>
      <c r="J1009" s="73"/>
      <c r="Q1009" s="73"/>
    </row>
    <row r="1010" spans="1:17" s="4" customFormat="1" x14ac:dyDescent="0.2">
      <c r="A1010" s="73"/>
      <c r="B1010" s="73"/>
      <c r="C1010" s="73"/>
      <c r="D1010" s="73"/>
      <c r="E1010" s="73"/>
      <c r="F1010" s="73"/>
      <c r="G1010" s="73"/>
      <c r="H1010" s="73"/>
      <c r="I1010" s="73"/>
      <c r="J1010" s="73"/>
      <c r="Q1010" s="73"/>
    </row>
    <row r="1011" spans="1:17" s="4" customFormat="1" x14ac:dyDescent="0.2">
      <c r="A1011" s="73"/>
      <c r="B1011" s="73"/>
      <c r="C1011" s="73"/>
      <c r="D1011" s="73"/>
      <c r="E1011" s="73"/>
      <c r="F1011" s="73"/>
      <c r="G1011" s="73"/>
      <c r="H1011" s="73"/>
      <c r="I1011" s="73"/>
      <c r="J1011" s="73"/>
      <c r="Q1011" s="73"/>
    </row>
    <row r="1012" spans="1:17" s="4" customFormat="1" x14ac:dyDescent="0.2">
      <c r="A1012" s="73"/>
      <c r="B1012" s="73"/>
      <c r="C1012" s="73"/>
      <c r="D1012" s="73"/>
      <c r="E1012" s="73"/>
      <c r="F1012" s="73"/>
      <c r="G1012" s="73"/>
      <c r="H1012" s="73"/>
      <c r="I1012" s="73"/>
      <c r="J1012" s="73"/>
      <c r="Q1012" s="73"/>
    </row>
    <row r="1013" spans="1:17" s="4" customFormat="1" x14ac:dyDescent="0.2">
      <c r="A1013" s="73"/>
      <c r="B1013" s="73"/>
      <c r="C1013" s="73"/>
      <c r="D1013" s="73"/>
      <c r="E1013" s="73"/>
      <c r="F1013" s="73"/>
      <c r="G1013" s="73"/>
      <c r="H1013" s="73"/>
      <c r="I1013" s="73"/>
      <c r="J1013" s="73"/>
      <c r="Q1013" s="73"/>
    </row>
    <row r="1014" spans="1:17" s="4" customFormat="1" x14ac:dyDescent="0.2">
      <c r="A1014" s="73"/>
      <c r="B1014" s="73"/>
      <c r="C1014" s="73"/>
      <c r="D1014" s="73"/>
      <c r="E1014" s="73"/>
      <c r="F1014" s="73"/>
      <c r="G1014" s="73"/>
      <c r="H1014" s="73"/>
      <c r="I1014" s="73"/>
      <c r="J1014" s="73"/>
      <c r="Q1014" s="73"/>
    </row>
    <row r="1015" spans="1:17" s="4" customFormat="1" x14ac:dyDescent="0.2">
      <c r="A1015" s="73"/>
      <c r="B1015" s="73"/>
      <c r="C1015" s="73"/>
      <c r="D1015" s="73"/>
      <c r="E1015" s="73"/>
      <c r="F1015" s="73"/>
      <c r="G1015" s="73"/>
      <c r="H1015" s="73"/>
      <c r="I1015" s="73"/>
      <c r="J1015" s="73"/>
      <c r="Q1015" s="73"/>
    </row>
    <row r="1016" spans="1:17" s="4" customFormat="1" x14ac:dyDescent="0.2">
      <c r="A1016" s="73"/>
      <c r="B1016" s="73"/>
      <c r="C1016" s="73"/>
      <c r="D1016" s="73"/>
      <c r="E1016" s="73"/>
      <c r="F1016" s="73"/>
      <c r="G1016" s="73"/>
      <c r="H1016" s="73"/>
      <c r="I1016" s="73"/>
      <c r="J1016" s="73"/>
      <c r="Q1016" s="73"/>
    </row>
    <row r="1017" spans="1:17" s="4" customFormat="1" x14ac:dyDescent="0.2">
      <c r="A1017" s="73"/>
      <c r="B1017" s="73"/>
      <c r="C1017" s="73"/>
      <c r="D1017" s="73"/>
      <c r="E1017" s="73"/>
      <c r="F1017" s="73"/>
      <c r="G1017" s="73"/>
      <c r="H1017" s="73"/>
      <c r="I1017" s="73"/>
      <c r="J1017" s="73"/>
      <c r="Q1017" s="73"/>
    </row>
    <row r="1018" spans="1:17" s="4" customFormat="1" x14ac:dyDescent="0.2">
      <c r="A1018" s="73"/>
      <c r="B1018" s="73"/>
      <c r="C1018" s="73"/>
      <c r="D1018" s="73"/>
      <c r="E1018" s="73"/>
      <c r="F1018" s="73"/>
      <c r="G1018" s="73"/>
      <c r="H1018" s="73"/>
      <c r="I1018" s="73"/>
      <c r="J1018" s="73"/>
      <c r="Q1018" s="73"/>
    </row>
    <row r="1019" spans="1:17" s="4" customFormat="1" x14ac:dyDescent="0.2">
      <c r="A1019" s="73"/>
      <c r="B1019" s="73"/>
      <c r="C1019" s="73"/>
      <c r="D1019" s="73"/>
      <c r="E1019" s="73"/>
      <c r="F1019" s="73"/>
      <c r="G1019" s="73"/>
      <c r="H1019" s="73"/>
      <c r="I1019" s="73"/>
      <c r="J1019" s="73"/>
      <c r="Q1019" s="73"/>
    </row>
    <row r="1020" spans="1:17" s="4" customFormat="1" x14ac:dyDescent="0.2">
      <c r="A1020" s="73"/>
      <c r="B1020" s="73"/>
      <c r="C1020" s="73"/>
      <c r="D1020" s="73"/>
      <c r="E1020" s="73"/>
      <c r="F1020" s="73"/>
      <c r="G1020" s="73"/>
      <c r="H1020" s="73"/>
      <c r="I1020" s="73"/>
      <c r="J1020" s="73"/>
      <c r="Q1020" s="73"/>
    </row>
    <row r="1021" spans="1:17" s="4" customFormat="1" x14ac:dyDescent="0.2">
      <c r="A1021" s="73"/>
      <c r="B1021" s="73"/>
      <c r="C1021" s="73"/>
      <c r="D1021" s="73"/>
      <c r="E1021" s="73"/>
      <c r="F1021" s="73"/>
      <c r="G1021" s="73"/>
      <c r="H1021" s="73"/>
      <c r="I1021" s="73"/>
      <c r="J1021" s="73"/>
      <c r="Q1021" s="73"/>
    </row>
    <row r="1022" spans="1:17" s="4" customFormat="1" x14ac:dyDescent="0.2">
      <c r="A1022" s="73"/>
      <c r="B1022" s="73"/>
      <c r="C1022" s="73"/>
      <c r="D1022" s="73"/>
      <c r="E1022" s="73"/>
      <c r="F1022" s="73"/>
      <c r="G1022" s="73"/>
      <c r="H1022" s="73"/>
      <c r="I1022" s="73"/>
      <c r="J1022" s="73"/>
      <c r="Q1022" s="73"/>
    </row>
    <row r="1023" spans="1:17" s="4" customFormat="1" x14ac:dyDescent="0.2">
      <c r="A1023" s="73"/>
      <c r="B1023" s="73"/>
      <c r="C1023" s="73"/>
      <c r="D1023" s="73"/>
      <c r="E1023" s="73"/>
      <c r="F1023" s="73"/>
      <c r="G1023" s="73"/>
      <c r="H1023" s="73"/>
      <c r="I1023" s="73"/>
      <c r="J1023" s="73"/>
      <c r="Q1023" s="73"/>
    </row>
    <row r="1024" spans="1:17" s="4" customFormat="1" x14ac:dyDescent="0.2">
      <c r="A1024" s="73"/>
      <c r="B1024" s="73"/>
      <c r="C1024" s="73"/>
      <c r="D1024" s="73"/>
      <c r="E1024" s="73"/>
      <c r="F1024" s="73"/>
      <c r="G1024" s="73"/>
      <c r="H1024" s="73"/>
      <c r="I1024" s="73"/>
      <c r="J1024" s="73"/>
      <c r="Q1024" s="73"/>
    </row>
    <row r="1025" spans="1:17" s="4" customFormat="1" x14ac:dyDescent="0.2">
      <c r="A1025" s="73"/>
      <c r="B1025" s="73"/>
      <c r="C1025" s="73"/>
      <c r="D1025" s="73"/>
      <c r="E1025" s="73"/>
      <c r="F1025" s="73"/>
      <c r="G1025" s="73"/>
      <c r="H1025" s="73"/>
      <c r="I1025" s="73"/>
      <c r="J1025" s="73"/>
      <c r="Q1025" s="73"/>
    </row>
    <row r="1026" spans="1:17" s="4" customFormat="1" x14ac:dyDescent="0.2">
      <c r="A1026" s="73"/>
      <c r="B1026" s="73"/>
      <c r="C1026" s="73"/>
      <c r="D1026" s="73"/>
      <c r="E1026" s="73"/>
      <c r="F1026" s="73"/>
      <c r="G1026" s="73"/>
      <c r="H1026" s="73"/>
      <c r="I1026" s="73"/>
      <c r="J1026" s="73"/>
      <c r="Q1026" s="73"/>
    </row>
    <row r="1027" spans="1:17" s="4" customFormat="1" x14ac:dyDescent="0.2">
      <c r="A1027" s="73"/>
      <c r="B1027" s="73"/>
      <c r="C1027" s="73"/>
      <c r="D1027" s="73"/>
      <c r="E1027" s="73"/>
      <c r="F1027" s="73"/>
      <c r="G1027" s="73"/>
      <c r="H1027" s="73"/>
      <c r="I1027" s="73"/>
      <c r="J1027" s="73"/>
      <c r="Q1027" s="73"/>
    </row>
    <row r="1028" spans="1:17" s="4" customFormat="1" x14ac:dyDescent="0.2">
      <c r="A1028" s="73"/>
      <c r="B1028" s="73"/>
      <c r="C1028" s="73"/>
      <c r="D1028" s="73"/>
      <c r="E1028" s="73"/>
      <c r="F1028" s="73"/>
      <c r="G1028" s="73"/>
      <c r="H1028" s="73"/>
      <c r="I1028" s="73"/>
      <c r="J1028" s="73"/>
      <c r="Q1028" s="73"/>
    </row>
    <row r="1029" spans="1:17" s="4" customFormat="1" x14ac:dyDescent="0.2">
      <c r="A1029" s="73"/>
      <c r="B1029" s="73"/>
      <c r="C1029" s="73"/>
      <c r="D1029" s="73"/>
      <c r="E1029" s="73"/>
      <c r="F1029" s="73"/>
      <c r="G1029" s="73"/>
      <c r="H1029" s="73"/>
      <c r="I1029" s="73"/>
      <c r="J1029" s="73"/>
      <c r="Q1029" s="73"/>
    </row>
    <row r="1030" spans="1:17" s="4" customFormat="1" x14ac:dyDescent="0.2">
      <c r="A1030" s="73"/>
      <c r="B1030" s="73"/>
      <c r="C1030" s="73"/>
      <c r="D1030" s="73"/>
      <c r="E1030" s="73"/>
      <c r="F1030" s="73"/>
      <c r="G1030" s="73"/>
      <c r="H1030" s="73"/>
      <c r="I1030" s="73"/>
      <c r="J1030" s="73"/>
      <c r="Q1030" s="73"/>
    </row>
    <row r="1031" spans="1:17" s="4" customFormat="1" x14ac:dyDescent="0.2">
      <c r="A1031" s="73"/>
      <c r="B1031" s="73"/>
      <c r="C1031" s="73"/>
      <c r="D1031" s="73"/>
      <c r="E1031" s="73"/>
      <c r="F1031" s="73"/>
      <c r="G1031" s="73"/>
      <c r="H1031" s="73"/>
      <c r="I1031" s="73"/>
      <c r="J1031" s="73"/>
      <c r="Q1031" s="73"/>
    </row>
    <row r="1032" spans="1:17" s="4" customFormat="1" x14ac:dyDescent="0.2">
      <c r="A1032" s="73"/>
      <c r="B1032" s="73"/>
      <c r="C1032" s="73"/>
      <c r="D1032" s="73"/>
      <c r="E1032" s="73"/>
      <c r="F1032" s="73"/>
      <c r="G1032" s="73"/>
      <c r="H1032" s="73"/>
      <c r="I1032" s="73"/>
      <c r="J1032" s="73"/>
      <c r="Q1032" s="73"/>
    </row>
    <row r="1033" spans="1:17" s="4" customFormat="1" x14ac:dyDescent="0.2">
      <c r="A1033" s="73"/>
      <c r="B1033" s="73"/>
      <c r="C1033" s="73"/>
      <c r="D1033" s="73"/>
      <c r="E1033" s="73"/>
      <c r="F1033" s="73"/>
      <c r="G1033" s="73"/>
      <c r="H1033" s="73"/>
      <c r="I1033" s="73"/>
      <c r="J1033" s="73"/>
      <c r="Q1033" s="73"/>
    </row>
    <row r="1034" spans="1:17" s="4" customFormat="1" x14ac:dyDescent="0.2">
      <c r="A1034" s="73"/>
      <c r="B1034" s="73"/>
      <c r="C1034" s="73"/>
      <c r="D1034" s="73"/>
      <c r="E1034" s="73"/>
      <c r="F1034" s="73"/>
      <c r="G1034" s="73"/>
      <c r="H1034" s="73"/>
      <c r="I1034" s="73"/>
      <c r="J1034" s="73"/>
      <c r="Q1034" s="73"/>
    </row>
    <row r="1035" spans="1:17" s="4" customFormat="1" x14ac:dyDescent="0.2">
      <c r="A1035" s="73"/>
      <c r="B1035" s="73"/>
      <c r="C1035" s="73"/>
      <c r="D1035" s="73"/>
      <c r="E1035" s="73"/>
      <c r="F1035" s="73"/>
      <c r="G1035" s="73"/>
      <c r="H1035" s="73"/>
      <c r="I1035" s="73"/>
      <c r="J1035" s="73"/>
      <c r="Q1035" s="73"/>
    </row>
    <row r="1036" spans="1:17" s="4" customFormat="1" x14ac:dyDescent="0.2">
      <c r="A1036" s="73"/>
      <c r="B1036" s="73"/>
      <c r="C1036" s="73"/>
      <c r="D1036" s="73"/>
      <c r="E1036" s="73"/>
      <c r="F1036" s="73"/>
      <c r="G1036" s="73"/>
      <c r="H1036" s="73"/>
      <c r="I1036" s="73"/>
      <c r="J1036" s="73"/>
      <c r="Q1036" s="73"/>
    </row>
    <row r="1037" spans="1:17" s="4" customFormat="1" x14ac:dyDescent="0.2">
      <c r="A1037" s="73"/>
      <c r="B1037" s="73"/>
      <c r="C1037" s="73"/>
      <c r="D1037" s="73"/>
      <c r="E1037" s="73"/>
      <c r="F1037" s="73"/>
      <c r="G1037" s="73"/>
      <c r="H1037" s="73"/>
      <c r="I1037" s="73"/>
      <c r="J1037" s="73"/>
      <c r="Q1037" s="73"/>
    </row>
    <row r="1038" spans="1:17" s="4" customFormat="1" x14ac:dyDescent="0.2">
      <c r="A1038" s="73"/>
      <c r="B1038" s="73"/>
      <c r="C1038" s="73"/>
      <c r="D1038" s="73"/>
      <c r="E1038" s="73"/>
      <c r="F1038" s="73"/>
      <c r="G1038" s="73"/>
      <c r="H1038" s="73"/>
      <c r="I1038" s="73"/>
      <c r="J1038" s="73"/>
      <c r="Q1038" s="73"/>
    </row>
    <row r="1039" spans="1:17" s="4" customFormat="1" x14ac:dyDescent="0.2">
      <c r="A1039" s="73"/>
      <c r="B1039" s="73"/>
      <c r="C1039" s="73"/>
      <c r="D1039" s="73"/>
      <c r="E1039" s="73"/>
      <c r="F1039" s="73"/>
      <c r="G1039" s="73"/>
      <c r="H1039" s="73"/>
      <c r="I1039" s="73"/>
      <c r="J1039" s="73"/>
      <c r="Q1039" s="73"/>
    </row>
    <row r="1040" spans="1:17" s="4" customFormat="1" x14ac:dyDescent="0.2">
      <c r="A1040" s="73"/>
      <c r="B1040" s="73"/>
      <c r="C1040" s="73"/>
      <c r="D1040" s="73"/>
      <c r="E1040" s="73"/>
      <c r="F1040" s="73"/>
      <c r="G1040" s="73"/>
      <c r="H1040" s="73"/>
      <c r="I1040" s="73"/>
      <c r="J1040" s="73"/>
      <c r="Q1040" s="73"/>
    </row>
    <row r="1041" spans="1:17" s="4" customFormat="1" x14ac:dyDescent="0.2">
      <c r="A1041" s="73"/>
      <c r="B1041" s="73"/>
      <c r="C1041" s="73"/>
      <c r="D1041" s="73"/>
      <c r="E1041" s="73"/>
      <c r="F1041" s="73"/>
      <c r="G1041" s="73"/>
      <c r="H1041" s="73"/>
      <c r="I1041" s="73"/>
      <c r="J1041" s="73"/>
      <c r="Q1041" s="73"/>
    </row>
    <row r="1042" spans="1:17" s="4" customFormat="1" x14ac:dyDescent="0.2">
      <c r="A1042" s="73"/>
      <c r="B1042" s="73"/>
      <c r="C1042" s="73"/>
      <c r="D1042" s="73"/>
      <c r="E1042" s="73"/>
      <c r="F1042" s="73"/>
      <c r="G1042" s="73"/>
      <c r="H1042" s="73"/>
      <c r="I1042" s="73"/>
      <c r="J1042" s="73"/>
      <c r="Q1042" s="73"/>
    </row>
    <row r="1043" spans="1:17" s="4" customFormat="1" x14ac:dyDescent="0.2">
      <c r="A1043" s="73"/>
      <c r="B1043" s="73"/>
      <c r="C1043" s="73"/>
      <c r="D1043" s="73"/>
      <c r="E1043" s="73"/>
      <c r="F1043" s="73"/>
      <c r="G1043" s="73"/>
      <c r="H1043" s="73"/>
      <c r="I1043" s="73"/>
      <c r="J1043" s="73"/>
      <c r="Q1043" s="73"/>
    </row>
    <row r="1044" spans="1:17" s="4" customFormat="1" x14ac:dyDescent="0.2">
      <c r="A1044" s="73"/>
      <c r="B1044" s="73"/>
      <c r="C1044" s="73"/>
      <c r="D1044" s="73"/>
      <c r="E1044" s="73"/>
      <c r="F1044" s="73"/>
      <c r="G1044" s="73"/>
      <c r="H1044" s="73"/>
      <c r="I1044" s="73"/>
      <c r="J1044" s="73"/>
      <c r="Q1044" s="73"/>
    </row>
    <row r="1045" spans="1:17" s="4" customFormat="1" x14ac:dyDescent="0.2">
      <c r="A1045" s="73"/>
      <c r="B1045" s="73"/>
      <c r="C1045" s="73"/>
      <c r="D1045" s="73"/>
      <c r="E1045" s="73"/>
      <c r="F1045" s="73"/>
      <c r="G1045" s="73"/>
      <c r="H1045" s="73"/>
      <c r="I1045" s="73"/>
      <c r="J1045" s="73"/>
      <c r="Q1045" s="73"/>
    </row>
    <row r="1046" spans="1:17" s="4" customFormat="1" x14ac:dyDescent="0.2">
      <c r="A1046" s="73"/>
      <c r="B1046" s="73"/>
      <c r="C1046" s="73"/>
      <c r="D1046" s="73"/>
      <c r="E1046" s="73"/>
      <c r="F1046" s="73"/>
      <c r="G1046" s="73"/>
      <c r="H1046" s="73"/>
      <c r="I1046" s="73"/>
      <c r="J1046" s="73"/>
      <c r="Q1046" s="73"/>
    </row>
    <row r="1047" spans="1:17" s="4" customFormat="1" x14ac:dyDescent="0.2">
      <c r="A1047" s="73"/>
      <c r="B1047" s="73"/>
      <c r="C1047" s="73"/>
      <c r="D1047" s="73"/>
      <c r="E1047" s="73"/>
      <c r="F1047" s="73"/>
      <c r="G1047" s="73"/>
      <c r="H1047" s="73"/>
      <c r="I1047" s="73"/>
      <c r="J1047" s="73"/>
      <c r="Q1047" s="73"/>
    </row>
    <row r="1048" spans="1:17" s="4" customFormat="1" x14ac:dyDescent="0.2">
      <c r="A1048" s="73"/>
      <c r="B1048" s="73"/>
      <c r="C1048" s="73"/>
      <c r="D1048" s="73"/>
      <c r="E1048" s="73"/>
      <c r="F1048" s="73"/>
      <c r="G1048" s="73"/>
      <c r="H1048" s="73"/>
      <c r="I1048" s="73"/>
      <c r="J1048" s="73"/>
      <c r="Q1048" s="73"/>
    </row>
    <row r="1049" spans="1:17" s="4" customFormat="1" x14ac:dyDescent="0.2">
      <c r="A1049" s="73"/>
      <c r="B1049" s="73"/>
      <c r="C1049" s="73"/>
      <c r="D1049" s="73"/>
      <c r="E1049" s="73"/>
      <c r="F1049" s="73"/>
      <c r="G1049" s="73"/>
      <c r="H1049" s="73"/>
      <c r="I1049" s="73"/>
      <c r="J1049" s="73"/>
      <c r="Q1049" s="73"/>
    </row>
    <row r="1050" spans="1:17" s="4" customFormat="1" x14ac:dyDescent="0.2">
      <c r="A1050" s="73"/>
      <c r="B1050" s="73"/>
      <c r="C1050" s="73"/>
      <c r="D1050" s="73"/>
      <c r="E1050" s="73"/>
      <c r="F1050" s="73"/>
      <c r="G1050" s="73"/>
      <c r="H1050" s="73"/>
      <c r="I1050" s="73"/>
      <c r="J1050" s="73"/>
      <c r="Q1050" s="73"/>
    </row>
    <row r="1051" spans="1:17" s="4" customFormat="1" x14ac:dyDescent="0.2">
      <c r="A1051" s="73"/>
      <c r="B1051" s="73"/>
      <c r="C1051" s="73"/>
      <c r="D1051" s="73"/>
      <c r="E1051" s="73"/>
      <c r="F1051" s="73"/>
      <c r="G1051" s="73"/>
      <c r="H1051" s="73"/>
      <c r="I1051" s="73"/>
      <c r="J1051" s="73"/>
      <c r="Q1051" s="73"/>
    </row>
    <row r="1052" spans="1:17" s="4" customFormat="1" x14ac:dyDescent="0.2">
      <c r="A1052" s="73"/>
      <c r="B1052" s="73"/>
      <c r="C1052" s="73"/>
      <c r="D1052" s="73"/>
      <c r="E1052" s="73"/>
      <c r="F1052" s="73"/>
      <c r="G1052" s="73"/>
      <c r="H1052" s="73"/>
      <c r="I1052" s="73"/>
      <c r="J1052" s="73"/>
      <c r="Q1052" s="73"/>
    </row>
    <row r="1053" spans="1:17" s="4" customFormat="1" x14ac:dyDescent="0.2">
      <c r="A1053" s="73"/>
      <c r="B1053" s="73"/>
      <c r="C1053" s="73"/>
      <c r="D1053" s="73"/>
      <c r="E1053" s="73"/>
      <c r="F1053" s="73"/>
      <c r="G1053" s="73"/>
      <c r="H1053" s="73"/>
      <c r="I1053" s="73"/>
      <c r="J1053" s="73"/>
      <c r="Q1053" s="73"/>
    </row>
    <row r="1054" spans="1:17" s="4" customFormat="1" x14ac:dyDescent="0.2">
      <c r="A1054" s="73"/>
      <c r="B1054" s="73"/>
      <c r="C1054" s="73"/>
      <c r="D1054" s="73"/>
      <c r="E1054" s="73"/>
      <c r="F1054" s="73"/>
      <c r="G1054" s="73"/>
      <c r="H1054" s="73"/>
      <c r="I1054" s="73"/>
      <c r="J1054" s="73"/>
      <c r="Q1054" s="73"/>
    </row>
    <row r="1055" spans="1:17" s="4" customFormat="1" x14ac:dyDescent="0.2">
      <c r="A1055" s="73"/>
      <c r="B1055" s="73"/>
      <c r="C1055" s="73"/>
      <c r="D1055" s="73"/>
      <c r="E1055" s="73"/>
      <c r="F1055" s="73"/>
      <c r="G1055" s="73"/>
      <c r="H1055" s="73"/>
      <c r="I1055" s="73"/>
      <c r="J1055" s="73"/>
      <c r="Q1055" s="73"/>
    </row>
    <row r="1056" spans="1:17" s="4" customFormat="1" x14ac:dyDescent="0.2">
      <c r="A1056" s="73"/>
      <c r="B1056" s="73"/>
      <c r="C1056" s="73"/>
      <c r="D1056" s="73"/>
      <c r="E1056" s="73"/>
      <c r="F1056" s="73"/>
      <c r="G1056" s="73"/>
      <c r="H1056" s="73"/>
      <c r="I1056" s="73"/>
      <c r="J1056" s="73"/>
      <c r="Q1056" s="73"/>
    </row>
    <row r="1057" spans="1:17" s="4" customFormat="1" x14ac:dyDescent="0.2">
      <c r="A1057" s="73"/>
      <c r="B1057" s="73"/>
      <c r="C1057" s="73"/>
      <c r="D1057" s="73"/>
      <c r="E1057" s="73"/>
      <c r="F1057" s="73"/>
      <c r="G1057" s="73"/>
      <c r="H1057" s="73"/>
      <c r="I1057" s="73"/>
      <c r="J1057" s="73"/>
      <c r="Q1057" s="73"/>
    </row>
    <row r="1058" spans="1:17" s="4" customFormat="1" x14ac:dyDescent="0.2">
      <c r="A1058" s="73"/>
      <c r="B1058" s="73"/>
      <c r="C1058" s="73"/>
      <c r="D1058" s="73"/>
      <c r="E1058" s="73"/>
      <c r="F1058" s="73"/>
      <c r="G1058" s="73"/>
      <c r="H1058" s="73"/>
      <c r="I1058" s="73"/>
      <c r="J1058" s="73"/>
      <c r="Q1058" s="73"/>
    </row>
    <row r="1059" spans="1:17" s="4" customFormat="1" x14ac:dyDescent="0.2">
      <c r="A1059" s="73"/>
      <c r="B1059" s="73"/>
      <c r="C1059" s="73"/>
      <c r="D1059" s="73"/>
      <c r="E1059" s="73"/>
      <c r="F1059" s="73"/>
      <c r="G1059" s="73"/>
      <c r="H1059" s="73"/>
      <c r="I1059" s="73"/>
      <c r="J1059" s="73"/>
      <c r="Q1059" s="73"/>
    </row>
    <row r="1060" spans="1:17" s="4" customFormat="1" x14ac:dyDescent="0.2">
      <c r="A1060" s="73"/>
      <c r="B1060" s="73"/>
      <c r="C1060" s="73"/>
      <c r="D1060" s="73"/>
      <c r="E1060" s="73"/>
      <c r="F1060" s="73"/>
      <c r="G1060" s="73"/>
      <c r="H1060" s="73"/>
      <c r="I1060" s="73"/>
      <c r="J1060" s="73"/>
      <c r="Q1060" s="73"/>
    </row>
    <row r="1061" spans="1:17" s="4" customFormat="1" x14ac:dyDescent="0.2">
      <c r="A1061" s="73"/>
      <c r="B1061" s="73"/>
      <c r="C1061" s="73"/>
      <c r="D1061" s="73"/>
      <c r="E1061" s="73"/>
      <c r="F1061" s="73"/>
      <c r="G1061" s="73"/>
      <c r="H1061" s="73"/>
      <c r="I1061" s="73"/>
      <c r="J1061" s="73"/>
      <c r="Q1061" s="73"/>
    </row>
    <row r="1062" spans="1:17" s="4" customFormat="1" x14ac:dyDescent="0.2">
      <c r="A1062" s="73"/>
      <c r="B1062" s="73"/>
      <c r="C1062" s="73"/>
      <c r="D1062" s="73"/>
      <c r="E1062" s="73"/>
      <c r="F1062" s="73"/>
      <c r="G1062" s="73"/>
      <c r="H1062" s="73"/>
      <c r="I1062" s="73"/>
      <c r="J1062" s="73"/>
      <c r="Q1062" s="73"/>
    </row>
    <row r="1063" spans="1:17" s="4" customFormat="1" x14ac:dyDescent="0.2">
      <c r="A1063" s="73"/>
      <c r="B1063" s="73"/>
      <c r="C1063" s="73"/>
      <c r="D1063" s="73"/>
      <c r="E1063" s="73"/>
      <c r="F1063" s="73"/>
      <c r="G1063" s="73"/>
      <c r="H1063" s="73"/>
      <c r="I1063" s="73"/>
      <c r="J1063" s="73"/>
      <c r="Q1063" s="73"/>
    </row>
    <row r="1064" spans="1:17" s="4" customFormat="1" x14ac:dyDescent="0.2">
      <c r="A1064" s="73"/>
      <c r="B1064" s="73"/>
      <c r="C1064" s="73"/>
      <c r="D1064" s="73"/>
      <c r="E1064" s="73"/>
      <c r="F1064" s="73"/>
      <c r="G1064" s="73"/>
      <c r="H1064" s="73"/>
      <c r="I1064" s="73"/>
      <c r="J1064" s="73"/>
      <c r="Q1064" s="73"/>
    </row>
    <row r="1065" spans="1:17" s="4" customFormat="1" x14ac:dyDescent="0.2">
      <c r="A1065" s="73"/>
      <c r="B1065" s="73"/>
      <c r="C1065" s="73"/>
      <c r="D1065" s="73"/>
      <c r="E1065" s="73"/>
      <c r="F1065" s="73"/>
      <c r="G1065" s="73"/>
      <c r="H1065" s="73"/>
      <c r="I1065" s="73"/>
      <c r="J1065" s="73"/>
      <c r="Q1065" s="73"/>
    </row>
    <row r="1066" spans="1:17" s="4" customFormat="1" x14ac:dyDescent="0.2">
      <c r="A1066" s="73"/>
      <c r="B1066" s="73"/>
      <c r="C1066" s="73"/>
      <c r="D1066" s="73"/>
      <c r="E1066" s="73"/>
      <c r="F1066" s="73"/>
      <c r="G1066" s="73"/>
      <c r="H1066" s="73"/>
      <c r="I1066" s="73"/>
      <c r="J1066" s="73"/>
      <c r="Q1066" s="73"/>
    </row>
    <row r="1067" spans="1:17" s="4" customFormat="1" x14ac:dyDescent="0.2">
      <c r="A1067" s="73"/>
      <c r="B1067" s="73"/>
      <c r="C1067" s="73"/>
      <c r="D1067" s="73"/>
      <c r="E1067" s="73"/>
      <c r="F1067" s="73"/>
      <c r="G1067" s="73"/>
      <c r="H1067" s="73"/>
      <c r="I1067" s="73"/>
      <c r="J1067" s="73"/>
      <c r="Q1067" s="73"/>
    </row>
    <row r="1068" spans="1:17" s="4" customFormat="1" x14ac:dyDescent="0.2">
      <c r="A1068" s="73"/>
      <c r="B1068" s="73"/>
      <c r="C1068" s="73"/>
      <c r="D1068" s="73"/>
      <c r="E1068" s="73"/>
      <c r="F1068" s="73"/>
      <c r="G1068" s="73"/>
      <c r="H1068" s="73"/>
      <c r="I1068" s="73"/>
      <c r="J1068" s="73"/>
      <c r="Q1068" s="73"/>
    </row>
    <row r="1069" spans="1:17" s="4" customFormat="1" x14ac:dyDescent="0.2">
      <c r="A1069" s="73"/>
      <c r="B1069" s="73"/>
      <c r="C1069" s="73"/>
      <c r="D1069" s="73"/>
      <c r="E1069" s="73"/>
      <c r="F1069" s="73"/>
      <c r="G1069" s="73"/>
      <c r="H1069" s="73"/>
      <c r="I1069" s="73"/>
      <c r="J1069" s="73"/>
      <c r="Q1069" s="73"/>
    </row>
    <row r="1070" spans="1:17" s="4" customFormat="1" x14ac:dyDescent="0.2">
      <c r="A1070" s="73"/>
      <c r="B1070" s="73"/>
      <c r="C1070" s="73"/>
      <c r="D1070" s="73"/>
      <c r="E1070" s="73"/>
      <c r="F1070" s="73"/>
      <c r="G1070" s="73"/>
      <c r="H1070" s="73"/>
      <c r="I1070" s="73"/>
      <c r="J1070" s="73"/>
      <c r="Q1070" s="73"/>
    </row>
    <row r="1071" spans="1:17" s="4" customFormat="1" x14ac:dyDescent="0.2">
      <c r="A1071" s="73"/>
      <c r="B1071" s="73"/>
      <c r="C1071" s="73"/>
      <c r="D1071" s="73"/>
      <c r="E1071" s="73"/>
      <c r="F1071" s="73"/>
      <c r="G1071" s="73"/>
      <c r="H1071" s="73"/>
      <c r="I1071" s="73"/>
      <c r="J1071" s="73"/>
      <c r="Q1071" s="73"/>
    </row>
    <row r="1072" spans="1:17" s="4" customFormat="1" x14ac:dyDescent="0.2">
      <c r="A1072" s="73"/>
      <c r="B1072" s="73"/>
      <c r="C1072" s="73"/>
      <c r="D1072" s="73"/>
      <c r="E1072" s="73"/>
      <c r="F1072" s="73"/>
      <c r="G1072" s="73"/>
      <c r="H1072" s="73"/>
      <c r="I1072" s="73"/>
      <c r="J1072" s="73"/>
      <c r="Q1072" s="73"/>
    </row>
    <row r="1073" spans="1:17" s="4" customFormat="1" x14ac:dyDescent="0.2">
      <c r="A1073" s="73"/>
      <c r="B1073" s="73"/>
      <c r="C1073" s="73"/>
      <c r="D1073" s="73"/>
      <c r="E1073" s="73"/>
      <c r="F1073" s="73"/>
      <c r="G1073" s="73"/>
      <c r="H1073" s="73"/>
      <c r="I1073" s="73"/>
      <c r="J1073" s="73"/>
      <c r="Q1073" s="73"/>
    </row>
    <row r="1074" spans="1:17" s="4" customFormat="1" x14ac:dyDescent="0.2">
      <c r="A1074" s="73"/>
      <c r="B1074" s="73"/>
      <c r="C1074" s="73"/>
      <c r="D1074" s="73"/>
      <c r="E1074" s="73"/>
      <c r="F1074" s="73"/>
      <c r="G1074" s="73"/>
      <c r="H1074" s="73"/>
      <c r="I1074" s="73"/>
      <c r="J1074" s="73"/>
      <c r="Q1074" s="73"/>
    </row>
    <row r="1075" spans="1:17" s="4" customFormat="1" x14ac:dyDescent="0.2">
      <c r="A1075" s="73"/>
      <c r="B1075" s="73"/>
      <c r="C1075" s="73"/>
      <c r="D1075" s="73"/>
      <c r="E1075" s="73"/>
      <c r="F1075" s="73"/>
      <c r="G1075" s="73"/>
      <c r="H1075" s="73"/>
      <c r="I1075" s="73"/>
      <c r="J1075" s="73"/>
      <c r="Q1075" s="73"/>
    </row>
    <row r="1076" spans="1:17" s="4" customFormat="1" x14ac:dyDescent="0.2">
      <c r="A1076" s="73"/>
      <c r="B1076" s="73"/>
      <c r="C1076" s="73"/>
      <c r="D1076" s="73"/>
      <c r="E1076" s="73"/>
      <c r="F1076" s="73"/>
      <c r="G1076" s="73"/>
      <c r="H1076" s="73"/>
      <c r="I1076" s="73"/>
      <c r="J1076" s="73"/>
      <c r="Q1076" s="73"/>
    </row>
    <row r="1077" spans="1:17" s="4" customFormat="1" x14ac:dyDescent="0.2">
      <c r="A1077" s="73"/>
      <c r="B1077" s="73"/>
      <c r="C1077" s="73"/>
      <c r="D1077" s="73"/>
      <c r="E1077" s="73"/>
      <c r="F1077" s="73"/>
      <c r="G1077" s="73"/>
      <c r="H1077" s="73"/>
      <c r="I1077" s="73"/>
      <c r="J1077" s="73"/>
      <c r="Q1077" s="73"/>
    </row>
    <row r="1078" spans="1:17" s="4" customFormat="1" x14ac:dyDescent="0.2">
      <c r="A1078" s="73"/>
      <c r="B1078" s="73"/>
      <c r="C1078" s="73"/>
      <c r="D1078" s="73"/>
      <c r="E1078" s="73"/>
      <c r="F1078" s="73"/>
      <c r="G1078" s="73"/>
      <c r="H1078" s="73"/>
      <c r="I1078" s="73"/>
      <c r="J1078" s="73"/>
      <c r="Q1078" s="73"/>
    </row>
    <row r="1079" spans="1:17" s="4" customFormat="1" x14ac:dyDescent="0.2">
      <c r="A1079" s="73"/>
      <c r="B1079" s="73"/>
      <c r="C1079" s="73"/>
      <c r="D1079" s="73"/>
      <c r="E1079" s="73"/>
      <c r="F1079" s="73"/>
      <c r="G1079" s="73"/>
      <c r="H1079" s="73"/>
      <c r="I1079" s="73"/>
      <c r="J1079" s="73"/>
      <c r="Q1079" s="73"/>
    </row>
    <row r="1080" spans="1:17" s="4" customFormat="1" x14ac:dyDescent="0.2">
      <c r="A1080" s="73"/>
      <c r="B1080" s="73"/>
      <c r="C1080" s="73"/>
      <c r="D1080" s="73"/>
      <c r="E1080" s="73"/>
      <c r="F1080" s="73"/>
      <c r="G1080" s="73"/>
      <c r="H1080" s="73"/>
      <c r="I1080" s="73"/>
      <c r="J1080" s="73"/>
      <c r="Q1080" s="73"/>
    </row>
    <row r="1081" spans="1:17" s="4" customFormat="1" x14ac:dyDescent="0.2">
      <c r="A1081" s="73"/>
      <c r="B1081" s="73"/>
      <c r="C1081" s="73"/>
      <c r="D1081" s="73"/>
      <c r="E1081" s="73"/>
      <c r="F1081" s="73"/>
      <c r="G1081" s="73"/>
      <c r="H1081" s="73"/>
      <c r="I1081" s="73"/>
      <c r="J1081" s="73"/>
      <c r="Q1081" s="73"/>
    </row>
    <row r="1082" spans="1:17" s="4" customFormat="1" x14ac:dyDescent="0.2">
      <c r="A1082" s="73"/>
      <c r="B1082" s="73"/>
      <c r="C1082" s="73"/>
      <c r="D1082" s="73"/>
      <c r="E1082" s="73"/>
      <c r="F1082" s="73"/>
      <c r="G1082" s="73"/>
      <c r="H1082" s="73"/>
      <c r="I1082" s="73"/>
      <c r="J1082" s="73"/>
      <c r="Q1082" s="73"/>
    </row>
    <row r="1083" spans="1:17" s="4" customFormat="1" x14ac:dyDescent="0.2">
      <c r="A1083" s="73"/>
      <c r="B1083" s="73"/>
      <c r="C1083" s="73"/>
      <c r="D1083" s="73"/>
      <c r="E1083" s="73"/>
      <c r="F1083" s="73"/>
      <c r="G1083" s="73"/>
      <c r="H1083" s="73"/>
      <c r="I1083" s="73"/>
      <c r="J1083" s="73"/>
      <c r="Q1083" s="73"/>
    </row>
    <row r="1084" spans="1:17" s="4" customFormat="1" x14ac:dyDescent="0.2">
      <c r="A1084" s="73"/>
      <c r="B1084" s="73"/>
      <c r="C1084" s="73"/>
      <c r="D1084" s="73"/>
      <c r="E1084" s="73"/>
      <c r="F1084" s="73"/>
      <c r="G1084" s="73"/>
      <c r="H1084" s="73"/>
      <c r="I1084" s="73"/>
      <c r="J1084" s="73"/>
      <c r="Q1084" s="73"/>
    </row>
    <row r="1085" spans="1:17" s="4" customFormat="1" x14ac:dyDescent="0.2">
      <c r="A1085" s="73"/>
      <c r="B1085" s="73"/>
      <c r="C1085" s="73"/>
      <c r="D1085" s="73"/>
      <c r="E1085" s="73"/>
      <c r="F1085" s="73"/>
      <c r="G1085" s="73"/>
      <c r="H1085" s="73"/>
      <c r="I1085" s="73"/>
      <c r="J1085" s="73"/>
      <c r="Q1085" s="73"/>
    </row>
    <row r="1086" spans="1:17" s="4" customFormat="1" x14ac:dyDescent="0.2">
      <c r="A1086" s="73"/>
      <c r="B1086" s="73"/>
      <c r="C1086" s="73"/>
      <c r="D1086" s="73"/>
      <c r="E1086" s="73"/>
      <c r="F1086" s="73"/>
      <c r="G1086" s="73"/>
      <c r="H1086" s="73"/>
      <c r="I1086" s="73"/>
      <c r="J1086" s="73"/>
      <c r="Q1086" s="73"/>
    </row>
    <row r="1087" spans="1:17" s="4" customFormat="1" x14ac:dyDescent="0.2">
      <c r="A1087" s="73"/>
      <c r="B1087" s="73"/>
      <c r="C1087" s="73"/>
      <c r="D1087" s="73"/>
      <c r="E1087" s="73"/>
      <c r="F1087" s="73"/>
      <c r="G1087" s="73"/>
      <c r="H1087" s="73"/>
      <c r="I1087" s="73"/>
      <c r="J1087" s="73"/>
      <c r="Q1087" s="73"/>
    </row>
    <row r="1088" spans="1:17" s="4" customFormat="1" x14ac:dyDescent="0.2">
      <c r="A1088" s="73"/>
      <c r="B1088" s="73"/>
      <c r="C1088" s="73"/>
      <c r="D1088" s="73"/>
      <c r="E1088" s="73"/>
      <c r="F1088" s="73"/>
      <c r="G1088" s="73"/>
      <c r="H1088" s="73"/>
      <c r="I1088" s="73"/>
      <c r="J1088" s="73"/>
      <c r="Q1088" s="73"/>
    </row>
    <row r="1089" spans="1:17" s="4" customFormat="1" x14ac:dyDescent="0.2">
      <c r="A1089" s="73"/>
      <c r="B1089" s="73"/>
      <c r="C1089" s="73"/>
      <c r="D1089" s="73"/>
      <c r="E1089" s="73"/>
      <c r="F1089" s="73"/>
      <c r="G1089" s="73"/>
      <c r="H1089" s="73"/>
      <c r="I1089" s="73"/>
      <c r="J1089" s="73"/>
      <c r="Q1089" s="73"/>
    </row>
    <row r="1090" spans="1:17" s="4" customFormat="1" x14ac:dyDescent="0.2">
      <c r="A1090" s="73"/>
      <c r="B1090" s="73"/>
      <c r="C1090" s="73"/>
      <c r="D1090" s="73"/>
      <c r="E1090" s="73"/>
      <c r="F1090" s="73"/>
      <c r="G1090" s="73"/>
      <c r="H1090" s="73"/>
      <c r="I1090" s="73"/>
      <c r="J1090" s="73"/>
      <c r="Q1090" s="73"/>
    </row>
    <row r="1091" spans="1:17" s="4" customFormat="1" x14ac:dyDescent="0.2">
      <c r="A1091" s="73"/>
      <c r="B1091" s="73"/>
      <c r="C1091" s="73"/>
      <c r="D1091" s="73"/>
      <c r="E1091" s="73"/>
      <c r="F1091" s="73"/>
      <c r="G1091" s="73"/>
      <c r="H1091" s="73"/>
      <c r="I1091" s="73"/>
      <c r="J1091" s="73"/>
      <c r="Q1091" s="73"/>
    </row>
    <row r="1092" spans="1:17" s="4" customFormat="1" x14ac:dyDescent="0.2">
      <c r="A1092" s="73"/>
      <c r="B1092" s="73"/>
      <c r="C1092" s="73"/>
      <c r="D1092" s="73"/>
      <c r="E1092" s="73"/>
      <c r="F1092" s="73"/>
      <c r="G1092" s="73"/>
      <c r="H1092" s="73"/>
      <c r="I1092" s="73"/>
      <c r="J1092" s="73"/>
      <c r="Q1092" s="73"/>
    </row>
    <row r="1093" spans="1:17" s="4" customFormat="1" x14ac:dyDescent="0.2">
      <c r="A1093" s="73"/>
      <c r="B1093" s="73"/>
      <c r="C1093" s="73"/>
      <c r="D1093" s="73"/>
      <c r="E1093" s="73"/>
      <c r="F1093" s="73"/>
      <c r="G1093" s="73"/>
      <c r="H1093" s="73"/>
      <c r="I1093" s="73"/>
      <c r="J1093" s="73"/>
      <c r="Q1093" s="73"/>
    </row>
    <row r="1094" spans="1:17" s="4" customFormat="1" x14ac:dyDescent="0.2">
      <c r="A1094" s="73"/>
      <c r="B1094" s="73"/>
      <c r="C1094" s="73"/>
      <c r="D1094" s="73"/>
      <c r="E1094" s="73"/>
      <c r="F1094" s="73"/>
      <c r="G1094" s="73"/>
      <c r="H1094" s="73"/>
      <c r="I1094" s="73"/>
      <c r="J1094" s="73"/>
      <c r="Q1094" s="73"/>
    </row>
    <row r="1095" spans="1:17" s="4" customFormat="1" x14ac:dyDescent="0.2">
      <c r="A1095" s="73"/>
      <c r="B1095" s="73"/>
      <c r="C1095" s="73"/>
      <c r="D1095" s="73"/>
      <c r="E1095" s="73"/>
      <c r="F1095" s="73"/>
      <c r="G1095" s="73"/>
      <c r="H1095" s="73"/>
      <c r="I1095" s="73"/>
      <c r="J1095" s="73"/>
      <c r="Q1095" s="73"/>
    </row>
    <row r="1096" spans="1:17" s="4" customFormat="1" x14ac:dyDescent="0.2">
      <c r="A1096" s="73"/>
      <c r="B1096" s="73"/>
      <c r="C1096" s="73"/>
      <c r="D1096" s="73"/>
      <c r="E1096" s="73"/>
      <c r="F1096" s="73"/>
      <c r="G1096" s="73"/>
      <c r="H1096" s="73"/>
      <c r="I1096" s="73"/>
      <c r="J1096" s="73"/>
      <c r="Q1096" s="73"/>
    </row>
    <row r="1097" spans="1:17" s="4" customFormat="1" x14ac:dyDescent="0.2">
      <c r="A1097" s="73"/>
      <c r="B1097" s="73"/>
      <c r="C1097" s="73"/>
      <c r="D1097" s="73"/>
      <c r="E1097" s="73"/>
      <c r="F1097" s="73"/>
      <c r="G1097" s="73"/>
      <c r="H1097" s="73"/>
      <c r="I1097" s="73"/>
      <c r="J1097" s="73"/>
      <c r="Q1097" s="73"/>
    </row>
    <row r="1098" spans="1:17" s="4" customFormat="1" x14ac:dyDescent="0.2">
      <c r="A1098" s="73"/>
      <c r="B1098" s="73"/>
      <c r="C1098" s="73"/>
      <c r="D1098" s="73"/>
      <c r="E1098" s="73"/>
      <c r="F1098" s="73"/>
      <c r="G1098" s="73"/>
      <c r="H1098" s="73"/>
      <c r="I1098" s="73"/>
      <c r="J1098" s="73"/>
      <c r="Q1098" s="73"/>
    </row>
    <row r="1099" spans="1:17" s="4" customFormat="1" x14ac:dyDescent="0.2">
      <c r="A1099" s="73"/>
      <c r="B1099" s="73"/>
      <c r="C1099" s="73"/>
      <c r="D1099" s="73"/>
      <c r="E1099" s="73"/>
      <c r="F1099" s="73"/>
      <c r="G1099" s="73"/>
      <c r="H1099" s="73"/>
      <c r="I1099" s="73"/>
      <c r="J1099" s="73"/>
      <c r="Q1099" s="73"/>
    </row>
    <row r="1100" spans="1:17" s="4" customFormat="1" x14ac:dyDescent="0.2">
      <c r="A1100" s="73"/>
      <c r="B1100" s="73"/>
      <c r="C1100" s="73"/>
      <c r="D1100" s="73"/>
      <c r="E1100" s="73"/>
      <c r="F1100" s="73"/>
      <c r="G1100" s="73"/>
      <c r="H1100" s="73"/>
      <c r="I1100" s="73"/>
      <c r="J1100" s="73"/>
      <c r="Q1100" s="73"/>
    </row>
    <row r="1101" spans="1:17" s="4" customFormat="1" x14ac:dyDescent="0.2">
      <c r="A1101" s="73"/>
      <c r="B1101" s="73"/>
      <c r="C1101" s="73"/>
      <c r="D1101" s="73"/>
      <c r="E1101" s="73"/>
      <c r="F1101" s="73"/>
      <c r="G1101" s="73"/>
      <c r="H1101" s="73"/>
      <c r="I1101" s="73"/>
      <c r="J1101" s="73"/>
      <c r="Q1101" s="73"/>
    </row>
    <row r="1102" spans="1:17" s="4" customFormat="1" x14ac:dyDescent="0.2">
      <c r="A1102" s="73"/>
      <c r="B1102" s="73"/>
      <c r="C1102" s="73"/>
      <c r="D1102" s="73"/>
      <c r="E1102" s="73"/>
      <c r="F1102" s="73"/>
      <c r="G1102" s="73"/>
      <c r="H1102" s="73"/>
      <c r="I1102" s="73"/>
      <c r="J1102" s="73"/>
      <c r="Q1102" s="73"/>
    </row>
    <row r="1103" spans="1:17" s="4" customFormat="1" x14ac:dyDescent="0.2">
      <c r="A1103" s="73"/>
      <c r="B1103" s="73"/>
      <c r="C1103" s="73"/>
      <c r="D1103" s="73"/>
      <c r="E1103" s="73"/>
      <c r="F1103" s="73"/>
      <c r="G1103" s="73"/>
      <c r="H1103" s="73"/>
      <c r="I1103" s="73"/>
      <c r="J1103" s="73"/>
      <c r="Q1103" s="73"/>
    </row>
    <row r="1104" spans="1:17" s="4" customFormat="1" x14ac:dyDescent="0.2">
      <c r="A1104" s="73"/>
      <c r="B1104" s="73"/>
      <c r="C1104" s="73"/>
      <c r="D1104" s="73"/>
      <c r="E1104" s="73"/>
      <c r="F1104" s="73"/>
      <c r="G1104" s="73"/>
      <c r="H1104" s="73"/>
      <c r="I1104" s="73"/>
      <c r="J1104" s="73"/>
      <c r="Q1104" s="73"/>
    </row>
    <row r="1105" spans="1:17" s="4" customFormat="1" x14ac:dyDescent="0.2">
      <c r="A1105" s="73"/>
      <c r="B1105" s="73"/>
      <c r="C1105" s="73"/>
      <c r="D1105" s="73"/>
      <c r="E1105" s="73"/>
      <c r="F1105" s="73"/>
      <c r="G1105" s="73"/>
      <c r="H1105" s="73"/>
      <c r="I1105" s="73"/>
      <c r="J1105" s="73"/>
      <c r="Q1105" s="73"/>
    </row>
    <row r="1106" spans="1:17" s="4" customFormat="1" x14ac:dyDescent="0.2">
      <c r="A1106" s="73"/>
      <c r="B1106" s="73"/>
      <c r="C1106" s="73"/>
      <c r="D1106" s="73"/>
      <c r="E1106" s="73"/>
      <c r="F1106" s="73"/>
      <c r="G1106" s="73"/>
      <c r="H1106" s="73"/>
      <c r="I1106" s="73"/>
      <c r="J1106" s="73"/>
      <c r="Q1106" s="73"/>
    </row>
    <row r="1107" spans="1:17" s="4" customFormat="1" x14ac:dyDescent="0.2">
      <c r="A1107" s="73"/>
      <c r="B1107" s="73"/>
      <c r="C1107" s="73"/>
      <c r="D1107" s="73"/>
      <c r="E1107" s="73"/>
      <c r="F1107" s="73"/>
      <c r="G1107" s="73"/>
      <c r="H1107" s="73"/>
      <c r="I1107" s="73"/>
      <c r="J1107" s="73"/>
      <c r="Q1107" s="73"/>
    </row>
    <row r="1108" spans="1:17" s="4" customFormat="1" x14ac:dyDescent="0.2">
      <c r="A1108" s="73"/>
      <c r="B1108" s="73"/>
      <c r="C1108" s="73"/>
      <c r="D1108" s="73"/>
      <c r="E1108" s="73"/>
      <c r="F1108" s="73"/>
      <c r="G1108" s="73"/>
      <c r="H1108" s="73"/>
      <c r="I1108" s="73"/>
      <c r="J1108" s="73"/>
      <c r="Q1108" s="73"/>
    </row>
    <row r="1109" spans="1:17" s="4" customFormat="1" x14ac:dyDescent="0.2">
      <c r="A1109" s="73"/>
      <c r="B1109" s="73"/>
      <c r="C1109" s="73"/>
      <c r="D1109" s="73"/>
      <c r="E1109" s="73"/>
      <c r="F1109" s="73"/>
      <c r="G1109" s="73"/>
      <c r="H1109" s="73"/>
      <c r="I1109" s="73"/>
      <c r="J1109" s="73"/>
      <c r="Q1109" s="73"/>
    </row>
    <row r="1110" spans="1:17" s="4" customFormat="1" x14ac:dyDescent="0.2">
      <c r="A1110" s="73"/>
      <c r="B1110" s="73"/>
      <c r="C1110" s="73"/>
      <c r="D1110" s="73"/>
      <c r="E1110" s="73"/>
      <c r="F1110" s="73"/>
      <c r="G1110" s="73"/>
      <c r="H1110" s="73"/>
      <c r="I1110" s="73"/>
      <c r="J1110" s="73"/>
      <c r="Q1110" s="73"/>
    </row>
    <row r="1111" spans="1:17" s="4" customFormat="1" x14ac:dyDescent="0.2">
      <c r="A1111" s="73"/>
      <c r="B1111" s="73"/>
      <c r="C1111" s="73"/>
      <c r="D1111" s="73"/>
      <c r="E1111" s="73"/>
      <c r="F1111" s="73"/>
      <c r="G1111" s="73"/>
      <c r="H1111" s="73"/>
      <c r="I1111" s="73"/>
      <c r="J1111" s="73"/>
      <c r="Q1111" s="73"/>
    </row>
    <row r="1112" spans="1:17" s="4" customFormat="1" x14ac:dyDescent="0.2">
      <c r="A1112" s="73"/>
      <c r="B1112" s="73"/>
      <c r="C1112" s="73"/>
      <c r="D1112" s="73"/>
      <c r="E1112" s="73"/>
      <c r="F1112" s="73"/>
      <c r="G1112" s="73"/>
      <c r="H1112" s="73"/>
      <c r="I1112" s="73"/>
      <c r="J1112" s="73"/>
      <c r="Q1112" s="73"/>
    </row>
    <row r="1113" spans="1:17" s="4" customFormat="1" x14ac:dyDescent="0.2">
      <c r="A1113" s="73"/>
      <c r="B1113" s="73"/>
      <c r="C1113" s="73"/>
      <c r="D1113" s="73"/>
      <c r="E1113" s="73"/>
      <c r="F1113" s="73"/>
      <c r="G1113" s="73"/>
      <c r="H1113" s="73"/>
      <c r="I1113" s="73"/>
      <c r="J1113" s="73"/>
      <c r="Q1113" s="73"/>
    </row>
    <row r="1114" spans="1:17" s="4" customFormat="1" x14ac:dyDescent="0.2">
      <c r="A1114" s="73"/>
      <c r="B1114" s="73"/>
      <c r="C1114" s="73"/>
      <c r="D1114" s="73"/>
      <c r="E1114" s="73"/>
      <c r="F1114" s="73"/>
      <c r="G1114" s="73"/>
      <c r="H1114" s="73"/>
      <c r="I1114" s="73"/>
      <c r="J1114" s="73"/>
      <c r="Q1114" s="73"/>
    </row>
    <row r="1115" spans="1:17" s="4" customFormat="1" x14ac:dyDescent="0.2">
      <c r="A1115" s="73"/>
      <c r="B1115" s="73"/>
      <c r="C1115" s="73"/>
      <c r="D1115" s="73"/>
      <c r="E1115" s="73"/>
      <c r="F1115" s="73"/>
      <c r="G1115" s="73"/>
      <c r="H1115" s="73"/>
      <c r="I1115" s="73"/>
      <c r="J1115" s="73"/>
      <c r="Q1115" s="73"/>
    </row>
    <row r="1116" spans="1:17" s="4" customFormat="1" x14ac:dyDescent="0.2">
      <c r="A1116" s="73"/>
      <c r="B1116" s="73"/>
      <c r="C1116" s="73"/>
      <c r="D1116" s="73"/>
      <c r="E1116" s="73"/>
      <c r="F1116" s="73"/>
      <c r="G1116" s="73"/>
      <c r="H1116" s="73"/>
      <c r="I1116" s="73"/>
      <c r="J1116" s="73"/>
      <c r="Q1116" s="73"/>
    </row>
    <row r="1117" spans="1:17" s="4" customFormat="1" x14ac:dyDescent="0.2">
      <c r="A1117" s="73"/>
      <c r="B1117" s="73"/>
      <c r="C1117" s="73"/>
      <c r="D1117" s="73"/>
      <c r="E1117" s="73"/>
      <c r="F1117" s="73"/>
      <c r="G1117" s="73"/>
      <c r="H1117" s="73"/>
      <c r="I1117" s="73"/>
      <c r="J1117" s="73"/>
      <c r="Q1117" s="73"/>
    </row>
    <row r="1118" spans="1:17" s="4" customFormat="1" x14ac:dyDescent="0.2">
      <c r="A1118" s="73"/>
      <c r="B1118" s="73"/>
      <c r="C1118" s="73"/>
      <c r="D1118" s="73"/>
      <c r="E1118" s="73"/>
      <c r="F1118" s="73"/>
      <c r="G1118" s="73"/>
      <c r="H1118" s="73"/>
      <c r="I1118" s="73"/>
      <c r="J1118" s="73"/>
      <c r="Q1118" s="73"/>
    </row>
    <row r="1119" spans="1:17" s="4" customFormat="1" x14ac:dyDescent="0.2">
      <c r="A1119" s="73"/>
      <c r="B1119" s="73"/>
      <c r="C1119" s="73"/>
      <c r="D1119" s="73"/>
      <c r="E1119" s="73"/>
      <c r="F1119" s="73"/>
      <c r="G1119" s="73"/>
      <c r="H1119" s="73"/>
      <c r="I1119" s="73"/>
      <c r="J1119" s="73"/>
      <c r="Q1119" s="73"/>
    </row>
    <row r="1120" spans="1:17" s="4" customFormat="1" x14ac:dyDescent="0.2">
      <c r="A1120" s="73"/>
      <c r="B1120" s="73"/>
      <c r="C1120" s="73"/>
      <c r="D1120" s="73"/>
      <c r="E1120" s="73"/>
      <c r="F1120" s="73"/>
      <c r="G1120" s="73"/>
      <c r="H1120" s="73"/>
      <c r="I1120" s="73"/>
      <c r="J1120" s="73"/>
      <c r="Q1120" s="73"/>
    </row>
    <row r="1121" spans="1:17" s="4" customFormat="1" x14ac:dyDescent="0.2">
      <c r="A1121" s="73"/>
      <c r="B1121" s="73"/>
      <c r="C1121" s="73"/>
      <c r="D1121" s="73"/>
      <c r="E1121" s="73"/>
      <c r="F1121" s="73"/>
      <c r="G1121" s="73"/>
      <c r="H1121" s="73"/>
      <c r="I1121" s="73"/>
      <c r="J1121" s="73"/>
      <c r="Q1121" s="73"/>
    </row>
    <row r="1122" spans="1:17" s="4" customFormat="1" x14ac:dyDescent="0.2">
      <c r="A1122" s="73"/>
      <c r="B1122" s="73"/>
      <c r="C1122" s="73"/>
      <c r="D1122" s="73"/>
      <c r="E1122" s="73"/>
      <c r="F1122" s="73"/>
      <c r="G1122" s="73"/>
      <c r="H1122" s="73"/>
      <c r="I1122" s="73"/>
      <c r="J1122" s="73"/>
      <c r="Q1122" s="73"/>
    </row>
    <row r="1123" spans="1:17" s="4" customFormat="1" x14ac:dyDescent="0.2">
      <c r="A1123" s="73"/>
      <c r="B1123" s="73"/>
      <c r="C1123" s="73"/>
      <c r="D1123" s="73"/>
      <c r="E1123" s="73"/>
      <c r="F1123" s="73"/>
      <c r="G1123" s="73"/>
      <c r="H1123" s="73"/>
      <c r="I1123" s="73"/>
      <c r="J1123" s="73"/>
      <c r="Q1123" s="73"/>
    </row>
    <row r="1124" spans="1:17" s="4" customFormat="1" x14ac:dyDescent="0.2">
      <c r="A1124" s="73"/>
      <c r="B1124" s="73"/>
      <c r="C1124" s="73"/>
      <c r="D1124" s="73"/>
      <c r="E1124" s="73"/>
      <c r="F1124" s="73"/>
      <c r="G1124" s="73"/>
      <c r="H1124" s="73"/>
      <c r="I1124" s="73"/>
      <c r="J1124" s="73"/>
      <c r="Q1124" s="73"/>
    </row>
    <row r="1125" spans="1:17" s="4" customFormat="1" x14ac:dyDescent="0.2">
      <c r="A1125" s="73"/>
      <c r="B1125" s="73"/>
      <c r="C1125" s="73"/>
      <c r="D1125" s="73"/>
      <c r="E1125" s="73"/>
      <c r="F1125" s="73"/>
      <c r="G1125" s="73"/>
      <c r="H1125" s="73"/>
      <c r="I1125" s="73"/>
      <c r="J1125" s="73"/>
      <c r="Q1125" s="73"/>
    </row>
    <row r="1126" spans="1:17" s="4" customFormat="1" x14ac:dyDescent="0.2">
      <c r="A1126" s="73"/>
      <c r="B1126" s="73"/>
      <c r="C1126" s="73"/>
      <c r="D1126" s="73"/>
      <c r="E1126" s="73"/>
      <c r="F1126" s="73"/>
      <c r="G1126" s="73"/>
      <c r="H1126" s="73"/>
      <c r="I1126" s="73"/>
      <c r="J1126" s="73"/>
      <c r="Q1126" s="73"/>
    </row>
    <row r="1127" spans="1:17" s="4" customFormat="1" x14ac:dyDescent="0.2">
      <c r="A1127" s="73"/>
      <c r="B1127" s="73"/>
      <c r="C1127" s="73"/>
      <c r="D1127" s="73"/>
      <c r="E1127" s="73"/>
      <c r="F1127" s="73"/>
      <c r="G1127" s="73"/>
      <c r="H1127" s="73"/>
      <c r="I1127" s="73"/>
      <c r="J1127" s="73"/>
      <c r="Q1127" s="73"/>
    </row>
    <row r="1128" spans="1:17" s="4" customFormat="1" x14ac:dyDescent="0.2">
      <c r="A1128" s="73"/>
      <c r="B1128" s="73"/>
      <c r="C1128" s="73"/>
      <c r="D1128" s="73"/>
      <c r="E1128" s="73"/>
      <c r="F1128" s="73"/>
      <c r="G1128" s="73"/>
      <c r="H1128" s="73"/>
      <c r="I1128" s="73"/>
      <c r="J1128" s="73"/>
      <c r="Q1128" s="73"/>
    </row>
    <row r="1129" spans="1:17" s="4" customFormat="1" x14ac:dyDescent="0.2">
      <c r="A1129" s="73"/>
      <c r="B1129" s="73"/>
      <c r="C1129" s="73"/>
      <c r="D1129" s="73"/>
      <c r="E1129" s="73"/>
      <c r="F1129" s="73"/>
      <c r="G1129" s="73"/>
      <c r="H1129" s="73"/>
      <c r="I1129" s="73"/>
      <c r="J1129" s="73"/>
      <c r="Q1129" s="73"/>
    </row>
    <row r="1130" spans="1:17" s="4" customFormat="1" x14ac:dyDescent="0.2">
      <c r="A1130" s="73"/>
      <c r="B1130" s="73"/>
      <c r="C1130" s="73"/>
      <c r="D1130" s="73"/>
      <c r="E1130" s="73"/>
      <c r="F1130" s="73"/>
      <c r="G1130" s="73"/>
      <c r="H1130" s="73"/>
      <c r="I1130" s="73"/>
      <c r="J1130" s="73"/>
      <c r="Q1130" s="73"/>
    </row>
    <row r="1131" spans="1:17" s="4" customFormat="1" x14ac:dyDescent="0.2">
      <c r="A1131" s="73"/>
      <c r="B1131" s="73"/>
      <c r="C1131" s="73"/>
      <c r="D1131" s="73"/>
      <c r="E1131" s="73"/>
      <c r="F1131" s="73"/>
      <c r="G1131" s="73"/>
      <c r="H1131" s="73"/>
      <c r="I1131" s="73"/>
      <c r="J1131" s="73"/>
      <c r="Q1131" s="73"/>
    </row>
    <row r="1132" spans="1:17" s="4" customFormat="1" x14ac:dyDescent="0.2">
      <c r="A1132" s="73"/>
      <c r="B1132" s="73"/>
      <c r="C1132" s="73"/>
      <c r="D1132" s="73"/>
      <c r="E1132" s="73"/>
      <c r="F1132" s="73"/>
      <c r="G1132" s="73"/>
      <c r="H1132" s="73"/>
      <c r="I1132" s="73"/>
      <c r="J1132" s="73"/>
      <c r="Q1132" s="73"/>
    </row>
    <row r="1133" spans="1:17" s="4" customFormat="1" x14ac:dyDescent="0.2">
      <c r="A1133" s="73"/>
      <c r="B1133" s="73"/>
      <c r="C1133" s="73"/>
      <c r="D1133" s="73"/>
      <c r="E1133" s="73"/>
      <c r="F1133" s="73"/>
      <c r="G1133" s="73"/>
      <c r="H1133" s="73"/>
      <c r="I1133" s="73"/>
      <c r="J1133" s="73"/>
      <c r="Q1133" s="73"/>
    </row>
    <row r="1134" spans="1:17" s="4" customFormat="1" x14ac:dyDescent="0.2">
      <c r="A1134" s="73"/>
      <c r="B1134" s="73"/>
      <c r="C1134" s="73"/>
      <c r="D1134" s="73"/>
      <c r="E1134" s="73"/>
      <c r="F1134" s="73"/>
      <c r="G1134" s="73"/>
      <c r="H1134" s="73"/>
      <c r="I1134" s="73"/>
      <c r="J1134" s="73"/>
      <c r="Q1134" s="73"/>
    </row>
    <row r="1135" spans="1:17" s="4" customFormat="1" x14ac:dyDescent="0.2">
      <c r="A1135" s="73"/>
      <c r="B1135" s="73"/>
      <c r="C1135" s="73"/>
      <c r="D1135" s="73"/>
      <c r="E1135" s="73"/>
      <c r="F1135" s="73"/>
      <c r="G1135" s="73"/>
      <c r="H1135" s="73"/>
      <c r="I1135" s="73"/>
      <c r="J1135" s="73"/>
      <c r="Q1135" s="73"/>
    </row>
    <row r="1136" spans="1:17" s="4" customFormat="1" x14ac:dyDescent="0.2">
      <c r="A1136" s="73"/>
      <c r="B1136" s="73"/>
      <c r="C1136" s="73"/>
      <c r="D1136" s="73"/>
      <c r="E1136" s="73"/>
      <c r="F1136" s="73"/>
      <c r="G1136" s="73"/>
      <c r="H1136" s="73"/>
      <c r="I1136" s="73"/>
      <c r="J1136" s="73"/>
      <c r="Q1136" s="73"/>
    </row>
    <row r="1137" spans="1:17" s="4" customFormat="1" x14ac:dyDescent="0.2">
      <c r="A1137" s="73"/>
      <c r="B1137" s="73"/>
      <c r="C1137" s="73"/>
      <c r="D1137" s="73"/>
      <c r="E1137" s="73"/>
      <c r="F1137" s="73"/>
      <c r="G1137" s="73"/>
      <c r="H1137" s="73"/>
      <c r="I1137" s="73"/>
      <c r="J1137" s="73"/>
      <c r="Q1137" s="73"/>
    </row>
    <row r="1138" spans="1:17" s="4" customFormat="1" x14ac:dyDescent="0.2">
      <c r="A1138" s="73"/>
      <c r="B1138" s="73"/>
      <c r="C1138" s="73"/>
      <c r="D1138" s="73"/>
      <c r="E1138" s="73"/>
      <c r="F1138" s="73"/>
      <c r="G1138" s="73"/>
      <c r="H1138" s="73"/>
      <c r="I1138" s="73"/>
      <c r="J1138" s="73"/>
      <c r="Q1138" s="73"/>
    </row>
    <row r="1139" spans="1:17" s="4" customFormat="1" x14ac:dyDescent="0.2">
      <c r="A1139" s="73"/>
      <c r="B1139" s="73"/>
      <c r="C1139" s="73"/>
      <c r="D1139" s="73"/>
      <c r="E1139" s="73"/>
      <c r="F1139" s="73"/>
      <c r="G1139" s="73"/>
      <c r="H1139" s="73"/>
      <c r="I1139" s="73"/>
      <c r="J1139" s="73"/>
      <c r="Q1139" s="73"/>
    </row>
    <row r="1140" spans="1:17" s="4" customFormat="1" x14ac:dyDescent="0.2">
      <c r="A1140" s="73"/>
      <c r="B1140" s="73"/>
      <c r="C1140" s="73"/>
      <c r="D1140" s="73"/>
      <c r="E1140" s="73"/>
      <c r="F1140" s="73"/>
      <c r="G1140" s="73"/>
      <c r="H1140" s="73"/>
      <c r="I1140" s="73"/>
      <c r="J1140" s="73"/>
      <c r="Q1140" s="73"/>
    </row>
    <row r="1141" spans="1:17" s="4" customFormat="1" x14ac:dyDescent="0.2">
      <c r="A1141" s="73"/>
      <c r="B1141" s="73"/>
      <c r="C1141" s="73"/>
      <c r="D1141" s="73"/>
      <c r="E1141" s="73"/>
      <c r="F1141" s="73"/>
      <c r="G1141" s="73"/>
      <c r="H1141" s="73"/>
      <c r="I1141" s="73"/>
      <c r="J1141" s="73"/>
      <c r="Q1141" s="73"/>
    </row>
    <row r="1142" spans="1:17" s="4" customFormat="1" x14ac:dyDescent="0.2">
      <c r="A1142" s="73"/>
      <c r="B1142" s="73"/>
      <c r="C1142" s="73"/>
      <c r="D1142" s="73"/>
      <c r="E1142" s="73"/>
      <c r="F1142" s="73"/>
      <c r="G1142" s="73"/>
      <c r="H1142" s="73"/>
      <c r="I1142" s="73"/>
      <c r="J1142" s="73"/>
      <c r="Q1142" s="73"/>
    </row>
    <row r="1143" spans="1:17" s="4" customFormat="1" x14ac:dyDescent="0.2">
      <c r="A1143" s="73"/>
      <c r="B1143" s="73"/>
      <c r="C1143" s="73"/>
      <c r="D1143" s="73"/>
      <c r="E1143" s="73"/>
      <c r="F1143" s="73"/>
      <c r="G1143" s="73"/>
      <c r="H1143" s="73"/>
      <c r="I1143" s="73"/>
      <c r="J1143" s="73"/>
      <c r="Q1143" s="73"/>
    </row>
    <row r="1144" spans="1:17" s="4" customFormat="1" x14ac:dyDescent="0.2">
      <c r="A1144" s="73"/>
      <c r="B1144" s="73"/>
      <c r="C1144" s="73"/>
      <c r="D1144" s="73"/>
      <c r="E1144" s="73"/>
      <c r="F1144" s="73"/>
      <c r="G1144" s="73"/>
      <c r="H1144" s="73"/>
      <c r="I1144" s="73"/>
      <c r="J1144" s="73"/>
      <c r="Q1144" s="73"/>
    </row>
    <row r="1145" spans="1:17" s="4" customFormat="1" x14ac:dyDescent="0.2">
      <c r="A1145" s="73"/>
      <c r="B1145" s="73"/>
      <c r="C1145" s="73"/>
      <c r="D1145" s="73"/>
      <c r="E1145" s="73"/>
      <c r="F1145" s="73"/>
      <c r="G1145" s="73"/>
      <c r="H1145" s="73"/>
      <c r="I1145" s="73"/>
      <c r="J1145" s="73"/>
      <c r="Q1145" s="73"/>
    </row>
    <row r="1146" spans="1:17" s="4" customFormat="1" x14ac:dyDescent="0.2">
      <c r="A1146" s="73"/>
      <c r="B1146" s="73"/>
      <c r="C1146" s="73"/>
      <c r="D1146" s="73"/>
      <c r="E1146" s="73"/>
      <c r="F1146" s="73"/>
      <c r="G1146" s="73"/>
      <c r="H1146" s="73"/>
      <c r="I1146" s="73"/>
      <c r="J1146" s="73"/>
      <c r="Q1146" s="73"/>
    </row>
    <row r="1147" spans="1:17" s="4" customFormat="1" x14ac:dyDescent="0.2">
      <c r="A1147" s="73"/>
      <c r="B1147" s="73"/>
      <c r="C1147" s="73"/>
      <c r="D1147" s="73"/>
      <c r="E1147" s="73"/>
      <c r="F1147" s="73"/>
      <c r="G1147" s="73"/>
      <c r="H1147" s="73"/>
      <c r="I1147" s="73"/>
      <c r="J1147" s="73"/>
      <c r="Q1147" s="73"/>
    </row>
    <row r="1148" spans="1:17" s="4" customFormat="1" x14ac:dyDescent="0.2">
      <c r="A1148" s="73"/>
      <c r="B1148" s="73"/>
      <c r="C1148" s="73"/>
      <c r="D1148" s="73"/>
      <c r="E1148" s="73"/>
      <c r="F1148" s="73"/>
      <c r="G1148" s="73"/>
      <c r="H1148" s="73"/>
      <c r="I1148" s="73"/>
      <c r="J1148" s="73"/>
      <c r="Q1148" s="73"/>
    </row>
    <row r="1149" spans="1:17" s="4" customFormat="1" x14ac:dyDescent="0.2">
      <c r="A1149" s="73"/>
      <c r="B1149" s="73"/>
      <c r="C1149" s="73"/>
      <c r="D1149" s="73"/>
      <c r="E1149" s="73"/>
      <c r="F1149" s="73"/>
      <c r="G1149" s="73"/>
      <c r="H1149" s="73"/>
      <c r="I1149" s="73"/>
      <c r="J1149" s="73"/>
      <c r="Q1149" s="73"/>
    </row>
    <row r="1150" spans="1:17" s="4" customFormat="1" x14ac:dyDescent="0.2">
      <c r="A1150" s="73"/>
      <c r="B1150" s="73"/>
      <c r="C1150" s="73"/>
      <c r="D1150" s="73"/>
      <c r="E1150" s="73"/>
      <c r="F1150" s="73"/>
      <c r="G1150" s="73"/>
      <c r="H1150" s="73"/>
      <c r="I1150" s="73"/>
      <c r="J1150" s="73"/>
      <c r="Q1150" s="73"/>
    </row>
    <row r="1151" spans="1:17" s="4" customFormat="1" x14ac:dyDescent="0.2">
      <c r="A1151" s="73"/>
      <c r="B1151" s="73"/>
      <c r="C1151" s="73"/>
      <c r="D1151" s="73"/>
      <c r="E1151" s="73"/>
      <c r="F1151" s="73"/>
      <c r="G1151" s="73"/>
      <c r="H1151" s="73"/>
      <c r="I1151" s="73"/>
      <c r="J1151" s="73"/>
      <c r="Q1151" s="73"/>
    </row>
    <row r="1152" spans="1:17" s="4" customFormat="1" x14ac:dyDescent="0.2">
      <c r="A1152" s="73"/>
      <c r="B1152" s="73"/>
      <c r="C1152" s="73"/>
      <c r="D1152" s="73"/>
      <c r="E1152" s="73"/>
      <c r="F1152" s="73"/>
      <c r="G1152" s="73"/>
      <c r="H1152" s="73"/>
      <c r="I1152" s="73"/>
      <c r="J1152" s="73"/>
      <c r="Q1152" s="73"/>
    </row>
    <row r="1153" spans="1:17" s="4" customFormat="1" x14ac:dyDescent="0.2">
      <c r="A1153" s="73"/>
      <c r="B1153" s="73"/>
      <c r="C1153" s="73"/>
      <c r="D1153" s="73"/>
      <c r="E1153" s="73"/>
      <c r="F1153" s="73"/>
      <c r="G1153" s="73"/>
      <c r="H1153" s="73"/>
      <c r="I1153" s="73"/>
      <c r="J1153" s="73"/>
      <c r="Q1153" s="73"/>
    </row>
    <row r="1154" spans="1:17" s="4" customFormat="1" x14ac:dyDescent="0.2">
      <c r="A1154" s="73"/>
      <c r="B1154" s="73"/>
      <c r="C1154" s="73"/>
      <c r="D1154" s="73"/>
      <c r="E1154" s="73"/>
      <c r="F1154" s="73"/>
      <c r="G1154" s="73"/>
      <c r="H1154" s="73"/>
      <c r="I1154" s="73"/>
      <c r="J1154" s="73"/>
      <c r="Q1154" s="73"/>
    </row>
    <row r="1155" spans="1:17" s="4" customFormat="1" x14ac:dyDescent="0.2">
      <c r="A1155" s="73"/>
      <c r="B1155" s="73"/>
      <c r="C1155" s="73"/>
      <c r="D1155" s="73"/>
      <c r="E1155" s="73"/>
      <c r="F1155" s="73"/>
      <c r="G1155" s="73"/>
      <c r="H1155" s="73"/>
      <c r="I1155" s="73"/>
      <c r="J1155" s="73"/>
      <c r="Q1155" s="73"/>
    </row>
    <row r="1156" spans="1:17" s="4" customFormat="1" x14ac:dyDescent="0.2">
      <c r="A1156" s="73"/>
      <c r="B1156" s="73"/>
      <c r="C1156" s="73"/>
      <c r="D1156" s="73"/>
      <c r="E1156" s="73"/>
      <c r="F1156" s="73"/>
      <c r="G1156" s="73"/>
      <c r="H1156" s="73"/>
      <c r="I1156" s="73"/>
      <c r="J1156" s="73"/>
      <c r="Q1156" s="73"/>
    </row>
    <row r="1157" spans="1:17" s="4" customFormat="1" x14ac:dyDescent="0.2">
      <c r="A1157" s="73"/>
      <c r="B1157" s="73"/>
      <c r="C1157" s="73"/>
      <c r="D1157" s="73"/>
      <c r="E1157" s="73"/>
      <c r="F1157" s="73"/>
      <c r="G1157" s="73"/>
      <c r="H1157" s="73"/>
      <c r="I1157" s="73"/>
      <c r="J1157" s="73"/>
      <c r="Q1157" s="73"/>
    </row>
    <row r="1158" spans="1:17" s="4" customFormat="1" x14ac:dyDescent="0.2">
      <c r="A1158" s="73"/>
      <c r="B1158" s="73"/>
      <c r="C1158" s="73"/>
      <c r="D1158" s="73"/>
      <c r="E1158" s="73"/>
      <c r="F1158" s="73"/>
      <c r="G1158" s="73"/>
      <c r="H1158" s="73"/>
      <c r="I1158" s="73"/>
      <c r="J1158" s="73"/>
      <c r="Q1158" s="73"/>
    </row>
    <row r="1159" spans="1:17" s="4" customFormat="1" x14ac:dyDescent="0.2">
      <c r="A1159" s="73"/>
      <c r="B1159" s="73"/>
      <c r="C1159" s="73"/>
      <c r="D1159" s="73"/>
      <c r="E1159" s="73"/>
      <c r="F1159" s="73"/>
      <c r="G1159" s="73"/>
      <c r="H1159" s="73"/>
      <c r="I1159" s="73"/>
      <c r="J1159" s="73"/>
      <c r="Q1159" s="73"/>
    </row>
    <row r="1160" spans="1:17" s="4" customFormat="1" x14ac:dyDescent="0.2">
      <c r="A1160" s="73"/>
      <c r="B1160" s="73"/>
      <c r="C1160" s="73"/>
      <c r="D1160" s="73"/>
      <c r="E1160" s="73"/>
      <c r="F1160" s="73"/>
      <c r="G1160" s="73"/>
      <c r="H1160" s="73"/>
      <c r="I1160" s="73"/>
      <c r="J1160" s="73"/>
      <c r="Q1160" s="73"/>
    </row>
    <row r="1161" spans="1:17" s="4" customFormat="1" x14ac:dyDescent="0.2">
      <c r="A1161" s="73"/>
      <c r="B1161" s="73"/>
      <c r="C1161" s="73"/>
      <c r="D1161" s="73"/>
      <c r="E1161" s="73"/>
      <c r="F1161" s="73"/>
      <c r="G1161" s="73"/>
      <c r="H1161" s="73"/>
      <c r="I1161" s="73"/>
      <c r="J1161" s="73"/>
      <c r="Q1161" s="73"/>
    </row>
    <row r="1162" spans="1:17" s="4" customFormat="1" x14ac:dyDescent="0.2">
      <c r="A1162" s="73"/>
      <c r="B1162" s="73"/>
      <c r="C1162" s="73"/>
      <c r="D1162" s="73"/>
      <c r="E1162" s="73"/>
      <c r="F1162" s="73"/>
      <c r="G1162" s="73"/>
      <c r="H1162" s="73"/>
      <c r="I1162" s="73"/>
      <c r="J1162" s="73"/>
      <c r="Q1162" s="73"/>
    </row>
    <row r="1163" spans="1:17" s="4" customFormat="1" x14ac:dyDescent="0.2">
      <c r="A1163" s="73"/>
      <c r="B1163" s="73"/>
      <c r="C1163" s="73"/>
      <c r="D1163" s="73"/>
      <c r="E1163" s="73"/>
      <c r="F1163" s="73"/>
      <c r="G1163" s="73"/>
      <c r="H1163" s="73"/>
      <c r="I1163" s="73"/>
      <c r="J1163" s="73"/>
      <c r="Q1163" s="73"/>
    </row>
    <row r="1164" spans="1:17" s="4" customFormat="1" x14ac:dyDescent="0.2">
      <c r="A1164" s="73"/>
      <c r="B1164" s="73"/>
      <c r="C1164" s="73"/>
      <c r="D1164" s="73"/>
      <c r="E1164" s="73"/>
      <c r="F1164" s="73"/>
      <c r="G1164" s="73"/>
      <c r="H1164" s="73"/>
      <c r="I1164" s="73"/>
      <c r="J1164" s="73"/>
      <c r="Q1164" s="73"/>
    </row>
    <row r="1165" spans="1:17" s="4" customFormat="1" x14ac:dyDescent="0.2">
      <c r="A1165" s="73"/>
      <c r="B1165" s="73"/>
      <c r="C1165" s="73"/>
      <c r="D1165" s="73"/>
      <c r="E1165" s="73"/>
      <c r="F1165" s="73"/>
      <c r="G1165" s="73"/>
      <c r="H1165" s="73"/>
      <c r="I1165" s="73"/>
      <c r="J1165" s="73"/>
      <c r="Q1165" s="73"/>
    </row>
    <row r="1166" spans="1:17" s="4" customFormat="1" x14ac:dyDescent="0.2">
      <c r="A1166" s="73"/>
      <c r="B1166" s="73"/>
      <c r="C1166" s="73"/>
      <c r="D1166" s="73"/>
      <c r="E1166" s="73"/>
      <c r="F1166" s="73"/>
      <c r="G1166" s="73"/>
      <c r="H1166" s="73"/>
      <c r="I1166" s="73"/>
      <c r="J1166" s="73"/>
      <c r="Q1166" s="73"/>
    </row>
    <row r="1167" spans="1:17" s="4" customFormat="1" x14ac:dyDescent="0.2">
      <c r="A1167" s="73"/>
      <c r="B1167" s="73"/>
      <c r="C1167" s="73"/>
      <c r="D1167" s="73"/>
      <c r="E1167" s="73"/>
      <c r="F1167" s="73"/>
      <c r="G1167" s="73"/>
      <c r="H1167" s="73"/>
      <c r="I1167" s="73"/>
      <c r="J1167" s="73"/>
      <c r="Q1167" s="73"/>
    </row>
    <row r="1168" spans="1:17" s="4" customFormat="1" x14ac:dyDescent="0.2">
      <c r="A1168" s="73"/>
      <c r="B1168" s="73"/>
      <c r="C1168" s="73"/>
      <c r="D1168" s="73"/>
      <c r="E1168" s="73"/>
      <c r="F1168" s="73"/>
      <c r="G1168" s="73"/>
      <c r="H1168" s="73"/>
      <c r="I1168" s="73"/>
      <c r="J1168" s="73"/>
      <c r="Q1168" s="73"/>
    </row>
    <row r="1169" spans="1:17" s="4" customFormat="1" x14ac:dyDescent="0.2">
      <c r="A1169" s="73"/>
      <c r="B1169" s="73"/>
      <c r="C1169" s="73"/>
      <c r="D1169" s="73"/>
      <c r="E1169" s="73"/>
      <c r="F1169" s="73"/>
      <c r="G1169" s="73"/>
      <c r="H1169" s="73"/>
      <c r="I1169" s="73"/>
      <c r="J1169" s="73"/>
      <c r="Q1169" s="73"/>
    </row>
    <row r="1170" spans="1:17" s="4" customFormat="1" x14ac:dyDescent="0.2">
      <c r="A1170" s="73"/>
      <c r="B1170" s="73"/>
      <c r="C1170" s="73"/>
      <c r="D1170" s="73"/>
      <c r="E1170" s="73"/>
      <c r="F1170" s="73"/>
      <c r="G1170" s="73"/>
      <c r="H1170" s="73"/>
      <c r="I1170" s="73"/>
      <c r="J1170" s="73"/>
      <c r="Q1170" s="73"/>
    </row>
    <row r="1171" spans="1:17" s="4" customFormat="1" x14ac:dyDescent="0.2">
      <c r="A1171" s="73"/>
      <c r="B1171" s="73"/>
      <c r="C1171" s="73"/>
      <c r="D1171" s="73"/>
      <c r="E1171" s="73"/>
      <c r="F1171" s="73"/>
      <c r="G1171" s="73"/>
      <c r="H1171" s="73"/>
      <c r="I1171" s="73"/>
      <c r="J1171" s="73"/>
      <c r="Q1171" s="73"/>
    </row>
    <row r="1172" spans="1:17" s="4" customFormat="1" x14ac:dyDescent="0.2">
      <c r="A1172" s="73"/>
      <c r="B1172" s="73"/>
      <c r="C1172" s="73"/>
      <c r="D1172" s="73"/>
      <c r="E1172" s="73"/>
      <c r="F1172" s="73"/>
      <c r="G1172" s="73"/>
      <c r="H1172" s="73"/>
      <c r="I1172" s="73"/>
      <c r="J1172" s="73"/>
      <c r="Q1172" s="73"/>
    </row>
    <row r="1173" spans="1:17" s="4" customFormat="1" x14ac:dyDescent="0.2">
      <c r="A1173" s="73"/>
      <c r="B1173" s="73"/>
      <c r="C1173" s="73"/>
      <c r="D1173" s="73"/>
      <c r="E1173" s="73"/>
      <c r="F1173" s="73"/>
      <c r="G1173" s="73"/>
      <c r="H1173" s="73"/>
      <c r="I1173" s="73"/>
      <c r="J1173" s="73"/>
      <c r="Q1173" s="73"/>
    </row>
    <row r="1174" spans="1:17" s="4" customFormat="1" x14ac:dyDescent="0.2">
      <c r="A1174" s="73"/>
      <c r="B1174" s="73"/>
      <c r="C1174" s="73"/>
      <c r="D1174" s="73"/>
      <c r="E1174" s="73"/>
      <c r="F1174" s="73"/>
      <c r="G1174" s="73"/>
      <c r="H1174" s="73"/>
      <c r="I1174" s="73"/>
      <c r="J1174" s="73"/>
      <c r="Q1174" s="73"/>
    </row>
    <row r="1175" spans="1:17" s="4" customFormat="1" x14ac:dyDescent="0.2">
      <c r="A1175" s="73"/>
      <c r="B1175" s="73"/>
      <c r="C1175" s="73"/>
      <c r="D1175" s="73"/>
      <c r="E1175" s="73"/>
      <c r="F1175" s="73"/>
      <c r="G1175" s="73"/>
      <c r="H1175" s="73"/>
      <c r="I1175" s="73"/>
      <c r="J1175" s="73"/>
      <c r="Q1175" s="73"/>
    </row>
    <row r="1176" spans="1:17" s="4" customFormat="1" x14ac:dyDescent="0.2">
      <c r="A1176" s="73"/>
      <c r="B1176" s="73"/>
      <c r="C1176" s="73"/>
      <c r="D1176" s="73"/>
      <c r="E1176" s="73"/>
      <c r="F1176" s="73"/>
      <c r="G1176" s="73"/>
      <c r="H1176" s="73"/>
      <c r="I1176" s="73"/>
      <c r="J1176" s="73"/>
      <c r="Q1176" s="73"/>
    </row>
    <row r="1177" spans="1:17" s="4" customFormat="1" x14ac:dyDescent="0.2">
      <c r="A1177" s="73"/>
      <c r="B1177" s="73"/>
      <c r="C1177" s="73"/>
      <c r="D1177" s="73"/>
      <c r="E1177" s="73"/>
      <c r="F1177" s="73"/>
      <c r="G1177" s="73"/>
      <c r="H1177" s="73"/>
      <c r="I1177" s="73"/>
      <c r="J1177" s="73"/>
      <c r="Q1177" s="73"/>
    </row>
    <row r="1178" spans="1:17" s="4" customFormat="1" x14ac:dyDescent="0.2">
      <c r="A1178" s="73"/>
      <c r="B1178" s="73"/>
      <c r="C1178" s="73"/>
      <c r="D1178" s="73"/>
      <c r="E1178" s="73"/>
      <c r="F1178" s="73"/>
      <c r="G1178" s="73"/>
      <c r="H1178" s="73"/>
      <c r="I1178" s="73"/>
      <c r="J1178" s="73"/>
      <c r="Q1178" s="73"/>
    </row>
    <row r="1179" spans="1:17" s="4" customFormat="1" x14ac:dyDescent="0.2">
      <c r="A1179" s="73"/>
      <c r="B1179" s="73"/>
      <c r="C1179" s="73"/>
      <c r="D1179" s="73"/>
      <c r="E1179" s="73"/>
      <c r="F1179" s="73"/>
      <c r="G1179" s="73"/>
      <c r="H1179" s="73"/>
      <c r="I1179" s="73"/>
      <c r="J1179" s="73"/>
      <c r="Q1179" s="73"/>
    </row>
    <row r="1180" spans="1:17" s="4" customFormat="1" x14ac:dyDescent="0.2">
      <c r="A1180" s="73"/>
      <c r="B1180" s="73"/>
      <c r="C1180" s="73"/>
      <c r="D1180" s="73"/>
      <c r="E1180" s="73"/>
      <c r="F1180" s="73"/>
      <c r="G1180" s="73"/>
      <c r="H1180" s="73"/>
      <c r="I1180" s="73"/>
      <c r="J1180" s="73"/>
      <c r="Q1180" s="73"/>
    </row>
    <row r="1181" spans="1:17" s="4" customFormat="1" x14ac:dyDescent="0.2">
      <c r="A1181" s="73"/>
      <c r="B1181" s="73"/>
      <c r="C1181" s="73"/>
      <c r="D1181" s="73"/>
      <c r="E1181" s="73"/>
      <c r="F1181" s="73"/>
      <c r="G1181" s="73"/>
      <c r="H1181" s="73"/>
      <c r="I1181" s="73"/>
      <c r="J1181" s="73"/>
      <c r="Q1181" s="73"/>
    </row>
    <row r="1182" spans="1:17" s="4" customFormat="1" x14ac:dyDescent="0.2">
      <c r="A1182" s="73"/>
      <c r="B1182" s="73"/>
      <c r="C1182" s="73"/>
      <c r="D1182" s="73"/>
      <c r="E1182" s="73"/>
      <c r="F1182" s="73"/>
      <c r="G1182" s="73"/>
      <c r="H1182" s="73"/>
      <c r="I1182" s="73"/>
      <c r="J1182" s="73"/>
      <c r="Q1182" s="73"/>
    </row>
    <row r="1183" spans="1:17" s="4" customFormat="1" x14ac:dyDescent="0.2">
      <c r="A1183" s="73"/>
      <c r="B1183" s="73"/>
      <c r="C1183" s="73"/>
      <c r="D1183" s="73"/>
      <c r="E1183" s="73"/>
      <c r="F1183" s="73"/>
      <c r="G1183" s="73"/>
      <c r="H1183" s="73"/>
      <c r="I1183" s="73"/>
      <c r="J1183" s="73"/>
      <c r="Q1183" s="73"/>
    </row>
    <row r="1184" spans="1:17" s="4" customFormat="1" x14ac:dyDescent="0.2">
      <c r="A1184" s="73"/>
      <c r="B1184" s="73"/>
      <c r="C1184" s="73"/>
      <c r="D1184" s="73"/>
      <c r="E1184" s="73"/>
      <c r="F1184" s="73"/>
      <c r="G1184" s="73"/>
      <c r="H1184" s="73"/>
      <c r="I1184" s="73"/>
      <c r="J1184" s="73"/>
      <c r="Q1184" s="73"/>
    </row>
    <row r="1185" spans="1:17" s="4" customFormat="1" x14ac:dyDescent="0.2">
      <c r="A1185" s="73"/>
      <c r="B1185" s="73"/>
      <c r="C1185" s="73"/>
      <c r="D1185" s="73"/>
      <c r="E1185" s="73"/>
      <c r="F1185" s="73"/>
      <c r="G1185" s="73"/>
      <c r="H1185" s="73"/>
      <c r="I1185" s="73"/>
      <c r="J1185" s="73"/>
      <c r="Q1185" s="73"/>
    </row>
    <row r="1186" spans="1:17" s="4" customFormat="1" x14ac:dyDescent="0.2">
      <c r="A1186" s="73"/>
      <c r="B1186" s="73"/>
      <c r="C1186" s="73"/>
      <c r="D1186" s="73"/>
      <c r="E1186" s="73"/>
      <c r="F1186" s="73"/>
      <c r="G1186" s="73"/>
      <c r="H1186" s="73"/>
      <c r="I1186" s="73"/>
      <c r="J1186" s="73"/>
      <c r="Q1186" s="73"/>
    </row>
    <row r="1187" spans="1:17" s="4" customFormat="1" x14ac:dyDescent="0.2">
      <c r="A1187" s="73"/>
      <c r="B1187" s="73"/>
      <c r="C1187" s="73"/>
      <c r="D1187" s="73"/>
      <c r="E1187" s="73"/>
      <c r="F1187" s="73"/>
      <c r="G1187" s="73"/>
      <c r="H1187" s="73"/>
      <c r="I1187" s="73"/>
      <c r="J1187" s="73"/>
      <c r="Q1187" s="73"/>
    </row>
    <row r="1188" spans="1:17" s="4" customFormat="1" x14ac:dyDescent="0.2">
      <c r="A1188" s="73"/>
      <c r="B1188" s="73"/>
      <c r="C1188" s="73"/>
      <c r="D1188" s="73"/>
      <c r="E1188" s="73"/>
      <c r="F1188" s="73"/>
      <c r="G1188" s="73"/>
      <c r="H1188" s="73"/>
      <c r="I1188" s="73"/>
      <c r="J1188" s="73"/>
      <c r="Q1188" s="73"/>
    </row>
    <row r="1189" spans="1:17" s="4" customFormat="1" x14ac:dyDescent="0.2">
      <c r="A1189" s="73"/>
      <c r="B1189" s="73"/>
      <c r="C1189" s="73"/>
      <c r="D1189" s="73"/>
      <c r="E1189" s="73"/>
      <c r="F1189" s="73"/>
      <c r="G1189" s="73"/>
      <c r="H1189" s="73"/>
      <c r="I1189" s="73"/>
      <c r="J1189" s="73"/>
      <c r="Q1189" s="73"/>
    </row>
    <row r="1190" spans="1:17" s="4" customFormat="1" x14ac:dyDescent="0.2">
      <c r="A1190" s="73"/>
      <c r="B1190" s="73"/>
      <c r="C1190" s="73"/>
      <c r="D1190" s="73"/>
      <c r="E1190" s="73"/>
      <c r="F1190" s="73"/>
      <c r="G1190" s="73"/>
      <c r="H1190" s="73"/>
      <c r="I1190" s="73"/>
      <c r="J1190" s="73"/>
      <c r="Q1190" s="73"/>
    </row>
    <row r="1191" spans="1:17" s="4" customFormat="1" x14ac:dyDescent="0.2">
      <c r="A1191" s="73"/>
      <c r="B1191" s="73"/>
      <c r="C1191" s="73"/>
      <c r="D1191" s="73"/>
      <c r="E1191" s="73"/>
      <c r="F1191" s="73"/>
      <c r="G1191" s="73"/>
      <c r="H1191" s="73"/>
      <c r="I1191" s="73"/>
      <c r="J1191" s="73"/>
      <c r="Q1191" s="73"/>
    </row>
    <row r="1192" spans="1:17" s="4" customFormat="1" x14ac:dyDescent="0.2">
      <c r="A1192" s="73"/>
      <c r="B1192" s="73"/>
      <c r="C1192" s="73"/>
      <c r="D1192" s="73"/>
      <c r="E1192" s="73"/>
      <c r="F1192" s="73"/>
      <c r="G1192" s="73"/>
      <c r="H1192" s="73"/>
      <c r="I1192" s="73"/>
      <c r="J1192" s="73"/>
      <c r="Q1192" s="73"/>
    </row>
    <row r="1193" spans="1:17" s="4" customFormat="1" x14ac:dyDescent="0.2">
      <c r="A1193" s="73"/>
      <c r="B1193" s="73"/>
      <c r="C1193" s="73"/>
      <c r="D1193" s="73"/>
      <c r="E1193" s="73"/>
      <c r="F1193" s="73"/>
      <c r="G1193" s="73"/>
      <c r="H1193" s="73"/>
      <c r="I1193" s="73"/>
      <c r="J1193" s="73"/>
      <c r="Q1193" s="73"/>
    </row>
    <row r="1194" spans="1:17" s="4" customFormat="1" x14ac:dyDescent="0.2">
      <c r="A1194" s="73"/>
      <c r="B1194" s="73"/>
      <c r="C1194" s="73"/>
      <c r="D1194" s="73"/>
      <c r="E1194" s="73"/>
      <c r="F1194" s="73"/>
      <c r="G1194" s="73"/>
      <c r="H1194" s="73"/>
      <c r="I1194" s="73"/>
      <c r="J1194" s="73"/>
      <c r="Q1194" s="73"/>
    </row>
    <row r="1195" spans="1:17" s="4" customFormat="1" x14ac:dyDescent="0.2">
      <c r="A1195" s="73"/>
      <c r="B1195" s="73"/>
      <c r="C1195" s="73"/>
      <c r="D1195" s="73"/>
      <c r="E1195" s="73"/>
      <c r="F1195" s="73"/>
      <c r="G1195" s="73"/>
      <c r="H1195" s="73"/>
      <c r="I1195" s="73"/>
      <c r="J1195" s="73"/>
      <c r="Q1195" s="73"/>
    </row>
    <row r="1196" spans="1:17" s="4" customFormat="1" x14ac:dyDescent="0.2">
      <c r="A1196" s="73"/>
      <c r="B1196" s="73"/>
      <c r="C1196" s="73"/>
      <c r="D1196" s="73"/>
      <c r="E1196" s="73"/>
      <c r="F1196" s="73"/>
      <c r="G1196" s="73"/>
      <c r="H1196" s="73"/>
      <c r="I1196" s="73"/>
      <c r="J1196" s="73"/>
      <c r="Q1196" s="73"/>
    </row>
    <row r="1197" spans="1:17" s="4" customFormat="1" x14ac:dyDescent="0.2">
      <c r="A1197" s="73"/>
      <c r="B1197" s="73"/>
      <c r="C1197" s="73"/>
      <c r="D1197" s="73"/>
      <c r="E1197" s="73"/>
      <c r="F1197" s="73"/>
      <c r="G1197" s="73"/>
      <c r="H1197" s="73"/>
      <c r="I1197" s="73"/>
      <c r="J1197" s="73"/>
      <c r="Q1197" s="73"/>
    </row>
    <row r="1198" spans="1:17" s="4" customFormat="1" x14ac:dyDescent="0.2">
      <c r="A1198" s="73"/>
      <c r="B1198" s="73"/>
      <c r="C1198" s="73"/>
      <c r="D1198" s="73"/>
      <c r="E1198" s="73"/>
      <c r="F1198" s="73"/>
      <c r="G1198" s="73"/>
      <c r="H1198" s="73"/>
      <c r="I1198" s="73"/>
      <c r="J1198" s="73"/>
      <c r="Q1198" s="73"/>
    </row>
    <row r="1199" spans="1:17" s="4" customFormat="1" x14ac:dyDescent="0.2">
      <c r="A1199" s="73"/>
      <c r="B1199" s="73"/>
      <c r="C1199" s="73"/>
      <c r="D1199" s="73"/>
      <c r="E1199" s="73"/>
      <c r="F1199" s="73"/>
      <c r="G1199" s="73"/>
      <c r="H1199" s="73"/>
      <c r="I1199" s="73"/>
      <c r="J1199" s="73"/>
      <c r="Q1199" s="73"/>
    </row>
    <row r="1200" spans="1:17" s="4" customFormat="1" x14ac:dyDescent="0.2">
      <c r="A1200" s="73"/>
      <c r="B1200" s="73"/>
      <c r="C1200" s="73"/>
      <c r="D1200" s="73"/>
      <c r="E1200" s="73"/>
      <c r="F1200" s="73"/>
      <c r="G1200" s="73"/>
      <c r="H1200" s="73"/>
      <c r="I1200" s="73"/>
      <c r="J1200" s="73"/>
      <c r="Q1200" s="73"/>
    </row>
    <row r="1201" spans="1:17" s="4" customFormat="1" x14ac:dyDescent="0.2">
      <c r="A1201" s="73"/>
      <c r="B1201" s="73"/>
      <c r="C1201" s="73"/>
      <c r="D1201" s="73"/>
      <c r="E1201" s="73"/>
      <c r="F1201" s="73"/>
      <c r="G1201" s="73"/>
      <c r="H1201" s="73"/>
      <c r="I1201" s="73"/>
      <c r="J1201" s="73"/>
      <c r="Q1201" s="73"/>
    </row>
    <row r="1202" spans="1:17" s="4" customFormat="1" x14ac:dyDescent="0.2">
      <c r="A1202" s="73"/>
      <c r="B1202" s="73"/>
      <c r="C1202" s="73"/>
      <c r="D1202" s="73"/>
      <c r="E1202" s="73"/>
      <c r="F1202" s="73"/>
      <c r="G1202" s="73"/>
      <c r="H1202" s="73"/>
      <c r="I1202" s="73"/>
      <c r="J1202" s="73"/>
      <c r="Q1202" s="73"/>
    </row>
    <row r="1203" spans="1:17" s="4" customFormat="1" x14ac:dyDescent="0.2">
      <c r="A1203" s="73"/>
      <c r="B1203" s="73"/>
      <c r="C1203" s="73"/>
      <c r="D1203" s="73"/>
      <c r="E1203" s="73"/>
      <c r="F1203" s="73"/>
      <c r="G1203" s="73"/>
      <c r="H1203" s="73"/>
      <c r="I1203" s="73"/>
      <c r="J1203" s="73"/>
      <c r="Q1203" s="73"/>
    </row>
    <row r="1204" spans="1:17" s="4" customFormat="1" x14ac:dyDescent="0.2">
      <c r="A1204" s="73"/>
      <c r="B1204" s="73"/>
      <c r="C1204" s="73"/>
      <c r="D1204" s="73"/>
      <c r="E1204" s="73"/>
      <c r="F1204" s="73"/>
      <c r="G1204" s="73"/>
      <c r="H1204" s="73"/>
      <c r="I1204" s="73"/>
      <c r="J1204" s="73"/>
      <c r="Q1204" s="73"/>
    </row>
    <row r="1205" spans="1:17" s="4" customFormat="1" x14ac:dyDescent="0.2">
      <c r="A1205" s="73"/>
      <c r="B1205" s="73"/>
      <c r="C1205" s="73"/>
      <c r="D1205" s="73"/>
      <c r="E1205" s="73"/>
      <c r="F1205" s="73"/>
      <c r="G1205" s="73"/>
      <c r="H1205" s="73"/>
      <c r="I1205" s="73"/>
      <c r="J1205" s="73"/>
      <c r="Q1205" s="73"/>
    </row>
    <row r="1206" spans="1:17" s="4" customFormat="1" x14ac:dyDescent="0.2">
      <c r="A1206" s="73"/>
      <c r="B1206" s="73"/>
      <c r="C1206" s="73"/>
      <c r="D1206" s="73"/>
      <c r="E1206" s="73"/>
      <c r="F1206" s="73"/>
      <c r="G1206" s="73"/>
      <c r="H1206" s="73"/>
      <c r="I1206" s="73"/>
      <c r="J1206" s="73"/>
      <c r="Q1206" s="73"/>
    </row>
    <row r="1207" spans="1:17" s="4" customFormat="1" x14ac:dyDescent="0.2">
      <c r="A1207" s="73"/>
      <c r="B1207" s="73"/>
      <c r="C1207" s="73"/>
      <c r="D1207" s="73"/>
      <c r="E1207" s="73"/>
      <c r="F1207" s="73"/>
      <c r="G1207" s="73"/>
      <c r="H1207" s="73"/>
      <c r="I1207" s="73"/>
      <c r="J1207" s="73"/>
      <c r="Q1207" s="73"/>
    </row>
    <row r="1208" spans="1:17" s="4" customFormat="1" x14ac:dyDescent="0.2">
      <c r="A1208" s="73"/>
      <c r="B1208" s="73"/>
      <c r="C1208" s="73"/>
      <c r="D1208" s="73"/>
      <c r="E1208" s="73"/>
      <c r="F1208" s="73"/>
      <c r="G1208" s="73"/>
      <c r="H1208" s="73"/>
      <c r="I1208" s="73"/>
      <c r="J1208" s="73"/>
      <c r="Q1208" s="73"/>
    </row>
    <row r="1209" spans="1:17" s="4" customFormat="1" x14ac:dyDescent="0.2">
      <c r="A1209" s="73"/>
      <c r="B1209" s="73"/>
      <c r="C1209" s="73"/>
      <c r="D1209" s="73"/>
      <c r="E1209" s="73"/>
      <c r="F1209" s="73"/>
      <c r="G1209" s="73"/>
      <c r="H1209" s="73"/>
      <c r="I1209" s="73"/>
      <c r="J1209" s="73"/>
      <c r="Q1209" s="73"/>
    </row>
    <row r="1210" spans="1:17" s="4" customFormat="1" x14ac:dyDescent="0.2">
      <c r="A1210" s="73"/>
      <c r="B1210" s="73"/>
      <c r="C1210" s="73"/>
      <c r="D1210" s="73"/>
      <c r="E1210" s="73"/>
      <c r="F1210" s="73"/>
      <c r="G1210" s="73"/>
      <c r="H1210" s="73"/>
      <c r="I1210" s="73"/>
      <c r="J1210" s="73"/>
      <c r="Q1210" s="73"/>
    </row>
    <row r="1211" spans="1:17" s="4" customFormat="1" x14ac:dyDescent="0.2">
      <c r="A1211" s="73"/>
      <c r="B1211" s="73"/>
      <c r="C1211" s="73"/>
      <c r="D1211" s="73"/>
      <c r="E1211" s="73"/>
      <c r="F1211" s="73"/>
      <c r="G1211" s="73"/>
      <c r="H1211" s="73"/>
      <c r="I1211" s="73"/>
      <c r="J1211" s="73"/>
      <c r="Q1211" s="73"/>
    </row>
    <row r="1212" spans="1:17" s="4" customFormat="1" x14ac:dyDescent="0.2">
      <c r="A1212" s="73"/>
      <c r="B1212" s="73"/>
      <c r="C1212" s="73"/>
      <c r="D1212" s="73"/>
      <c r="E1212" s="73"/>
      <c r="F1212" s="73"/>
      <c r="G1212" s="73"/>
      <c r="H1212" s="73"/>
      <c r="I1212" s="73"/>
      <c r="J1212" s="73"/>
      <c r="Q1212" s="73"/>
    </row>
    <row r="1213" spans="1:17" s="4" customFormat="1" x14ac:dyDescent="0.2">
      <c r="A1213" s="73"/>
      <c r="B1213" s="73"/>
      <c r="C1213" s="73"/>
      <c r="D1213" s="73"/>
      <c r="E1213" s="73"/>
      <c r="F1213" s="73"/>
      <c r="G1213" s="73"/>
      <c r="H1213" s="73"/>
      <c r="I1213" s="73"/>
      <c r="J1213" s="73"/>
      <c r="Q1213" s="73"/>
    </row>
    <row r="1214" spans="1:17" s="4" customFormat="1" x14ac:dyDescent="0.2">
      <c r="A1214" s="73"/>
      <c r="B1214" s="73"/>
      <c r="C1214" s="73"/>
      <c r="D1214" s="73"/>
      <c r="E1214" s="73"/>
      <c r="F1214" s="73"/>
      <c r="G1214" s="73"/>
      <c r="H1214" s="73"/>
      <c r="I1214" s="73"/>
      <c r="J1214" s="73"/>
      <c r="Q1214" s="73"/>
    </row>
    <row r="1215" spans="1:17" s="4" customFormat="1" x14ac:dyDescent="0.2">
      <c r="A1215" s="73"/>
      <c r="B1215" s="73"/>
      <c r="C1215" s="73"/>
      <c r="D1215" s="73"/>
      <c r="E1215" s="73"/>
      <c r="F1215" s="73"/>
      <c r="G1215" s="73"/>
      <c r="H1215" s="73"/>
      <c r="I1215" s="73"/>
      <c r="J1215" s="73"/>
      <c r="Q1215" s="73"/>
    </row>
    <row r="1216" spans="1:17" s="4" customFormat="1" x14ac:dyDescent="0.2">
      <c r="A1216" s="73"/>
      <c r="B1216" s="73"/>
      <c r="C1216" s="73"/>
      <c r="D1216" s="73"/>
      <c r="E1216" s="73"/>
      <c r="F1216" s="73"/>
      <c r="G1216" s="73"/>
      <c r="H1216" s="73"/>
      <c r="I1216" s="73"/>
      <c r="J1216" s="73"/>
      <c r="Q1216" s="73"/>
    </row>
    <row r="1217" spans="1:17" s="4" customFormat="1" x14ac:dyDescent="0.2">
      <c r="A1217" s="73"/>
      <c r="B1217" s="73"/>
      <c r="C1217" s="73"/>
      <c r="D1217" s="73"/>
      <c r="E1217" s="73"/>
      <c r="F1217" s="73"/>
      <c r="G1217" s="73"/>
      <c r="H1217" s="73"/>
      <c r="I1217" s="73"/>
      <c r="J1217" s="73"/>
      <c r="Q1217" s="73"/>
    </row>
    <row r="1218" spans="1:17" s="4" customFormat="1" x14ac:dyDescent="0.2">
      <c r="A1218" s="73"/>
      <c r="B1218" s="73"/>
      <c r="C1218" s="73"/>
      <c r="D1218" s="73"/>
      <c r="E1218" s="73"/>
      <c r="F1218" s="73"/>
      <c r="G1218" s="73"/>
      <c r="H1218" s="73"/>
      <c r="I1218" s="73"/>
      <c r="J1218" s="73"/>
      <c r="Q1218" s="73"/>
    </row>
    <row r="1219" spans="1:17" s="4" customFormat="1" x14ac:dyDescent="0.2">
      <c r="A1219" s="73"/>
      <c r="B1219" s="73"/>
      <c r="C1219" s="73"/>
      <c r="D1219" s="73"/>
      <c r="E1219" s="73"/>
      <c r="F1219" s="73"/>
      <c r="G1219" s="73"/>
      <c r="H1219" s="73"/>
      <c r="I1219" s="73"/>
      <c r="J1219" s="73"/>
      <c r="Q1219" s="73"/>
    </row>
    <row r="1220" spans="1:17" s="4" customFormat="1" x14ac:dyDescent="0.2">
      <c r="A1220" s="73"/>
      <c r="B1220" s="73"/>
      <c r="C1220" s="73"/>
      <c r="D1220" s="73"/>
      <c r="E1220" s="73"/>
      <c r="F1220" s="73"/>
      <c r="G1220" s="73"/>
      <c r="H1220" s="73"/>
      <c r="I1220" s="73"/>
      <c r="J1220" s="73"/>
      <c r="Q1220" s="73"/>
    </row>
    <row r="1221" spans="1:17" s="4" customFormat="1" x14ac:dyDescent="0.2">
      <c r="A1221" s="73"/>
      <c r="B1221" s="73"/>
      <c r="C1221" s="73"/>
      <c r="D1221" s="73"/>
      <c r="E1221" s="73"/>
      <c r="F1221" s="73"/>
      <c r="G1221" s="73"/>
      <c r="H1221" s="73"/>
      <c r="I1221" s="73"/>
      <c r="J1221" s="73"/>
      <c r="Q1221" s="73"/>
    </row>
    <row r="1222" spans="1:17" s="4" customFormat="1" x14ac:dyDescent="0.2">
      <c r="A1222" s="73"/>
      <c r="B1222" s="73"/>
      <c r="C1222" s="73"/>
      <c r="D1222" s="73"/>
      <c r="E1222" s="73"/>
      <c r="F1222" s="73"/>
      <c r="G1222" s="73"/>
      <c r="H1222" s="73"/>
      <c r="I1222" s="73"/>
      <c r="J1222" s="73"/>
      <c r="Q1222" s="73"/>
    </row>
    <row r="1223" spans="1:17" s="4" customFormat="1" x14ac:dyDescent="0.2">
      <c r="A1223" s="73"/>
      <c r="B1223" s="73"/>
      <c r="C1223" s="73"/>
      <c r="D1223" s="73"/>
      <c r="E1223" s="73"/>
      <c r="F1223" s="73"/>
      <c r="G1223" s="73"/>
      <c r="H1223" s="73"/>
      <c r="I1223" s="73"/>
      <c r="J1223" s="73"/>
      <c r="Q1223" s="73"/>
    </row>
    <row r="1224" spans="1:17" s="4" customFormat="1" x14ac:dyDescent="0.2">
      <c r="A1224" s="73"/>
      <c r="B1224" s="73"/>
      <c r="C1224" s="73"/>
      <c r="D1224" s="73"/>
      <c r="E1224" s="73"/>
      <c r="F1224" s="73"/>
      <c r="G1224" s="73"/>
      <c r="H1224" s="73"/>
      <c r="I1224" s="73"/>
      <c r="J1224" s="73"/>
      <c r="Q1224" s="73"/>
    </row>
    <row r="1225" spans="1:17" s="4" customFormat="1" x14ac:dyDescent="0.2">
      <c r="A1225" s="73"/>
      <c r="B1225" s="73"/>
      <c r="C1225" s="73"/>
      <c r="D1225" s="73"/>
      <c r="E1225" s="73"/>
      <c r="F1225" s="73"/>
      <c r="G1225" s="73"/>
      <c r="H1225" s="73"/>
      <c r="I1225" s="73"/>
      <c r="J1225" s="73"/>
      <c r="Q1225" s="73"/>
    </row>
    <row r="1226" spans="1:17" s="4" customFormat="1" x14ac:dyDescent="0.2">
      <c r="A1226" s="73"/>
      <c r="B1226" s="73"/>
      <c r="C1226" s="73"/>
      <c r="D1226" s="73"/>
      <c r="E1226" s="73"/>
      <c r="F1226" s="73"/>
      <c r="G1226" s="73"/>
      <c r="H1226" s="73"/>
      <c r="I1226" s="73"/>
      <c r="J1226" s="73"/>
      <c r="Q1226" s="73"/>
    </row>
    <row r="1227" spans="1:17" s="4" customFormat="1" x14ac:dyDescent="0.2">
      <c r="A1227" s="73"/>
      <c r="B1227" s="73"/>
      <c r="C1227" s="73"/>
      <c r="D1227" s="73"/>
      <c r="E1227" s="73"/>
      <c r="F1227" s="73"/>
      <c r="G1227" s="73"/>
      <c r="H1227" s="73"/>
      <c r="I1227" s="73"/>
      <c r="J1227" s="73"/>
      <c r="Q1227" s="73"/>
    </row>
    <row r="1228" spans="1:17" s="4" customFormat="1" x14ac:dyDescent="0.2">
      <c r="A1228" s="73"/>
      <c r="B1228" s="73"/>
      <c r="C1228" s="73"/>
      <c r="D1228" s="73"/>
      <c r="E1228" s="73"/>
      <c r="F1228" s="73"/>
      <c r="G1228" s="73"/>
      <c r="H1228" s="73"/>
      <c r="I1228" s="73"/>
      <c r="J1228" s="73"/>
      <c r="Q1228" s="73"/>
    </row>
    <row r="1229" spans="1:17" s="4" customFormat="1" x14ac:dyDescent="0.2">
      <c r="A1229" s="73"/>
      <c r="B1229" s="73"/>
      <c r="C1229" s="73"/>
      <c r="D1229" s="73"/>
      <c r="E1229" s="73"/>
      <c r="F1229" s="73"/>
      <c r="G1229" s="73"/>
      <c r="H1229" s="73"/>
      <c r="I1229" s="73"/>
      <c r="J1229" s="73"/>
      <c r="Q1229" s="73"/>
    </row>
    <row r="1230" spans="1:17" s="4" customFormat="1" x14ac:dyDescent="0.2">
      <c r="A1230" s="73"/>
      <c r="B1230" s="73"/>
      <c r="C1230" s="73"/>
      <c r="D1230" s="73"/>
      <c r="E1230" s="73"/>
      <c r="F1230" s="73"/>
      <c r="G1230" s="73"/>
      <c r="H1230" s="73"/>
      <c r="I1230" s="73"/>
      <c r="J1230" s="73"/>
      <c r="Q1230" s="73"/>
    </row>
    <row r="1231" spans="1:17" s="4" customFormat="1" x14ac:dyDescent="0.2">
      <c r="A1231" s="73"/>
      <c r="B1231" s="73"/>
      <c r="C1231" s="73"/>
      <c r="D1231" s="73"/>
      <c r="E1231" s="73"/>
      <c r="F1231" s="73"/>
      <c r="G1231" s="73"/>
      <c r="H1231" s="73"/>
      <c r="I1231" s="73"/>
      <c r="J1231" s="73"/>
      <c r="Q1231" s="73"/>
    </row>
    <row r="1232" spans="1:17" s="4" customFormat="1" x14ac:dyDescent="0.2">
      <c r="A1232" s="73"/>
      <c r="B1232" s="73"/>
      <c r="C1232" s="73"/>
      <c r="D1232" s="73"/>
      <c r="E1232" s="73"/>
      <c r="F1232" s="73"/>
      <c r="G1232" s="73"/>
      <c r="H1232" s="73"/>
      <c r="I1232" s="73"/>
      <c r="J1232" s="73"/>
      <c r="Q1232" s="73"/>
    </row>
    <row r="1233" spans="1:17" s="4" customFormat="1" x14ac:dyDescent="0.2">
      <c r="A1233" s="73"/>
      <c r="B1233" s="73"/>
      <c r="C1233" s="73"/>
      <c r="D1233" s="73"/>
      <c r="E1233" s="73"/>
      <c r="F1233" s="73"/>
      <c r="G1233" s="73"/>
      <c r="H1233" s="73"/>
      <c r="I1233" s="73"/>
      <c r="J1233" s="73"/>
      <c r="Q1233" s="73"/>
    </row>
    <row r="1234" spans="1:17" s="4" customFormat="1" x14ac:dyDescent="0.2">
      <c r="A1234" s="73"/>
      <c r="B1234" s="73"/>
      <c r="C1234" s="73"/>
      <c r="D1234" s="73"/>
      <c r="E1234" s="73"/>
      <c r="F1234" s="73"/>
      <c r="G1234" s="73"/>
      <c r="H1234" s="73"/>
      <c r="I1234" s="73"/>
      <c r="J1234" s="73"/>
      <c r="Q1234" s="73"/>
    </row>
    <row r="1235" spans="1:17" s="4" customFormat="1" x14ac:dyDescent="0.2">
      <c r="A1235" s="73"/>
      <c r="B1235" s="73"/>
      <c r="C1235" s="73"/>
      <c r="D1235" s="73"/>
      <c r="E1235" s="73"/>
      <c r="F1235" s="73"/>
      <c r="G1235" s="73"/>
      <c r="H1235" s="73"/>
      <c r="I1235" s="73"/>
      <c r="J1235" s="73"/>
      <c r="Q1235" s="73"/>
    </row>
    <row r="1236" spans="1:17" s="4" customFormat="1" x14ac:dyDescent="0.2">
      <c r="A1236" s="73"/>
      <c r="B1236" s="73"/>
      <c r="C1236" s="73"/>
      <c r="D1236" s="73"/>
      <c r="E1236" s="73"/>
      <c r="F1236" s="73"/>
      <c r="G1236" s="73"/>
      <c r="H1236" s="73"/>
      <c r="I1236" s="73"/>
      <c r="J1236" s="73"/>
      <c r="Q1236" s="73"/>
    </row>
    <row r="1237" spans="1:17" s="4" customFormat="1" x14ac:dyDescent="0.2">
      <c r="A1237" s="73"/>
      <c r="B1237" s="73"/>
      <c r="C1237" s="73"/>
      <c r="D1237" s="73"/>
      <c r="E1237" s="73"/>
      <c r="F1237" s="73"/>
      <c r="G1237" s="73"/>
      <c r="H1237" s="73"/>
      <c r="I1237" s="73"/>
      <c r="J1237" s="73"/>
      <c r="Q1237" s="73"/>
    </row>
    <row r="1238" spans="1:17" s="4" customFormat="1" x14ac:dyDescent="0.2">
      <c r="A1238" s="73"/>
      <c r="B1238" s="73"/>
      <c r="C1238" s="73"/>
      <c r="D1238" s="73"/>
      <c r="E1238" s="73"/>
      <c r="F1238" s="73"/>
      <c r="G1238" s="73"/>
      <c r="H1238" s="73"/>
      <c r="I1238" s="73"/>
      <c r="J1238" s="73"/>
      <c r="Q1238" s="73"/>
    </row>
    <row r="1239" spans="1:17" s="4" customFormat="1" x14ac:dyDescent="0.2">
      <c r="A1239" s="73"/>
      <c r="B1239" s="73"/>
      <c r="C1239" s="73"/>
      <c r="D1239" s="73"/>
      <c r="E1239" s="73"/>
      <c r="F1239" s="73"/>
      <c r="G1239" s="73"/>
      <c r="H1239" s="73"/>
      <c r="I1239" s="73"/>
      <c r="J1239" s="73"/>
      <c r="Q1239" s="73"/>
    </row>
    <row r="1240" spans="1:17" s="4" customFormat="1" x14ac:dyDescent="0.2">
      <c r="A1240" s="73"/>
      <c r="B1240" s="73"/>
      <c r="C1240" s="73"/>
      <c r="D1240" s="73"/>
      <c r="E1240" s="73"/>
      <c r="F1240" s="73"/>
      <c r="G1240" s="73"/>
      <c r="H1240" s="73"/>
      <c r="I1240" s="73"/>
      <c r="J1240" s="73"/>
      <c r="Q1240" s="73"/>
    </row>
    <row r="1241" spans="1:17" s="4" customFormat="1" x14ac:dyDescent="0.2">
      <c r="A1241" s="73"/>
      <c r="B1241" s="73"/>
      <c r="C1241" s="73"/>
      <c r="D1241" s="73"/>
      <c r="E1241" s="73"/>
      <c r="F1241" s="73"/>
      <c r="G1241" s="73"/>
      <c r="H1241" s="73"/>
      <c r="I1241" s="73"/>
      <c r="J1241" s="73"/>
      <c r="Q1241" s="73"/>
    </row>
    <row r="1242" spans="1:17" s="4" customFormat="1" x14ac:dyDescent="0.2">
      <c r="A1242" s="73"/>
      <c r="B1242" s="73"/>
      <c r="C1242" s="73"/>
      <c r="D1242" s="73"/>
      <c r="E1242" s="73"/>
      <c r="F1242" s="73"/>
      <c r="G1242" s="73"/>
      <c r="H1242" s="73"/>
      <c r="I1242" s="73"/>
      <c r="J1242" s="73"/>
      <c r="Q1242" s="73"/>
    </row>
    <row r="1243" spans="1:17" s="4" customFormat="1" x14ac:dyDescent="0.2">
      <c r="A1243" s="73"/>
      <c r="B1243" s="73"/>
      <c r="C1243" s="73"/>
      <c r="D1243" s="73"/>
      <c r="E1243" s="73"/>
      <c r="F1243" s="73"/>
      <c r="G1243" s="73"/>
      <c r="H1243" s="73"/>
      <c r="I1243" s="73"/>
      <c r="J1243" s="73"/>
      <c r="Q1243" s="73"/>
    </row>
    <row r="1244" spans="1:17" s="4" customFormat="1" x14ac:dyDescent="0.2">
      <c r="A1244" s="73"/>
      <c r="B1244" s="73"/>
      <c r="C1244" s="73"/>
      <c r="D1244" s="73"/>
      <c r="E1244" s="73"/>
      <c r="F1244" s="73"/>
      <c r="G1244" s="73"/>
      <c r="H1244" s="73"/>
      <c r="I1244" s="73"/>
      <c r="J1244" s="73"/>
      <c r="Q1244" s="73"/>
    </row>
    <row r="1245" spans="1:17" s="4" customFormat="1" x14ac:dyDescent="0.2">
      <c r="A1245" s="73"/>
      <c r="B1245" s="73"/>
      <c r="C1245" s="73"/>
      <c r="D1245" s="73"/>
      <c r="E1245" s="73"/>
      <c r="F1245" s="73"/>
      <c r="G1245" s="73"/>
      <c r="H1245" s="73"/>
      <c r="I1245" s="73"/>
      <c r="J1245" s="73"/>
      <c r="Q1245" s="73"/>
    </row>
    <row r="1246" spans="1:17" s="4" customFormat="1" x14ac:dyDescent="0.2">
      <c r="A1246" s="73"/>
      <c r="B1246" s="73"/>
      <c r="C1246" s="73"/>
      <c r="D1246" s="73"/>
      <c r="E1246" s="73"/>
      <c r="F1246" s="73"/>
      <c r="G1246" s="73"/>
      <c r="H1246" s="73"/>
      <c r="I1246" s="73"/>
      <c r="J1246" s="73"/>
      <c r="Q1246" s="73"/>
    </row>
    <row r="1247" spans="1:17" s="4" customFormat="1" x14ac:dyDescent="0.2">
      <c r="A1247" s="73"/>
      <c r="B1247" s="73"/>
      <c r="C1247" s="73"/>
      <c r="D1247" s="73"/>
      <c r="E1247" s="73"/>
      <c r="F1247" s="73"/>
      <c r="G1247" s="73"/>
      <c r="H1247" s="73"/>
      <c r="I1247" s="73"/>
      <c r="J1247" s="73"/>
      <c r="Q1247" s="73"/>
    </row>
    <row r="1248" spans="1:17" s="4" customFormat="1" x14ac:dyDescent="0.2">
      <c r="A1248" s="73"/>
      <c r="B1248" s="73"/>
      <c r="C1248" s="73"/>
      <c r="D1248" s="73"/>
      <c r="E1248" s="73"/>
      <c r="F1248" s="73"/>
      <c r="G1248" s="73"/>
      <c r="H1248" s="73"/>
      <c r="I1248" s="73"/>
      <c r="J1248" s="73"/>
      <c r="Q1248" s="73"/>
    </row>
    <row r="1249" spans="1:17" s="4" customFormat="1" x14ac:dyDescent="0.2">
      <c r="A1249" s="73"/>
      <c r="B1249" s="73"/>
      <c r="C1249" s="73"/>
      <c r="D1249" s="73"/>
      <c r="E1249" s="73"/>
      <c r="F1249" s="73"/>
      <c r="G1249" s="73"/>
      <c r="H1249" s="73"/>
      <c r="I1249" s="73"/>
      <c r="J1249" s="73"/>
      <c r="Q1249" s="73"/>
    </row>
    <row r="1250" spans="1:17" s="4" customFormat="1" x14ac:dyDescent="0.2">
      <c r="A1250" s="73"/>
      <c r="B1250" s="73"/>
      <c r="C1250" s="73"/>
      <c r="D1250" s="73"/>
      <c r="E1250" s="73"/>
      <c r="F1250" s="73"/>
      <c r="G1250" s="73"/>
      <c r="H1250" s="73"/>
      <c r="I1250" s="73"/>
      <c r="J1250" s="73"/>
      <c r="Q1250" s="73"/>
    </row>
    <row r="1251" spans="1:17" s="4" customFormat="1" x14ac:dyDescent="0.2">
      <c r="A1251" s="73"/>
      <c r="B1251" s="73"/>
      <c r="C1251" s="73"/>
      <c r="D1251" s="73"/>
      <c r="E1251" s="73"/>
      <c r="F1251" s="73"/>
      <c r="G1251" s="73"/>
      <c r="H1251" s="73"/>
      <c r="I1251" s="73"/>
      <c r="J1251" s="73"/>
      <c r="Q1251" s="73"/>
    </row>
    <row r="1252" spans="1:17" s="4" customFormat="1" x14ac:dyDescent="0.2">
      <c r="A1252" s="73"/>
      <c r="B1252" s="73"/>
      <c r="C1252" s="73"/>
      <c r="D1252" s="73"/>
      <c r="E1252" s="73"/>
      <c r="F1252" s="73"/>
      <c r="G1252" s="73"/>
      <c r="H1252" s="73"/>
      <c r="I1252" s="73"/>
      <c r="J1252" s="73"/>
      <c r="Q1252" s="73"/>
    </row>
    <row r="1253" spans="1:17" s="4" customFormat="1" x14ac:dyDescent="0.2">
      <c r="A1253" s="73"/>
      <c r="B1253" s="73"/>
      <c r="C1253" s="73"/>
      <c r="D1253" s="73"/>
      <c r="E1253" s="73"/>
      <c r="F1253" s="73"/>
      <c r="G1253" s="73"/>
      <c r="H1253" s="73"/>
      <c r="I1253" s="73"/>
      <c r="J1253" s="73"/>
      <c r="Q1253" s="73"/>
    </row>
    <row r="1254" spans="1:17" s="4" customFormat="1" x14ac:dyDescent="0.2">
      <c r="A1254" s="73"/>
      <c r="B1254" s="73"/>
      <c r="C1254" s="73"/>
      <c r="D1254" s="73"/>
      <c r="E1254" s="73"/>
      <c r="F1254" s="73"/>
      <c r="G1254" s="73"/>
      <c r="H1254" s="73"/>
      <c r="I1254" s="73"/>
      <c r="J1254" s="73"/>
      <c r="Q1254" s="73"/>
    </row>
    <row r="1255" spans="1:17" s="4" customFormat="1" x14ac:dyDescent="0.2">
      <c r="A1255" s="73"/>
      <c r="B1255" s="73"/>
      <c r="C1255" s="73"/>
      <c r="D1255" s="73"/>
      <c r="E1255" s="73"/>
      <c r="F1255" s="73"/>
      <c r="G1255" s="73"/>
      <c r="H1255" s="73"/>
      <c r="I1255" s="73"/>
      <c r="J1255" s="73"/>
      <c r="Q1255" s="73"/>
    </row>
    <row r="1256" spans="1:17" s="4" customFormat="1" x14ac:dyDescent="0.2">
      <c r="A1256" s="73"/>
      <c r="B1256" s="73"/>
      <c r="C1256" s="73"/>
      <c r="D1256" s="73"/>
      <c r="E1256" s="73"/>
      <c r="F1256" s="73"/>
      <c r="G1256" s="73"/>
      <c r="H1256" s="73"/>
      <c r="I1256" s="73"/>
      <c r="J1256" s="73"/>
      <c r="Q1256" s="73"/>
    </row>
    <row r="1257" spans="1:17" s="4" customFormat="1" x14ac:dyDescent="0.2">
      <c r="A1257" s="73"/>
      <c r="B1257" s="73"/>
      <c r="C1257" s="73"/>
      <c r="D1257" s="73"/>
      <c r="E1257" s="73"/>
      <c r="F1257" s="73"/>
      <c r="G1257" s="73"/>
      <c r="H1257" s="73"/>
      <c r="I1257" s="73"/>
      <c r="J1257" s="73"/>
      <c r="Q1257" s="73"/>
    </row>
    <row r="1258" spans="1:17" s="4" customFormat="1" x14ac:dyDescent="0.2">
      <c r="A1258" s="73"/>
      <c r="B1258" s="73"/>
      <c r="C1258" s="73"/>
      <c r="D1258" s="73"/>
      <c r="E1258" s="73"/>
      <c r="F1258" s="73"/>
      <c r="G1258" s="73"/>
      <c r="H1258" s="73"/>
      <c r="I1258" s="73"/>
      <c r="J1258" s="73"/>
      <c r="Q1258" s="73"/>
    </row>
    <row r="1259" spans="1:17" s="4" customFormat="1" x14ac:dyDescent="0.2">
      <c r="A1259" s="73"/>
      <c r="B1259" s="73"/>
      <c r="C1259" s="73"/>
      <c r="D1259" s="73"/>
      <c r="E1259" s="73"/>
      <c r="F1259" s="73"/>
      <c r="G1259" s="73"/>
      <c r="H1259" s="73"/>
      <c r="I1259" s="73"/>
      <c r="J1259" s="73"/>
      <c r="Q1259" s="73"/>
    </row>
    <row r="1260" spans="1:17" s="4" customFormat="1" x14ac:dyDescent="0.2">
      <c r="A1260" s="73"/>
      <c r="B1260" s="73"/>
      <c r="C1260" s="73"/>
      <c r="D1260" s="73"/>
      <c r="E1260" s="73"/>
      <c r="F1260" s="73"/>
      <c r="G1260" s="73"/>
      <c r="H1260" s="73"/>
      <c r="I1260" s="73"/>
      <c r="J1260" s="73"/>
      <c r="Q1260" s="73"/>
    </row>
    <row r="1261" spans="1:17" s="4" customFormat="1" x14ac:dyDescent="0.2">
      <c r="A1261" s="73"/>
      <c r="B1261" s="73"/>
      <c r="C1261" s="73"/>
      <c r="D1261" s="73"/>
      <c r="E1261" s="73"/>
      <c r="F1261" s="73"/>
      <c r="G1261" s="73"/>
      <c r="H1261" s="73"/>
      <c r="I1261" s="73"/>
      <c r="J1261" s="73"/>
      <c r="Q1261" s="73"/>
    </row>
    <row r="1262" spans="1:17" s="4" customFormat="1" x14ac:dyDescent="0.2">
      <c r="A1262" s="73"/>
      <c r="B1262" s="73"/>
      <c r="C1262" s="73"/>
      <c r="D1262" s="73"/>
      <c r="E1262" s="73"/>
      <c r="F1262" s="73"/>
      <c r="G1262" s="73"/>
      <c r="H1262" s="73"/>
      <c r="I1262" s="73"/>
      <c r="J1262" s="73"/>
      <c r="Q1262" s="73"/>
    </row>
    <row r="1263" spans="1:17" s="4" customFormat="1" x14ac:dyDescent="0.2">
      <c r="A1263" s="73"/>
      <c r="B1263" s="73"/>
      <c r="C1263" s="73"/>
      <c r="D1263" s="73"/>
      <c r="E1263" s="73"/>
      <c r="F1263" s="73"/>
      <c r="G1263" s="73"/>
      <c r="H1263" s="73"/>
      <c r="I1263" s="73"/>
      <c r="J1263" s="73"/>
      <c r="Q1263" s="73"/>
    </row>
    <row r="1264" spans="1:17" s="4" customFormat="1" x14ac:dyDescent="0.2">
      <c r="A1264" s="73"/>
      <c r="B1264" s="73"/>
      <c r="C1264" s="73"/>
      <c r="D1264" s="73"/>
      <c r="E1264" s="73"/>
      <c r="F1264" s="73"/>
      <c r="G1264" s="73"/>
      <c r="H1264" s="73"/>
      <c r="I1264" s="73"/>
      <c r="J1264" s="73"/>
      <c r="Q1264" s="73"/>
    </row>
    <row r="1265" spans="1:17" s="4" customFormat="1" x14ac:dyDescent="0.2">
      <c r="A1265" s="73"/>
      <c r="B1265" s="73"/>
      <c r="C1265" s="73"/>
      <c r="D1265" s="73"/>
      <c r="E1265" s="73"/>
      <c r="F1265" s="73"/>
      <c r="G1265" s="73"/>
      <c r="H1265" s="73"/>
      <c r="I1265" s="73"/>
      <c r="J1265" s="73"/>
      <c r="Q1265" s="73"/>
    </row>
    <row r="1266" spans="1:17" s="4" customFormat="1" x14ac:dyDescent="0.2">
      <c r="A1266" s="73"/>
      <c r="B1266" s="73"/>
      <c r="C1266" s="73"/>
      <c r="D1266" s="73"/>
      <c r="E1266" s="73"/>
      <c r="F1266" s="73"/>
      <c r="G1266" s="73"/>
      <c r="H1266" s="73"/>
      <c r="I1266" s="73"/>
      <c r="J1266" s="73"/>
      <c r="Q1266" s="73"/>
    </row>
    <row r="1267" spans="1:17" s="4" customFormat="1" x14ac:dyDescent="0.2">
      <c r="A1267" s="73"/>
      <c r="B1267" s="73"/>
      <c r="C1267" s="73"/>
      <c r="D1267" s="73"/>
      <c r="E1267" s="73"/>
      <c r="F1267" s="73"/>
      <c r="G1267" s="73"/>
      <c r="H1267" s="73"/>
      <c r="I1267" s="73"/>
      <c r="J1267" s="73"/>
      <c r="Q1267" s="73"/>
    </row>
    <row r="1268" spans="1:17" s="4" customFormat="1" x14ac:dyDescent="0.2">
      <c r="A1268" s="73"/>
      <c r="B1268" s="73"/>
      <c r="C1268" s="73"/>
      <c r="D1268" s="73"/>
      <c r="E1268" s="73"/>
      <c r="F1268" s="73"/>
      <c r="G1268" s="73"/>
      <c r="H1268" s="73"/>
      <c r="I1268" s="73"/>
      <c r="J1268" s="73"/>
      <c r="Q1268" s="73"/>
    </row>
    <row r="1269" spans="1:17" s="4" customFormat="1" x14ac:dyDescent="0.2">
      <c r="A1269" s="73"/>
      <c r="B1269" s="73"/>
      <c r="C1269" s="73"/>
      <c r="D1269" s="73"/>
      <c r="E1269" s="73"/>
      <c r="F1269" s="73"/>
      <c r="G1269" s="73"/>
      <c r="H1269" s="73"/>
      <c r="I1269" s="73"/>
      <c r="J1269" s="73"/>
      <c r="Q1269" s="73"/>
    </row>
    <row r="1270" spans="1:17" s="4" customFormat="1" x14ac:dyDescent="0.2">
      <c r="A1270" s="73"/>
      <c r="B1270" s="73"/>
      <c r="C1270" s="73"/>
      <c r="D1270" s="73"/>
      <c r="E1270" s="73"/>
      <c r="F1270" s="73"/>
      <c r="G1270" s="73"/>
      <c r="H1270" s="73"/>
      <c r="I1270" s="73"/>
      <c r="J1270" s="73"/>
      <c r="Q1270" s="73"/>
    </row>
    <row r="1271" spans="1:17" s="4" customFormat="1" x14ac:dyDescent="0.2">
      <c r="A1271" s="73"/>
      <c r="B1271" s="73"/>
      <c r="C1271" s="73"/>
      <c r="D1271" s="73"/>
      <c r="E1271" s="73"/>
      <c r="F1271" s="73"/>
      <c r="G1271" s="73"/>
      <c r="H1271" s="73"/>
      <c r="I1271" s="73"/>
      <c r="J1271" s="73"/>
      <c r="Q1271" s="73"/>
    </row>
    <row r="1272" spans="1:17" s="4" customFormat="1" x14ac:dyDescent="0.2">
      <c r="A1272" s="73"/>
      <c r="B1272" s="73"/>
      <c r="C1272" s="73"/>
      <c r="D1272" s="73"/>
      <c r="E1272" s="73"/>
      <c r="F1272" s="73"/>
      <c r="G1272" s="73"/>
      <c r="H1272" s="73"/>
      <c r="I1272" s="73"/>
      <c r="J1272" s="73"/>
      <c r="Q1272" s="73"/>
    </row>
    <row r="1273" spans="1:17" s="4" customFormat="1" x14ac:dyDescent="0.2">
      <c r="A1273" s="73"/>
      <c r="B1273" s="73"/>
      <c r="C1273" s="73"/>
      <c r="D1273" s="73"/>
      <c r="E1273" s="73"/>
      <c r="F1273" s="73"/>
      <c r="G1273" s="73"/>
      <c r="H1273" s="73"/>
      <c r="I1273" s="73"/>
      <c r="J1273" s="73"/>
      <c r="Q1273" s="73"/>
    </row>
    <row r="1274" spans="1:17" s="4" customFormat="1" x14ac:dyDescent="0.2">
      <c r="A1274" s="73"/>
      <c r="B1274" s="73"/>
      <c r="C1274" s="73"/>
      <c r="D1274" s="73"/>
      <c r="E1274" s="73"/>
      <c r="F1274" s="73"/>
      <c r="G1274" s="73"/>
      <c r="H1274" s="73"/>
      <c r="I1274" s="73"/>
      <c r="J1274" s="73"/>
      <c r="Q1274" s="73"/>
    </row>
    <row r="1275" spans="1:17" s="4" customFormat="1" x14ac:dyDescent="0.2">
      <c r="A1275" s="73"/>
      <c r="B1275" s="73"/>
      <c r="C1275" s="73"/>
      <c r="D1275" s="73"/>
      <c r="E1275" s="73"/>
      <c r="F1275" s="73"/>
      <c r="G1275" s="73"/>
      <c r="H1275" s="73"/>
      <c r="I1275" s="73"/>
      <c r="J1275" s="73"/>
      <c r="Q1275" s="73"/>
    </row>
    <row r="1276" spans="1:17" s="4" customFormat="1" x14ac:dyDescent="0.2">
      <c r="A1276" s="73"/>
      <c r="B1276" s="73"/>
      <c r="C1276" s="73"/>
      <c r="D1276" s="73"/>
      <c r="E1276" s="73"/>
      <c r="F1276" s="73"/>
      <c r="G1276" s="73"/>
      <c r="H1276" s="73"/>
      <c r="I1276" s="73"/>
      <c r="J1276" s="73"/>
      <c r="Q1276" s="73"/>
    </row>
    <row r="1277" spans="1:17" s="4" customFormat="1" x14ac:dyDescent="0.2">
      <c r="A1277" s="73"/>
      <c r="B1277" s="73"/>
      <c r="C1277" s="73"/>
      <c r="D1277" s="73"/>
      <c r="E1277" s="73"/>
      <c r="F1277" s="73"/>
      <c r="G1277" s="73"/>
      <c r="H1277" s="73"/>
      <c r="I1277" s="73"/>
      <c r="J1277" s="73"/>
      <c r="Q1277" s="73"/>
    </row>
    <row r="1278" spans="1:17" s="4" customFormat="1" x14ac:dyDescent="0.2">
      <c r="A1278" s="73"/>
      <c r="B1278" s="73"/>
      <c r="C1278" s="73"/>
      <c r="D1278" s="73"/>
      <c r="E1278" s="73"/>
      <c r="F1278" s="73"/>
      <c r="G1278" s="73"/>
      <c r="H1278" s="73"/>
      <c r="I1278" s="73"/>
      <c r="J1278" s="73"/>
      <c r="Q1278" s="73"/>
    </row>
    <row r="1279" spans="1:17" s="4" customFormat="1" x14ac:dyDescent="0.2">
      <c r="A1279" s="73"/>
      <c r="B1279" s="73"/>
      <c r="C1279" s="73"/>
      <c r="D1279" s="73"/>
      <c r="E1279" s="73"/>
      <c r="F1279" s="73"/>
      <c r="G1279" s="73"/>
      <c r="H1279" s="73"/>
      <c r="I1279" s="73"/>
      <c r="J1279" s="73"/>
      <c r="Q1279" s="73"/>
    </row>
    <row r="1280" spans="1:17" s="4" customFormat="1" x14ac:dyDescent="0.2">
      <c r="A1280" s="73"/>
      <c r="B1280" s="73"/>
      <c r="C1280" s="73"/>
      <c r="D1280" s="73"/>
      <c r="E1280" s="73"/>
      <c r="F1280" s="73"/>
      <c r="G1280" s="73"/>
      <c r="H1280" s="73"/>
      <c r="I1280" s="73"/>
      <c r="J1280" s="73"/>
      <c r="Q1280" s="73"/>
    </row>
    <row r="1281" spans="1:17" s="4" customFormat="1" x14ac:dyDescent="0.2">
      <c r="A1281" s="73"/>
      <c r="B1281" s="73"/>
      <c r="C1281" s="73"/>
      <c r="D1281" s="73"/>
      <c r="E1281" s="73"/>
      <c r="F1281" s="73"/>
      <c r="G1281" s="73"/>
      <c r="H1281" s="73"/>
      <c r="I1281" s="73"/>
      <c r="J1281" s="73"/>
      <c r="Q1281" s="73"/>
    </row>
    <row r="1282" spans="1:17" s="4" customFormat="1" x14ac:dyDescent="0.2">
      <c r="A1282" s="73"/>
      <c r="B1282" s="73"/>
      <c r="C1282" s="73"/>
      <c r="D1282" s="73"/>
      <c r="E1282" s="73"/>
      <c r="F1282" s="73"/>
      <c r="G1282" s="73"/>
      <c r="H1282" s="73"/>
      <c r="I1282" s="73"/>
      <c r="J1282" s="73"/>
      <c r="Q1282" s="73"/>
    </row>
    <row r="1283" spans="1:17" s="4" customFormat="1" x14ac:dyDescent="0.2">
      <c r="A1283" s="73"/>
      <c r="B1283" s="73"/>
      <c r="C1283" s="73"/>
      <c r="D1283" s="73"/>
      <c r="E1283" s="73"/>
      <c r="F1283" s="73"/>
      <c r="G1283" s="73"/>
      <c r="H1283" s="73"/>
      <c r="I1283" s="73"/>
      <c r="J1283" s="73"/>
      <c r="Q1283" s="73"/>
    </row>
    <row r="1284" spans="1:17" s="4" customFormat="1" x14ac:dyDescent="0.2">
      <c r="A1284" s="73"/>
      <c r="B1284" s="73"/>
      <c r="C1284" s="73"/>
      <c r="D1284" s="73"/>
      <c r="E1284" s="73"/>
      <c r="F1284" s="73"/>
      <c r="G1284" s="73"/>
      <c r="H1284" s="73"/>
      <c r="I1284" s="73"/>
      <c r="J1284" s="73"/>
      <c r="Q1284" s="73"/>
    </row>
    <row r="1285" spans="1:17" s="4" customFormat="1" x14ac:dyDescent="0.2">
      <c r="A1285" s="73"/>
      <c r="B1285" s="73"/>
      <c r="C1285" s="73"/>
      <c r="D1285" s="73"/>
      <c r="E1285" s="73"/>
      <c r="F1285" s="73"/>
      <c r="G1285" s="73"/>
      <c r="H1285" s="73"/>
      <c r="I1285" s="73"/>
      <c r="J1285" s="73"/>
      <c r="Q1285" s="73"/>
    </row>
    <row r="1286" spans="1:17" s="4" customFormat="1" x14ac:dyDescent="0.2">
      <c r="A1286" s="73"/>
      <c r="B1286" s="73"/>
      <c r="C1286" s="73"/>
      <c r="D1286" s="73"/>
      <c r="E1286" s="73"/>
      <c r="F1286" s="73"/>
      <c r="G1286" s="73"/>
      <c r="H1286" s="73"/>
      <c r="I1286" s="73"/>
      <c r="J1286" s="73"/>
      <c r="Q1286" s="73"/>
    </row>
    <row r="1287" spans="1:17" s="4" customFormat="1" x14ac:dyDescent="0.2">
      <c r="A1287" s="73"/>
      <c r="B1287" s="73"/>
      <c r="C1287" s="73"/>
      <c r="D1287" s="73"/>
      <c r="E1287" s="73"/>
      <c r="F1287" s="73"/>
      <c r="G1287" s="73"/>
      <c r="H1287" s="73"/>
      <c r="I1287" s="73"/>
      <c r="J1287" s="73"/>
      <c r="Q1287" s="73"/>
    </row>
    <row r="1288" spans="1:17" s="4" customFormat="1" x14ac:dyDescent="0.2">
      <c r="A1288" s="73"/>
      <c r="B1288" s="73"/>
      <c r="C1288" s="73"/>
      <c r="D1288" s="73"/>
      <c r="E1288" s="73"/>
      <c r="F1288" s="73"/>
      <c r="G1288" s="73"/>
      <c r="H1288" s="73"/>
      <c r="I1288" s="73"/>
      <c r="J1288" s="73"/>
      <c r="Q1288" s="73"/>
    </row>
    <row r="1289" spans="1:17" s="4" customFormat="1" x14ac:dyDescent="0.2">
      <c r="A1289" s="73"/>
      <c r="B1289" s="73"/>
      <c r="C1289" s="73"/>
      <c r="D1289" s="73"/>
      <c r="E1289" s="73"/>
      <c r="F1289" s="73"/>
      <c r="G1289" s="73"/>
      <c r="H1289" s="73"/>
      <c r="I1289" s="73"/>
      <c r="J1289" s="73"/>
      <c r="Q1289" s="73"/>
    </row>
    <row r="1290" spans="1:17" s="4" customFormat="1" x14ac:dyDescent="0.2">
      <c r="A1290" s="73"/>
      <c r="B1290" s="73"/>
      <c r="C1290" s="73"/>
      <c r="D1290" s="73"/>
      <c r="E1290" s="73"/>
      <c r="F1290" s="73"/>
      <c r="G1290" s="73"/>
      <c r="H1290" s="73"/>
      <c r="I1290" s="73"/>
      <c r="J1290" s="73"/>
      <c r="Q1290" s="73"/>
    </row>
    <row r="1291" spans="1:17" s="4" customFormat="1" x14ac:dyDescent="0.2">
      <c r="A1291" s="73"/>
      <c r="B1291" s="73"/>
      <c r="C1291" s="73"/>
      <c r="D1291" s="73"/>
      <c r="E1291" s="73"/>
      <c r="F1291" s="73"/>
      <c r="G1291" s="73"/>
      <c r="H1291" s="73"/>
      <c r="I1291" s="73"/>
      <c r="J1291" s="73"/>
      <c r="Q1291" s="73"/>
    </row>
    <row r="1292" spans="1:17" s="4" customFormat="1" x14ac:dyDescent="0.2">
      <c r="A1292" s="73"/>
      <c r="B1292" s="73"/>
      <c r="C1292" s="73"/>
      <c r="D1292" s="73"/>
      <c r="E1292" s="73"/>
      <c r="F1292" s="73"/>
      <c r="G1292" s="73"/>
      <c r="H1292" s="73"/>
      <c r="I1292" s="73"/>
      <c r="J1292" s="73"/>
      <c r="Q1292" s="73"/>
    </row>
    <row r="1293" spans="1:17" s="4" customFormat="1" x14ac:dyDescent="0.2">
      <c r="A1293" s="73"/>
      <c r="B1293" s="73"/>
      <c r="C1293" s="73"/>
      <c r="D1293" s="73"/>
      <c r="E1293" s="73"/>
      <c r="F1293" s="73"/>
      <c r="G1293" s="73"/>
      <c r="H1293" s="73"/>
      <c r="I1293" s="73"/>
      <c r="J1293" s="73"/>
      <c r="Q1293" s="73"/>
    </row>
    <row r="1294" spans="1:17" s="4" customFormat="1" x14ac:dyDescent="0.2">
      <c r="A1294" s="73"/>
      <c r="B1294" s="73"/>
      <c r="C1294" s="73"/>
      <c r="D1294" s="73"/>
      <c r="E1294" s="73"/>
      <c r="F1294" s="73"/>
      <c r="G1294" s="73"/>
      <c r="H1294" s="73"/>
      <c r="I1294" s="73"/>
      <c r="J1294" s="73"/>
      <c r="Q1294" s="73"/>
    </row>
    <row r="1295" spans="1:17" s="4" customFormat="1" x14ac:dyDescent="0.2">
      <c r="A1295" s="73"/>
      <c r="B1295" s="73"/>
      <c r="C1295" s="73"/>
      <c r="D1295" s="73"/>
      <c r="E1295" s="73"/>
      <c r="F1295" s="73"/>
      <c r="G1295" s="73"/>
      <c r="H1295" s="73"/>
      <c r="I1295" s="73"/>
      <c r="J1295" s="73"/>
      <c r="Q1295" s="73"/>
    </row>
    <row r="1296" spans="1:17" s="4" customFormat="1" x14ac:dyDescent="0.2">
      <c r="A1296" s="73"/>
      <c r="B1296" s="73"/>
      <c r="C1296" s="73"/>
      <c r="D1296" s="73"/>
      <c r="E1296" s="73"/>
      <c r="F1296" s="73"/>
      <c r="G1296" s="73"/>
      <c r="H1296" s="73"/>
      <c r="I1296" s="73"/>
      <c r="J1296" s="73"/>
      <c r="Q1296" s="73"/>
    </row>
    <row r="1297" spans="1:17" s="4" customFormat="1" x14ac:dyDescent="0.2">
      <c r="A1297" s="73"/>
      <c r="B1297" s="73"/>
      <c r="C1297" s="73"/>
      <c r="D1297" s="73"/>
      <c r="E1297" s="73"/>
      <c r="F1297" s="73"/>
      <c r="G1297" s="73"/>
      <c r="H1297" s="73"/>
      <c r="I1297" s="73"/>
      <c r="J1297" s="73"/>
      <c r="Q1297" s="73"/>
    </row>
    <row r="1298" spans="1:17" s="4" customFormat="1" x14ac:dyDescent="0.2">
      <c r="A1298" s="73"/>
      <c r="B1298" s="73"/>
      <c r="C1298" s="73"/>
      <c r="D1298" s="73"/>
      <c r="E1298" s="73"/>
      <c r="F1298" s="73"/>
      <c r="G1298" s="73"/>
      <c r="H1298" s="73"/>
      <c r="I1298" s="73"/>
      <c r="J1298" s="73"/>
      <c r="Q1298" s="73"/>
    </row>
    <row r="1299" spans="1:17" s="4" customFormat="1" x14ac:dyDescent="0.2">
      <c r="A1299" s="73"/>
      <c r="B1299" s="73"/>
      <c r="C1299" s="73"/>
      <c r="D1299" s="73"/>
      <c r="E1299" s="73"/>
      <c r="F1299" s="73"/>
      <c r="G1299" s="73"/>
      <c r="H1299" s="73"/>
      <c r="I1299" s="73"/>
      <c r="J1299" s="73"/>
      <c r="Q1299" s="73"/>
    </row>
    <row r="1300" spans="1:17" s="4" customFormat="1" x14ac:dyDescent="0.2">
      <c r="A1300" s="73"/>
      <c r="B1300" s="73"/>
      <c r="C1300" s="73"/>
      <c r="D1300" s="73"/>
      <c r="E1300" s="73"/>
      <c r="F1300" s="73"/>
      <c r="G1300" s="73"/>
      <c r="H1300" s="73"/>
      <c r="I1300" s="73"/>
      <c r="J1300" s="73"/>
      <c r="Q1300" s="73"/>
    </row>
    <row r="1301" spans="1:17" s="4" customFormat="1" x14ac:dyDescent="0.2">
      <c r="A1301" s="73"/>
      <c r="B1301" s="73"/>
      <c r="C1301" s="73"/>
      <c r="D1301" s="73"/>
      <c r="E1301" s="73"/>
      <c r="F1301" s="73"/>
      <c r="G1301" s="73"/>
      <c r="H1301" s="73"/>
      <c r="I1301" s="73"/>
      <c r="J1301" s="73"/>
      <c r="Q1301" s="73"/>
    </row>
    <row r="1302" spans="1:17" s="4" customFormat="1" x14ac:dyDescent="0.2">
      <c r="A1302" s="73"/>
      <c r="B1302" s="73"/>
      <c r="C1302" s="73"/>
      <c r="D1302" s="73"/>
      <c r="E1302" s="73"/>
      <c r="F1302" s="73"/>
      <c r="G1302" s="73"/>
      <c r="H1302" s="73"/>
      <c r="I1302" s="73"/>
      <c r="J1302" s="73"/>
      <c r="Q1302" s="73"/>
    </row>
    <row r="1303" spans="1:17" s="4" customFormat="1" x14ac:dyDescent="0.2">
      <c r="A1303" s="73"/>
      <c r="B1303" s="73"/>
      <c r="C1303" s="73"/>
      <c r="D1303" s="73"/>
      <c r="E1303" s="73"/>
      <c r="F1303" s="73"/>
      <c r="G1303" s="73"/>
      <c r="H1303" s="73"/>
      <c r="I1303" s="73"/>
      <c r="J1303" s="73"/>
      <c r="Q1303" s="73"/>
    </row>
    <row r="1304" spans="1:17" s="4" customFormat="1" x14ac:dyDescent="0.2">
      <c r="A1304" s="73"/>
      <c r="B1304" s="73"/>
      <c r="C1304" s="73"/>
      <c r="D1304" s="73"/>
      <c r="E1304" s="73"/>
      <c r="F1304" s="73"/>
      <c r="G1304" s="73"/>
      <c r="H1304" s="73"/>
      <c r="I1304" s="73"/>
      <c r="J1304" s="73"/>
      <c r="Q1304" s="73"/>
    </row>
    <row r="1305" spans="1:17" s="4" customFormat="1" x14ac:dyDescent="0.2">
      <c r="A1305" s="73"/>
      <c r="B1305" s="73"/>
      <c r="C1305" s="73"/>
      <c r="D1305" s="73"/>
      <c r="E1305" s="73"/>
      <c r="F1305" s="73"/>
      <c r="G1305" s="73"/>
      <c r="H1305" s="73"/>
      <c r="I1305" s="73"/>
      <c r="J1305" s="73"/>
      <c r="Q1305" s="73"/>
    </row>
    <row r="1306" spans="1:17" s="4" customFormat="1" x14ac:dyDescent="0.2">
      <c r="A1306" s="73"/>
      <c r="B1306" s="73"/>
      <c r="C1306" s="73"/>
      <c r="D1306" s="73"/>
      <c r="E1306" s="73"/>
      <c r="F1306" s="73"/>
      <c r="G1306" s="73"/>
      <c r="H1306" s="73"/>
      <c r="I1306" s="73"/>
      <c r="J1306" s="73"/>
      <c r="Q1306" s="73"/>
    </row>
    <row r="1307" spans="1:17" s="4" customFormat="1" x14ac:dyDescent="0.2">
      <c r="A1307" s="73"/>
      <c r="B1307" s="73"/>
      <c r="C1307" s="73"/>
      <c r="D1307" s="73"/>
      <c r="E1307" s="73"/>
      <c r="F1307" s="73"/>
      <c r="G1307" s="73"/>
      <c r="H1307" s="73"/>
      <c r="I1307" s="73"/>
      <c r="J1307" s="73"/>
      <c r="Q1307" s="73"/>
    </row>
    <row r="1308" spans="1:17" s="4" customFormat="1" x14ac:dyDescent="0.2">
      <c r="A1308" s="73"/>
      <c r="B1308" s="73"/>
      <c r="C1308" s="73"/>
      <c r="D1308" s="73"/>
      <c r="E1308" s="73"/>
      <c r="F1308" s="73"/>
      <c r="G1308" s="73"/>
      <c r="H1308" s="73"/>
      <c r="I1308" s="73"/>
      <c r="J1308" s="73"/>
      <c r="Q1308" s="73"/>
    </row>
    <row r="1309" spans="1:17" s="4" customFormat="1" x14ac:dyDescent="0.2">
      <c r="A1309" s="73"/>
      <c r="B1309" s="73"/>
      <c r="C1309" s="73"/>
      <c r="D1309" s="73"/>
      <c r="E1309" s="73"/>
      <c r="F1309" s="73"/>
      <c r="G1309" s="73"/>
      <c r="H1309" s="73"/>
      <c r="I1309" s="73"/>
      <c r="J1309" s="73"/>
      <c r="Q1309" s="73"/>
    </row>
    <row r="1310" spans="1:17" s="4" customFormat="1" x14ac:dyDescent="0.2">
      <c r="A1310" s="73"/>
      <c r="B1310" s="73"/>
      <c r="C1310" s="73"/>
      <c r="D1310" s="73"/>
      <c r="E1310" s="73"/>
      <c r="F1310" s="73"/>
      <c r="G1310" s="73"/>
      <c r="H1310" s="73"/>
      <c r="I1310" s="73"/>
      <c r="J1310" s="73"/>
      <c r="Q1310" s="73"/>
    </row>
    <row r="1311" spans="1:17" s="4" customFormat="1" x14ac:dyDescent="0.2">
      <c r="A1311" s="73"/>
      <c r="B1311" s="73"/>
      <c r="C1311" s="73"/>
      <c r="D1311" s="73"/>
      <c r="E1311" s="73"/>
      <c r="F1311" s="73"/>
      <c r="G1311" s="73"/>
      <c r="H1311" s="73"/>
      <c r="I1311" s="73"/>
      <c r="J1311" s="73"/>
      <c r="Q1311" s="73"/>
    </row>
    <row r="1312" spans="1:17" s="4" customFormat="1" x14ac:dyDescent="0.2">
      <c r="A1312" s="73"/>
      <c r="B1312" s="73"/>
      <c r="C1312" s="73"/>
      <c r="D1312" s="73"/>
      <c r="E1312" s="73"/>
      <c r="F1312" s="73"/>
      <c r="G1312" s="73"/>
      <c r="H1312" s="73"/>
      <c r="I1312" s="73"/>
      <c r="J1312" s="73"/>
      <c r="Q1312" s="73"/>
    </row>
    <row r="1313" spans="1:17" s="4" customFormat="1" x14ac:dyDescent="0.2">
      <c r="A1313" s="73"/>
      <c r="B1313" s="73"/>
      <c r="C1313" s="73"/>
      <c r="D1313" s="73"/>
      <c r="E1313" s="73"/>
      <c r="F1313" s="73"/>
      <c r="G1313" s="73"/>
      <c r="H1313" s="73"/>
      <c r="I1313" s="73"/>
      <c r="J1313" s="73"/>
      <c r="Q1313" s="73"/>
    </row>
    <row r="1314" spans="1:17" s="4" customFormat="1" x14ac:dyDescent="0.2">
      <c r="A1314" s="73"/>
      <c r="B1314" s="73"/>
      <c r="C1314" s="73"/>
      <c r="D1314" s="73"/>
      <c r="E1314" s="73"/>
      <c r="F1314" s="73"/>
      <c r="G1314" s="73"/>
      <c r="H1314" s="73"/>
      <c r="I1314" s="73"/>
      <c r="J1314" s="73"/>
      <c r="Q1314" s="73"/>
    </row>
    <row r="1315" spans="1:17" s="4" customFormat="1" x14ac:dyDescent="0.2">
      <c r="A1315" s="73"/>
      <c r="B1315" s="73"/>
      <c r="C1315" s="73"/>
      <c r="D1315" s="73"/>
      <c r="E1315" s="73"/>
      <c r="F1315" s="73"/>
      <c r="G1315" s="73"/>
      <c r="H1315" s="73"/>
      <c r="I1315" s="73"/>
      <c r="J1315" s="73"/>
      <c r="Q1315" s="73"/>
    </row>
    <row r="1316" spans="1:17" s="4" customFormat="1" x14ac:dyDescent="0.2">
      <c r="A1316" s="73"/>
      <c r="B1316" s="73"/>
      <c r="C1316" s="73"/>
      <c r="D1316" s="73"/>
      <c r="E1316" s="73"/>
      <c r="F1316" s="73"/>
      <c r="G1316" s="73"/>
      <c r="H1316" s="73"/>
      <c r="I1316" s="73"/>
      <c r="J1316" s="73"/>
      <c r="Q1316" s="73"/>
    </row>
    <row r="1317" spans="1:17" s="4" customFormat="1" x14ac:dyDescent="0.2">
      <c r="A1317" s="73"/>
      <c r="B1317" s="73"/>
      <c r="C1317" s="73"/>
      <c r="D1317" s="73"/>
      <c r="E1317" s="73"/>
      <c r="F1317" s="73"/>
      <c r="G1317" s="73"/>
      <c r="H1317" s="73"/>
      <c r="I1317" s="73"/>
      <c r="J1317" s="73"/>
      <c r="Q1317" s="73"/>
    </row>
    <row r="1318" spans="1:17" s="4" customFormat="1" x14ac:dyDescent="0.2">
      <c r="A1318" s="73"/>
      <c r="B1318" s="73"/>
      <c r="C1318" s="73"/>
      <c r="D1318" s="73"/>
      <c r="E1318" s="73"/>
      <c r="F1318" s="73"/>
      <c r="G1318" s="73"/>
      <c r="H1318" s="73"/>
      <c r="I1318" s="73"/>
      <c r="J1318" s="73"/>
      <c r="Q1318" s="73"/>
    </row>
    <row r="1319" spans="1:17" s="4" customFormat="1" x14ac:dyDescent="0.2">
      <c r="A1319" s="73"/>
      <c r="B1319" s="73"/>
      <c r="C1319" s="73"/>
      <c r="D1319" s="73"/>
      <c r="E1319" s="73"/>
      <c r="F1319" s="73"/>
      <c r="G1319" s="73"/>
      <c r="H1319" s="73"/>
      <c r="I1319" s="73"/>
      <c r="J1319" s="73"/>
      <c r="Q1319" s="73"/>
    </row>
    <row r="1320" spans="1:17" s="4" customFormat="1" x14ac:dyDescent="0.2">
      <c r="A1320" s="73"/>
      <c r="B1320" s="73"/>
      <c r="C1320" s="73"/>
      <c r="D1320" s="73"/>
      <c r="E1320" s="73"/>
      <c r="F1320" s="73"/>
      <c r="G1320" s="73"/>
      <c r="H1320" s="73"/>
      <c r="I1320" s="73"/>
      <c r="J1320" s="73"/>
      <c r="Q1320" s="73"/>
    </row>
    <row r="1321" spans="1:17" s="4" customFormat="1" x14ac:dyDescent="0.2">
      <c r="A1321" s="73"/>
      <c r="B1321" s="73"/>
      <c r="C1321" s="73"/>
      <c r="D1321" s="73"/>
      <c r="E1321" s="73"/>
      <c r="F1321" s="73"/>
      <c r="G1321" s="73"/>
      <c r="H1321" s="73"/>
      <c r="I1321" s="73"/>
      <c r="J1321" s="73"/>
      <c r="Q1321" s="73"/>
    </row>
    <row r="1322" spans="1:17" s="4" customFormat="1" x14ac:dyDescent="0.2">
      <c r="A1322" s="73"/>
      <c r="B1322" s="73"/>
      <c r="C1322" s="73"/>
      <c r="D1322" s="73"/>
      <c r="E1322" s="73"/>
      <c r="F1322" s="73"/>
      <c r="G1322" s="73"/>
      <c r="H1322" s="73"/>
      <c r="I1322" s="73"/>
      <c r="J1322" s="73"/>
      <c r="Q1322" s="73"/>
    </row>
    <row r="1323" spans="1:17" s="4" customFormat="1" x14ac:dyDescent="0.2">
      <c r="A1323" s="73"/>
      <c r="B1323" s="73"/>
      <c r="C1323" s="73"/>
      <c r="D1323" s="73"/>
      <c r="E1323" s="73"/>
      <c r="F1323" s="73"/>
      <c r="G1323" s="73"/>
      <c r="H1323" s="73"/>
      <c r="I1323" s="73"/>
      <c r="J1323" s="73"/>
      <c r="Q1323" s="73"/>
    </row>
    <row r="1324" spans="1:17" s="4" customFormat="1" x14ac:dyDescent="0.2">
      <c r="A1324" s="73"/>
      <c r="B1324" s="73"/>
      <c r="C1324" s="73"/>
      <c r="D1324" s="73"/>
      <c r="E1324" s="73"/>
      <c r="F1324" s="73"/>
      <c r="G1324" s="73"/>
      <c r="H1324" s="73"/>
      <c r="I1324" s="73"/>
      <c r="J1324" s="73"/>
      <c r="Q1324" s="73"/>
    </row>
    <row r="1325" spans="1:17" s="4" customFormat="1" x14ac:dyDescent="0.2">
      <c r="A1325" s="73"/>
      <c r="B1325" s="73"/>
      <c r="C1325" s="73"/>
      <c r="D1325" s="73"/>
      <c r="E1325" s="73"/>
      <c r="F1325" s="73"/>
      <c r="G1325" s="73"/>
      <c r="H1325" s="73"/>
      <c r="I1325" s="73"/>
      <c r="J1325" s="73"/>
      <c r="Q1325" s="73"/>
    </row>
    <row r="1326" spans="1:17" s="4" customFormat="1" x14ac:dyDescent="0.2">
      <c r="A1326" s="73"/>
      <c r="B1326" s="73"/>
      <c r="C1326" s="73"/>
      <c r="D1326" s="73"/>
      <c r="E1326" s="73"/>
      <c r="F1326" s="73"/>
      <c r="G1326" s="73"/>
      <c r="H1326" s="73"/>
      <c r="I1326" s="73"/>
      <c r="J1326" s="73"/>
      <c r="Q1326" s="73"/>
    </row>
    <row r="1327" spans="1:17" s="4" customFormat="1" x14ac:dyDescent="0.2">
      <c r="A1327" s="73"/>
      <c r="B1327" s="73"/>
      <c r="C1327" s="73"/>
      <c r="D1327" s="73"/>
      <c r="E1327" s="73"/>
      <c r="F1327" s="73"/>
      <c r="G1327" s="73"/>
      <c r="H1327" s="73"/>
      <c r="I1327" s="73"/>
      <c r="J1327" s="73"/>
      <c r="Q1327" s="73"/>
    </row>
    <row r="1328" spans="1:17" s="4" customFormat="1" x14ac:dyDescent="0.2">
      <c r="A1328" s="73"/>
      <c r="B1328" s="73"/>
      <c r="C1328" s="73"/>
      <c r="D1328" s="73"/>
      <c r="E1328" s="73"/>
      <c r="F1328" s="73"/>
      <c r="G1328" s="73"/>
      <c r="H1328" s="73"/>
      <c r="I1328" s="73"/>
      <c r="J1328" s="73"/>
      <c r="Q1328" s="73"/>
    </row>
    <row r="1329" spans="1:17" s="4" customFormat="1" x14ac:dyDescent="0.2">
      <c r="A1329" s="73"/>
      <c r="B1329" s="73"/>
      <c r="C1329" s="73"/>
      <c r="D1329" s="73"/>
      <c r="E1329" s="73"/>
      <c r="F1329" s="73"/>
      <c r="G1329" s="73"/>
      <c r="H1329" s="73"/>
      <c r="I1329" s="73"/>
      <c r="J1329" s="73"/>
      <c r="Q1329" s="73"/>
    </row>
    <row r="1330" spans="1:17" s="4" customFormat="1" x14ac:dyDescent="0.2">
      <c r="A1330" s="73"/>
      <c r="B1330" s="73"/>
      <c r="C1330" s="73"/>
      <c r="D1330" s="73"/>
      <c r="E1330" s="73"/>
      <c r="F1330" s="73"/>
      <c r="G1330" s="73"/>
      <c r="H1330" s="73"/>
      <c r="I1330" s="73"/>
      <c r="J1330" s="73"/>
      <c r="Q1330" s="73"/>
    </row>
    <row r="1331" spans="1:17" s="4" customFormat="1" x14ac:dyDescent="0.2">
      <c r="A1331" s="73"/>
      <c r="B1331" s="73"/>
      <c r="C1331" s="73"/>
      <c r="D1331" s="73"/>
      <c r="E1331" s="73"/>
      <c r="F1331" s="73"/>
      <c r="G1331" s="73"/>
      <c r="H1331" s="73"/>
      <c r="I1331" s="73"/>
      <c r="J1331" s="73"/>
      <c r="Q1331" s="73"/>
    </row>
    <row r="1332" spans="1:17" s="4" customFormat="1" x14ac:dyDescent="0.2">
      <c r="A1332" s="73"/>
      <c r="B1332" s="73"/>
      <c r="C1332" s="73"/>
      <c r="D1332" s="73"/>
      <c r="E1332" s="73"/>
      <c r="F1332" s="73"/>
      <c r="G1332" s="73"/>
      <c r="H1332" s="73"/>
      <c r="I1332" s="73"/>
      <c r="J1332" s="73"/>
      <c r="Q1332" s="73"/>
    </row>
    <row r="1333" spans="1:17" s="4" customFormat="1" x14ac:dyDescent="0.2">
      <c r="A1333" s="73"/>
      <c r="B1333" s="73"/>
      <c r="C1333" s="73"/>
      <c r="D1333" s="73"/>
      <c r="E1333" s="73"/>
      <c r="F1333" s="73"/>
      <c r="G1333" s="73"/>
      <c r="H1333" s="73"/>
      <c r="I1333" s="73"/>
      <c r="J1333" s="73"/>
      <c r="Q1333" s="73"/>
    </row>
    <row r="1334" spans="1:17" s="4" customFormat="1" x14ac:dyDescent="0.2">
      <c r="A1334" s="73"/>
      <c r="B1334" s="73"/>
      <c r="C1334" s="73"/>
      <c r="D1334" s="73"/>
      <c r="E1334" s="73"/>
      <c r="F1334" s="73"/>
      <c r="G1334" s="73"/>
      <c r="H1334" s="73"/>
      <c r="I1334" s="73"/>
      <c r="J1334" s="73"/>
      <c r="Q1334" s="73"/>
    </row>
    <row r="1335" spans="1:17" s="4" customFormat="1" x14ac:dyDescent="0.2">
      <c r="A1335" s="73"/>
      <c r="B1335" s="73"/>
      <c r="C1335" s="73"/>
      <c r="D1335" s="73"/>
      <c r="E1335" s="73"/>
      <c r="F1335" s="73"/>
      <c r="G1335" s="73"/>
      <c r="H1335" s="73"/>
      <c r="I1335" s="73"/>
      <c r="J1335" s="73"/>
      <c r="Q1335" s="73"/>
    </row>
    <row r="1336" spans="1:17" s="4" customFormat="1" x14ac:dyDescent="0.2">
      <c r="A1336" s="73"/>
      <c r="B1336" s="73"/>
      <c r="C1336" s="73"/>
      <c r="D1336" s="73"/>
      <c r="E1336" s="73"/>
      <c r="F1336" s="73"/>
      <c r="G1336" s="73"/>
      <c r="H1336" s="73"/>
      <c r="I1336" s="73"/>
      <c r="J1336" s="73"/>
      <c r="Q1336" s="73"/>
    </row>
    <row r="1337" spans="1:17" s="4" customFormat="1" x14ac:dyDescent="0.2">
      <c r="A1337" s="73"/>
      <c r="B1337" s="73"/>
      <c r="C1337" s="73"/>
      <c r="D1337" s="73"/>
      <c r="E1337" s="73"/>
      <c r="F1337" s="73"/>
      <c r="G1337" s="73"/>
      <c r="H1337" s="73"/>
      <c r="I1337" s="73"/>
      <c r="J1337" s="73"/>
      <c r="Q1337" s="73"/>
    </row>
    <row r="1338" spans="1:17" s="4" customFormat="1" x14ac:dyDescent="0.2">
      <c r="A1338" s="73"/>
      <c r="B1338" s="73"/>
      <c r="C1338" s="73"/>
      <c r="D1338" s="73"/>
      <c r="E1338" s="73"/>
      <c r="F1338" s="73"/>
      <c r="G1338" s="73"/>
      <c r="H1338" s="73"/>
      <c r="I1338" s="73"/>
      <c r="J1338" s="73"/>
      <c r="Q1338" s="73"/>
    </row>
    <row r="1339" spans="1:17" s="4" customFormat="1" x14ac:dyDescent="0.2">
      <c r="A1339" s="73"/>
      <c r="B1339" s="73"/>
      <c r="C1339" s="73"/>
      <c r="D1339" s="73"/>
      <c r="E1339" s="73"/>
      <c r="F1339" s="73"/>
      <c r="G1339" s="73"/>
      <c r="H1339" s="73"/>
      <c r="I1339" s="73"/>
      <c r="J1339" s="73"/>
      <c r="Q1339" s="73"/>
    </row>
    <row r="1340" spans="1:17" s="4" customFormat="1" x14ac:dyDescent="0.2">
      <c r="A1340" s="73"/>
      <c r="B1340" s="73"/>
      <c r="C1340" s="73"/>
      <c r="D1340" s="73"/>
      <c r="E1340" s="73"/>
      <c r="F1340" s="73"/>
      <c r="G1340" s="73"/>
      <c r="H1340" s="73"/>
      <c r="I1340" s="73"/>
      <c r="J1340" s="73"/>
      <c r="Q1340" s="73"/>
    </row>
    <row r="1341" spans="1:17" s="4" customFormat="1" x14ac:dyDescent="0.2">
      <c r="A1341" s="73"/>
      <c r="B1341" s="73"/>
      <c r="C1341" s="73"/>
      <c r="D1341" s="73"/>
      <c r="E1341" s="73"/>
      <c r="F1341" s="73"/>
      <c r="G1341" s="73"/>
      <c r="H1341" s="73"/>
      <c r="I1341" s="73"/>
      <c r="J1341" s="73"/>
      <c r="Q1341" s="73"/>
    </row>
    <row r="1342" spans="1:17" s="4" customFormat="1" x14ac:dyDescent="0.2">
      <c r="A1342" s="73"/>
      <c r="B1342" s="73"/>
      <c r="C1342" s="73"/>
      <c r="D1342" s="73"/>
      <c r="E1342" s="73"/>
      <c r="F1342" s="73"/>
      <c r="G1342" s="73"/>
      <c r="H1342" s="73"/>
      <c r="I1342" s="73"/>
      <c r="J1342" s="73"/>
      <c r="Q1342" s="73"/>
    </row>
    <row r="1343" spans="1:17" s="4" customFormat="1" x14ac:dyDescent="0.2">
      <c r="A1343" s="73"/>
      <c r="B1343" s="73"/>
      <c r="C1343" s="73"/>
      <c r="D1343" s="73"/>
      <c r="E1343" s="73"/>
      <c r="F1343" s="73"/>
      <c r="G1343" s="73"/>
      <c r="H1343" s="73"/>
      <c r="I1343" s="73"/>
      <c r="J1343" s="73"/>
      <c r="Q1343" s="73"/>
    </row>
    <row r="1344" spans="1:17" s="4" customFormat="1" x14ac:dyDescent="0.2">
      <c r="A1344" s="73"/>
      <c r="B1344" s="73"/>
      <c r="C1344" s="73"/>
      <c r="D1344" s="73"/>
      <c r="E1344" s="73"/>
      <c r="F1344" s="73"/>
      <c r="G1344" s="73"/>
      <c r="H1344" s="73"/>
      <c r="I1344" s="73"/>
      <c r="J1344" s="73"/>
      <c r="Q1344" s="73"/>
    </row>
    <row r="1345" spans="1:17" s="4" customFormat="1" x14ac:dyDescent="0.2">
      <c r="A1345" s="73"/>
      <c r="B1345" s="73"/>
      <c r="C1345" s="73"/>
      <c r="D1345" s="73"/>
      <c r="E1345" s="73"/>
      <c r="F1345" s="73"/>
      <c r="G1345" s="73"/>
      <c r="H1345" s="73"/>
      <c r="I1345" s="73"/>
      <c r="J1345" s="73"/>
      <c r="Q1345" s="73"/>
    </row>
    <row r="1346" spans="1:17" s="4" customFormat="1" x14ac:dyDescent="0.2">
      <c r="A1346" s="73"/>
      <c r="B1346" s="73"/>
      <c r="C1346" s="73"/>
      <c r="D1346" s="73"/>
      <c r="E1346" s="73"/>
      <c r="F1346" s="73"/>
      <c r="G1346" s="73"/>
      <c r="H1346" s="73"/>
      <c r="I1346" s="73"/>
      <c r="J1346" s="73"/>
      <c r="Q1346" s="73"/>
    </row>
    <row r="1347" spans="1:17" s="4" customFormat="1" x14ac:dyDescent="0.2">
      <c r="A1347" s="73"/>
      <c r="B1347" s="73"/>
      <c r="C1347" s="73"/>
      <c r="D1347" s="73"/>
      <c r="E1347" s="73"/>
      <c r="F1347" s="73"/>
      <c r="G1347" s="73"/>
      <c r="H1347" s="73"/>
      <c r="I1347" s="73"/>
      <c r="J1347" s="73"/>
      <c r="Q1347" s="73"/>
    </row>
    <row r="1348" spans="1:17" s="4" customFormat="1" x14ac:dyDescent="0.2">
      <c r="A1348" s="73"/>
      <c r="B1348" s="73"/>
      <c r="C1348" s="73"/>
      <c r="D1348" s="73"/>
      <c r="E1348" s="73"/>
      <c r="F1348" s="73"/>
      <c r="G1348" s="73"/>
      <c r="H1348" s="73"/>
      <c r="I1348" s="73"/>
      <c r="J1348" s="73"/>
      <c r="Q1348" s="73"/>
    </row>
    <row r="1349" spans="1:17" s="4" customFormat="1" x14ac:dyDescent="0.2">
      <c r="A1349" s="73"/>
      <c r="B1349" s="73"/>
      <c r="C1349" s="73"/>
      <c r="D1349" s="73"/>
      <c r="E1349" s="73"/>
      <c r="F1349" s="73"/>
      <c r="G1349" s="73"/>
      <c r="H1349" s="73"/>
      <c r="I1349" s="73"/>
      <c r="J1349" s="73"/>
      <c r="Q1349" s="73"/>
    </row>
    <row r="1350" spans="1:17" s="4" customFormat="1" x14ac:dyDescent="0.2">
      <c r="A1350" s="73"/>
      <c r="B1350" s="73"/>
      <c r="C1350" s="73"/>
      <c r="D1350" s="73"/>
      <c r="E1350" s="73"/>
      <c r="F1350" s="73"/>
      <c r="G1350" s="73"/>
      <c r="H1350" s="73"/>
      <c r="I1350" s="73"/>
      <c r="J1350" s="73"/>
      <c r="Q1350" s="73"/>
    </row>
    <row r="1351" spans="1:17" s="4" customFormat="1" x14ac:dyDescent="0.2">
      <c r="A1351" s="73"/>
      <c r="B1351" s="73"/>
      <c r="C1351" s="73"/>
      <c r="D1351" s="73"/>
      <c r="E1351" s="73"/>
      <c r="F1351" s="73"/>
      <c r="G1351" s="73"/>
      <c r="H1351" s="73"/>
      <c r="I1351" s="73"/>
      <c r="J1351" s="73"/>
      <c r="Q1351" s="73"/>
    </row>
    <row r="1352" spans="1:17" s="4" customFormat="1" x14ac:dyDescent="0.2">
      <c r="A1352" s="73"/>
      <c r="B1352" s="73"/>
      <c r="C1352" s="73"/>
      <c r="D1352" s="73"/>
      <c r="E1352" s="73"/>
      <c r="F1352" s="73"/>
      <c r="G1352" s="73"/>
      <c r="H1352" s="73"/>
      <c r="I1352" s="73"/>
      <c r="J1352" s="73"/>
      <c r="Q1352" s="73"/>
    </row>
    <row r="1353" spans="1:17" s="4" customFormat="1" x14ac:dyDescent="0.2">
      <c r="A1353" s="73"/>
      <c r="B1353" s="73"/>
      <c r="C1353" s="73"/>
      <c r="D1353" s="73"/>
      <c r="E1353" s="73"/>
      <c r="F1353" s="73"/>
      <c r="G1353" s="73"/>
      <c r="H1353" s="73"/>
      <c r="I1353" s="73"/>
      <c r="J1353" s="73"/>
      <c r="Q1353" s="73"/>
    </row>
    <row r="1354" spans="1:17" s="4" customFormat="1" x14ac:dyDescent="0.2">
      <c r="A1354" s="73"/>
      <c r="B1354" s="73"/>
      <c r="C1354" s="73"/>
      <c r="D1354" s="73"/>
      <c r="E1354" s="73"/>
      <c r="F1354" s="73"/>
      <c r="G1354" s="73"/>
      <c r="H1354" s="73"/>
      <c r="I1354" s="73"/>
      <c r="J1354" s="73"/>
      <c r="Q1354" s="73"/>
    </row>
    <row r="1355" spans="1:17" s="4" customFormat="1" x14ac:dyDescent="0.2">
      <c r="A1355" s="73"/>
      <c r="B1355" s="73"/>
      <c r="C1355" s="73"/>
      <c r="D1355" s="73"/>
      <c r="E1355" s="73"/>
      <c r="F1355" s="73"/>
      <c r="G1355" s="73"/>
      <c r="H1355" s="73"/>
      <c r="I1355" s="73"/>
      <c r="J1355" s="73"/>
      <c r="Q1355" s="73"/>
    </row>
    <row r="1356" spans="1:17" s="4" customFormat="1" x14ac:dyDescent="0.2">
      <c r="A1356" s="73"/>
      <c r="B1356" s="73"/>
      <c r="C1356" s="73"/>
      <c r="D1356" s="73"/>
      <c r="E1356" s="73"/>
      <c r="F1356" s="73"/>
      <c r="G1356" s="73"/>
      <c r="H1356" s="73"/>
      <c r="I1356" s="73"/>
      <c r="J1356" s="73"/>
      <c r="Q1356" s="73"/>
    </row>
    <row r="1357" spans="1:17" s="4" customFormat="1" x14ac:dyDescent="0.2">
      <c r="A1357" s="73"/>
      <c r="B1357" s="73"/>
      <c r="C1357" s="73"/>
      <c r="D1357" s="73"/>
      <c r="E1357" s="73"/>
      <c r="F1357" s="73"/>
      <c r="G1357" s="73"/>
      <c r="H1357" s="73"/>
      <c r="I1357" s="73"/>
      <c r="J1357" s="73"/>
      <c r="Q1357" s="73"/>
    </row>
    <row r="1358" spans="1:17" s="4" customFormat="1" x14ac:dyDescent="0.2">
      <c r="A1358" s="73"/>
      <c r="B1358" s="73"/>
      <c r="C1358" s="73"/>
      <c r="D1358" s="73"/>
      <c r="E1358" s="73"/>
      <c r="F1358" s="73"/>
      <c r="G1358" s="73"/>
      <c r="H1358" s="73"/>
      <c r="I1358" s="73"/>
      <c r="J1358" s="73"/>
      <c r="Q1358" s="73"/>
    </row>
    <row r="1359" spans="1:17" s="4" customFormat="1" x14ac:dyDescent="0.2">
      <c r="A1359" s="73"/>
      <c r="B1359" s="73"/>
      <c r="C1359" s="73"/>
      <c r="D1359" s="73"/>
      <c r="E1359" s="73"/>
      <c r="F1359" s="73"/>
      <c r="G1359" s="73"/>
      <c r="H1359" s="73"/>
      <c r="I1359" s="73"/>
      <c r="J1359" s="73"/>
      <c r="Q1359" s="73"/>
    </row>
    <row r="1360" spans="1:17" s="4" customFormat="1" x14ac:dyDescent="0.2">
      <c r="A1360" s="73"/>
      <c r="B1360" s="73"/>
      <c r="C1360" s="73"/>
      <c r="D1360" s="73"/>
      <c r="E1360" s="73"/>
      <c r="F1360" s="73"/>
      <c r="G1360" s="73"/>
      <c r="H1360" s="73"/>
      <c r="I1360" s="73"/>
      <c r="J1360" s="73"/>
      <c r="Q1360" s="73"/>
    </row>
    <row r="1361" spans="1:17" s="4" customFormat="1" x14ac:dyDescent="0.2">
      <c r="A1361" s="73"/>
      <c r="B1361" s="73"/>
      <c r="C1361" s="73"/>
      <c r="D1361" s="73"/>
      <c r="E1361" s="73"/>
      <c r="F1361" s="73"/>
      <c r="G1361" s="73"/>
      <c r="H1361" s="73"/>
      <c r="I1361" s="73"/>
      <c r="J1361" s="73"/>
      <c r="Q1361" s="73"/>
    </row>
    <row r="1362" spans="1:17" s="4" customFormat="1" x14ac:dyDescent="0.2">
      <c r="A1362" s="73"/>
      <c r="B1362" s="73"/>
      <c r="C1362" s="73"/>
      <c r="D1362" s="73"/>
      <c r="E1362" s="73"/>
      <c r="F1362" s="73"/>
      <c r="G1362" s="73"/>
      <c r="H1362" s="73"/>
      <c r="I1362" s="73"/>
      <c r="J1362" s="73"/>
      <c r="Q1362" s="73"/>
    </row>
    <row r="1363" spans="1:17" s="4" customFormat="1" x14ac:dyDescent="0.2">
      <c r="A1363" s="73"/>
      <c r="B1363" s="73"/>
      <c r="C1363" s="73"/>
      <c r="D1363" s="73"/>
      <c r="E1363" s="73"/>
      <c r="F1363" s="73"/>
      <c r="G1363" s="73"/>
      <c r="H1363" s="73"/>
      <c r="I1363" s="73"/>
      <c r="J1363" s="73"/>
      <c r="Q1363" s="73"/>
    </row>
  </sheetData>
  <mergeCells count="12">
    <mergeCell ref="C6:E6"/>
    <mergeCell ref="A5:J5"/>
    <mergeCell ref="A1:B4"/>
    <mergeCell ref="C1:E4"/>
    <mergeCell ref="F1:G1"/>
    <mergeCell ref="H1:J1"/>
    <mergeCell ref="F2:G2"/>
    <mergeCell ref="H2:J2"/>
    <mergeCell ref="F3:G3"/>
    <mergeCell ref="H3:J3"/>
    <mergeCell ref="F4:G4"/>
    <mergeCell ref="H4:J4"/>
  </mergeCells>
  <pageMargins left="0.74803149606299213" right="0.74803149606299213" top="0.98425196850393704" bottom="0.98425196850393704" header="0.51181102362204722" footer="0.51181102362204722"/>
  <pageSetup paperSize="9" scale="83" fitToHeight="0" orientation="landscape" r:id="rId1"/>
  <headerFooter alignWithMargins="0">
    <oddHeader>&amp;L&amp;G</oddHeader>
    <oddFooter>&amp;C&amp;"Arial Narrow,Regular"&amp;9SECTION: PRELIMINARY &amp; GENERAL
Page No:&amp;P</oddFooter>
  </headerFooter>
  <rowBreaks count="4" manualBreakCount="4">
    <brk id="34" max="15" man="1"/>
    <brk id="66" max="15" man="1"/>
    <brk id="98" max="15" man="1"/>
    <brk id="130" max="15" man="1"/>
  </rowBreaks>
  <legacy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FF00"/>
    <pageSetUpPr fitToPage="1"/>
  </sheetPr>
  <dimension ref="A1:M45"/>
  <sheetViews>
    <sheetView view="pageBreakPreview" zoomScale="85" zoomScaleNormal="85" zoomScaleSheetLayoutView="85" workbookViewId="0">
      <selection activeCell="C36" sqref="C36"/>
    </sheetView>
  </sheetViews>
  <sheetFormatPr defaultColWidth="9.140625" defaultRowHeight="12.75" x14ac:dyDescent="0.2"/>
  <cols>
    <col min="1" max="1" width="11" style="5" customWidth="1"/>
    <col min="2" max="2" width="9.42578125" style="5" customWidth="1"/>
    <col min="3" max="3" width="69.42578125" style="5" customWidth="1"/>
    <col min="4" max="4" width="2.28515625" style="5" bestFit="1" customWidth="1"/>
    <col min="5" max="5" width="32.140625" style="230" customWidth="1"/>
    <col min="6" max="6" width="2.28515625" style="5" bestFit="1" customWidth="1"/>
    <col min="7" max="7" width="32.140625" style="230" customWidth="1"/>
    <col min="8" max="8" width="12.7109375" style="5" customWidth="1"/>
    <col min="9" max="9" width="15.7109375" style="5" customWidth="1"/>
    <col min="10" max="16384" width="9.140625" style="5"/>
  </cols>
  <sheetData>
    <row r="1" spans="1:13" x14ac:dyDescent="0.2">
      <c r="A1" s="290" t="str">
        <f>'P&amp;G REV01'!C1</f>
        <v>Central East Cluster
Civil Works  Detailed Design Package
Bill of Quantities</v>
      </c>
      <c r="B1" s="291"/>
      <c r="C1" s="291"/>
      <c r="D1" s="291"/>
      <c r="E1" s="292"/>
      <c r="G1" s="5"/>
    </row>
    <row r="2" spans="1:13" x14ac:dyDescent="0.2">
      <c r="A2" s="293"/>
      <c r="B2" s="294"/>
      <c r="C2" s="294"/>
      <c r="D2" s="294"/>
      <c r="E2" s="295"/>
      <c r="G2" s="5"/>
    </row>
    <row r="3" spans="1:13" x14ac:dyDescent="0.2">
      <c r="A3" s="293"/>
      <c r="B3" s="294"/>
      <c r="C3" s="294"/>
      <c r="D3" s="294"/>
      <c r="E3" s="295"/>
      <c r="G3" s="5"/>
    </row>
    <row r="4" spans="1:13" x14ac:dyDescent="0.2">
      <c r="A4" s="296"/>
      <c r="B4" s="297"/>
      <c r="C4" s="297"/>
      <c r="D4" s="297"/>
      <c r="E4" s="298"/>
      <c r="G4" s="5"/>
    </row>
    <row r="5" spans="1:13" ht="46.5" customHeight="1" x14ac:dyDescent="0.2">
      <c r="A5" s="287" t="str">
        <f>'COVER SHEET'!B2</f>
        <v>Project  Name: SASOL CHEM 88/11 kV SUBSTATION BREAKER ROOM - NEW CABLE TRENCH AND RELATED WORKS:
Civil works - Bill of Quantities</v>
      </c>
      <c r="B5" s="288"/>
      <c r="C5" s="288"/>
      <c r="D5" s="288"/>
      <c r="E5" s="289"/>
      <c r="G5" s="5"/>
    </row>
    <row r="6" spans="1:13" x14ac:dyDescent="0.2">
      <c r="A6" s="265" t="s">
        <v>186</v>
      </c>
      <c r="B6" s="266"/>
      <c r="C6" s="266"/>
      <c r="D6" s="266"/>
      <c r="E6" s="267"/>
      <c r="G6" s="5"/>
    </row>
    <row r="7" spans="1:13" x14ac:dyDescent="0.2">
      <c r="A7" s="155" t="s">
        <v>171</v>
      </c>
      <c r="B7" s="156"/>
      <c r="C7" s="156" t="s">
        <v>172</v>
      </c>
      <c r="D7" s="176"/>
      <c r="E7" s="229" t="s">
        <v>4</v>
      </c>
      <c r="F7" s="176"/>
      <c r="G7" s="229" t="s">
        <v>4</v>
      </c>
    </row>
    <row r="8" spans="1:13" ht="14.1" customHeight="1" x14ac:dyDescent="0.2">
      <c r="A8" s="299" t="s">
        <v>316</v>
      </c>
      <c r="B8" s="300" t="s">
        <v>183</v>
      </c>
      <c r="C8" s="300" t="s">
        <v>694</v>
      </c>
      <c r="D8" s="268" t="s">
        <v>185</v>
      </c>
      <c r="E8" s="269"/>
      <c r="F8" s="268" t="s">
        <v>185</v>
      </c>
      <c r="G8" s="269"/>
    </row>
    <row r="9" spans="1:13" ht="14.1" customHeight="1" x14ac:dyDescent="0.2">
      <c r="A9" s="299" t="s">
        <v>173</v>
      </c>
      <c r="B9" s="300" t="s">
        <v>183</v>
      </c>
      <c r="C9" s="300" t="s">
        <v>695</v>
      </c>
      <c r="D9" s="268" t="s">
        <v>185</v>
      </c>
      <c r="E9" s="269"/>
      <c r="F9" s="268" t="s">
        <v>185</v>
      </c>
      <c r="G9" s="269"/>
    </row>
    <row r="10" spans="1:13" ht="14.1" customHeight="1" x14ac:dyDescent="0.2">
      <c r="A10" s="299" t="s">
        <v>174</v>
      </c>
      <c r="B10" s="300" t="s">
        <v>183</v>
      </c>
      <c r="C10" s="300" t="s">
        <v>696</v>
      </c>
      <c r="D10" s="268" t="s">
        <v>185</v>
      </c>
      <c r="E10" s="269"/>
      <c r="F10" s="268" t="s">
        <v>185</v>
      </c>
      <c r="G10" s="269"/>
    </row>
    <row r="11" spans="1:13" ht="14.1" hidden="1" customHeight="1" x14ac:dyDescent="0.2">
      <c r="A11" s="299" t="s">
        <v>175</v>
      </c>
      <c r="B11" s="300" t="s">
        <v>183</v>
      </c>
      <c r="C11" s="300" t="s">
        <v>1168</v>
      </c>
      <c r="D11" s="268" t="s">
        <v>185</v>
      </c>
      <c r="E11" s="269"/>
      <c r="F11" s="268" t="s">
        <v>185</v>
      </c>
      <c r="G11" s="269"/>
    </row>
    <row r="12" spans="1:13" ht="14.1" hidden="1" customHeight="1" x14ac:dyDescent="0.2">
      <c r="A12" s="299" t="s">
        <v>176</v>
      </c>
      <c r="B12" s="300" t="s">
        <v>183</v>
      </c>
      <c r="C12" s="300" t="s">
        <v>1169</v>
      </c>
      <c r="D12" s="268" t="s">
        <v>185</v>
      </c>
      <c r="E12" s="269"/>
      <c r="F12" s="268" t="s">
        <v>185</v>
      </c>
      <c r="G12" s="269"/>
    </row>
    <row r="13" spans="1:13" ht="14.1" hidden="1" customHeight="1" x14ac:dyDescent="0.2">
      <c r="A13" s="299" t="s">
        <v>177</v>
      </c>
      <c r="B13" s="300" t="s">
        <v>183</v>
      </c>
      <c r="C13" s="300" t="s">
        <v>1170</v>
      </c>
      <c r="D13" s="268" t="s">
        <v>185</v>
      </c>
      <c r="E13" s="269"/>
      <c r="F13" s="268" t="s">
        <v>185</v>
      </c>
      <c r="G13" s="269"/>
    </row>
    <row r="14" spans="1:13" ht="14.1" customHeight="1" x14ac:dyDescent="0.2">
      <c r="A14" s="299" t="s">
        <v>178</v>
      </c>
      <c r="B14" s="300" t="s">
        <v>183</v>
      </c>
      <c r="C14" s="300" t="s">
        <v>697</v>
      </c>
      <c r="D14" s="268" t="s">
        <v>185</v>
      </c>
      <c r="E14" s="269"/>
      <c r="F14" s="268" t="s">
        <v>185</v>
      </c>
      <c r="G14" s="269"/>
      <c r="L14" s="128"/>
      <c r="M14" s="128"/>
    </row>
    <row r="15" spans="1:13" ht="14.1" customHeight="1" x14ac:dyDescent="0.2">
      <c r="A15" s="299" t="s">
        <v>179</v>
      </c>
      <c r="B15" s="300" t="s">
        <v>183</v>
      </c>
      <c r="C15" s="300" t="s">
        <v>1171</v>
      </c>
      <c r="D15" s="268" t="s">
        <v>185</v>
      </c>
      <c r="E15" s="269"/>
      <c r="F15" s="268" t="s">
        <v>185</v>
      </c>
      <c r="G15" s="269"/>
      <c r="L15" s="128"/>
      <c r="M15" s="128"/>
    </row>
    <row r="16" spans="1:13" ht="14.1" hidden="1" customHeight="1" x14ac:dyDescent="0.2">
      <c r="A16" s="299" t="s">
        <v>1166</v>
      </c>
      <c r="B16" s="300" t="s">
        <v>183</v>
      </c>
      <c r="C16" s="300" t="s">
        <v>1167</v>
      </c>
      <c r="D16" s="268" t="s">
        <v>185</v>
      </c>
      <c r="E16" s="269"/>
      <c r="F16" s="268" t="s">
        <v>185</v>
      </c>
      <c r="G16" s="269"/>
      <c r="L16" s="128"/>
      <c r="M16" s="222"/>
    </row>
    <row r="17" spans="1:13" ht="14.1" customHeight="1" x14ac:dyDescent="0.2">
      <c r="A17" s="299" t="s">
        <v>180</v>
      </c>
      <c r="B17" s="300" t="s">
        <v>183</v>
      </c>
      <c r="C17" s="300" t="s">
        <v>1172</v>
      </c>
      <c r="D17" s="268" t="s">
        <v>185</v>
      </c>
      <c r="E17" s="269"/>
      <c r="F17" s="268" t="s">
        <v>185</v>
      </c>
      <c r="G17" s="269"/>
      <c r="L17" s="128"/>
      <c r="M17" s="222"/>
    </row>
    <row r="18" spans="1:13" ht="14.1" hidden="1" customHeight="1" x14ac:dyDescent="0.2">
      <c r="A18" s="299" t="s">
        <v>184</v>
      </c>
      <c r="B18" s="300" t="s">
        <v>183</v>
      </c>
      <c r="C18" s="300" t="s">
        <v>1173</v>
      </c>
      <c r="D18" s="268" t="s">
        <v>185</v>
      </c>
      <c r="E18" s="269"/>
      <c r="F18" s="268" t="s">
        <v>185</v>
      </c>
      <c r="G18" s="269"/>
      <c r="L18" s="128"/>
      <c r="M18" s="128"/>
    </row>
    <row r="19" spans="1:13" ht="14.1" hidden="1" customHeight="1" x14ac:dyDescent="0.2">
      <c r="A19" s="299" t="s">
        <v>181</v>
      </c>
      <c r="B19" s="300" t="s">
        <v>183</v>
      </c>
      <c r="C19" s="301" t="s">
        <v>1174</v>
      </c>
      <c r="D19" s="268" t="s">
        <v>185</v>
      </c>
      <c r="E19" s="269"/>
      <c r="F19" s="268" t="s">
        <v>185</v>
      </c>
      <c r="G19" s="269"/>
    </row>
    <row r="20" spans="1:13" ht="14.1" hidden="1" customHeight="1" x14ac:dyDescent="0.2">
      <c r="A20" s="299" t="s">
        <v>182</v>
      </c>
      <c r="B20" s="300" t="s">
        <v>183</v>
      </c>
      <c r="C20" s="300" t="s">
        <v>698</v>
      </c>
      <c r="D20" s="268" t="s">
        <v>185</v>
      </c>
      <c r="E20" s="269"/>
      <c r="F20" s="268" t="s">
        <v>185</v>
      </c>
      <c r="G20" s="269"/>
    </row>
    <row r="21" spans="1:13" ht="14.1" hidden="1" customHeight="1" x14ac:dyDescent="0.2">
      <c r="A21" s="299" t="s">
        <v>154</v>
      </c>
      <c r="B21" s="300" t="s">
        <v>183</v>
      </c>
      <c r="C21" s="300" t="s">
        <v>699</v>
      </c>
      <c r="D21" s="268" t="s">
        <v>185</v>
      </c>
      <c r="E21" s="269"/>
      <c r="F21" s="268" t="s">
        <v>185</v>
      </c>
      <c r="G21" s="269"/>
    </row>
    <row r="22" spans="1:13" ht="14.1" customHeight="1" x14ac:dyDescent="0.2">
      <c r="A22" s="299" t="s">
        <v>153</v>
      </c>
      <c r="B22" s="300" t="s">
        <v>183</v>
      </c>
      <c r="C22" s="300" t="s">
        <v>700</v>
      </c>
      <c r="D22" s="268" t="s">
        <v>185</v>
      </c>
      <c r="E22" s="269"/>
      <c r="F22" s="268" t="s">
        <v>185</v>
      </c>
      <c r="G22" s="269"/>
    </row>
    <row r="23" spans="1:13" ht="14.1" hidden="1" customHeight="1" x14ac:dyDescent="0.2">
      <c r="A23" s="299" t="s">
        <v>692</v>
      </c>
      <c r="B23" s="300" t="s">
        <v>183</v>
      </c>
      <c r="C23" s="300" t="s">
        <v>1258</v>
      </c>
      <c r="D23" s="268" t="s">
        <v>185</v>
      </c>
      <c r="E23" s="269"/>
      <c r="F23" s="268" t="s">
        <v>185</v>
      </c>
      <c r="G23" s="269"/>
    </row>
    <row r="24" spans="1:13" ht="14.1" hidden="1" customHeight="1" x14ac:dyDescent="0.2">
      <c r="A24" s="302" t="s">
        <v>671</v>
      </c>
      <c r="B24" s="303" t="s">
        <v>183</v>
      </c>
      <c r="C24" s="303" t="s">
        <v>1317</v>
      </c>
      <c r="D24" s="268" t="s">
        <v>185</v>
      </c>
      <c r="E24" s="269"/>
      <c r="F24" s="268" t="s">
        <v>185</v>
      </c>
      <c r="G24" s="269"/>
    </row>
    <row r="25" spans="1:13" ht="14.1" hidden="1" customHeight="1" x14ac:dyDescent="0.2">
      <c r="A25" s="302"/>
      <c r="B25" s="303"/>
      <c r="C25" s="303" t="s">
        <v>1318</v>
      </c>
      <c r="D25" s="268"/>
      <c r="E25" s="270"/>
      <c r="F25" s="268"/>
      <c r="G25" s="270"/>
    </row>
    <row r="26" spans="1:13" ht="14.1" hidden="1" customHeight="1" x14ac:dyDescent="0.2">
      <c r="A26" s="299" t="s">
        <v>1165</v>
      </c>
      <c r="B26" s="300" t="s">
        <v>183</v>
      </c>
      <c r="C26" s="304" t="s">
        <v>1237</v>
      </c>
      <c r="D26" s="268" t="s">
        <v>185</v>
      </c>
      <c r="E26" s="272"/>
      <c r="F26" s="268" t="s">
        <v>185</v>
      </c>
      <c r="G26" s="272"/>
    </row>
    <row r="27" spans="1:13" s="6" customFormat="1" ht="15.75" x14ac:dyDescent="0.25">
      <c r="A27" s="305" t="s">
        <v>187</v>
      </c>
      <c r="B27" s="306"/>
      <c r="C27" s="306"/>
      <c r="D27" s="273" t="s">
        <v>185</v>
      </c>
      <c r="E27" s="274"/>
      <c r="F27" s="273" t="s">
        <v>185</v>
      </c>
      <c r="G27" s="274"/>
    </row>
    <row r="28" spans="1:13" ht="12.75" customHeight="1" x14ac:dyDescent="0.2">
      <c r="A28" s="275" t="s">
        <v>188</v>
      </c>
      <c r="B28" s="276"/>
      <c r="C28" s="276"/>
      <c r="D28" s="276"/>
      <c r="E28" s="277"/>
      <c r="F28" s="75"/>
      <c r="G28" s="75"/>
    </row>
    <row r="29" spans="1:13" ht="12.75" customHeight="1" x14ac:dyDescent="0.2">
      <c r="A29" s="275"/>
      <c r="B29" s="276"/>
      <c r="C29" s="276"/>
      <c r="D29" s="276"/>
      <c r="E29" s="277"/>
      <c r="F29" s="75"/>
      <c r="G29" s="75"/>
    </row>
    <row r="30" spans="1:13" ht="12.75" customHeight="1" x14ac:dyDescent="0.2">
      <c r="A30" s="275"/>
      <c r="B30" s="276"/>
      <c r="C30" s="276"/>
      <c r="D30" s="276"/>
      <c r="E30" s="277"/>
      <c r="F30" s="75"/>
      <c r="G30" s="75"/>
    </row>
    <row r="31" spans="1:13" ht="12.75" customHeight="1" x14ac:dyDescent="0.2">
      <c r="A31" s="278"/>
      <c r="B31" s="279"/>
      <c r="C31" s="279"/>
      <c r="D31" s="279"/>
      <c r="E31" s="280"/>
      <c r="F31" s="279"/>
      <c r="G31" s="280"/>
    </row>
    <row r="32" spans="1:13" x14ac:dyDescent="0.2">
      <c r="A32" s="281"/>
      <c r="B32" s="282"/>
      <c r="C32" s="282"/>
      <c r="D32" s="268"/>
      <c r="E32" s="280"/>
      <c r="F32" s="268"/>
      <c r="G32" s="283"/>
    </row>
    <row r="33" spans="1:7" ht="16.5" x14ac:dyDescent="0.35">
      <c r="A33" s="307" t="s">
        <v>1382</v>
      </c>
      <c r="B33" s="308"/>
      <c r="C33" s="308"/>
      <c r="D33" s="268"/>
      <c r="E33" s="280"/>
      <c r="F33" s="268"/>
      <c r="G33" s="280"/>
    </row>
    <row r="34" spans="1:7" ht="16.5" x14ac:dyDescent="0.35">
      <c r="A34" s="307"/>
      <c r="B34" s="308"/>
      <c r="C34" s="308"/>
      <c r="D34" s="268"/>
      <c r="E34" s="280"/>
      <c r="F34" s="268"/>
      <c r="G34" s="280"/>
    </row>
    <row r="35" spans="1:7" ht="18" x14ac:dyDescent="0.35">
      <c r="A35" s="309"/>
      <c r="B35" s="310"/>
      <c r="C35" s="310"/>
      <c r="D35" s="268"/>
      <c r="E35" s="280"/>
      <c r="F35" s="268"/>
      <c r="G35" s="280"/>
    </row>
    <row r="36" spans="1:7" ht="18" x14ac:dyDescent="0.35">
      <c r="A36" s="307" t="s">
        <v>1383</v>
      </c>
      <c r="B36" s="310"/>
      <c r="C36" s="310"/>
      <c r="D36" s="268"/>
      <c r="E36" s="280"/>
      <c r="F36" s="268"/>
      <c r="G36" s="280"/>
    </row>
    <row r="37" spans="1:7" ht="18" x14ac:dyDescent="0.35">
      <c r="A37" s="307"/>
      <c r="B37" s="310"/>
      <c r="C37" s="310"/>
      <c r="D37" s="268"/>
      <c r="E37" s="285"/>
      <c r="F37" s="268"/>
      <c r="G37" s="280"/>
    </row>
    <row r="38" spans="1:7" ht="18" x14ac:dyDescent="0.35">
      <c r="A38" s="307"/>
      <c r="B38" s="310"/>
      <c r="C38" s="310"/>
      <c r="D38" s="268"/>
      <c r="E38" s="280"/>
      <c r="F38" s="268"/>
      <c r="G38" s="280"/>
    </row>
    <row r="39" spans="1:7" ht="18" x14ac:dyDescent="0.35">
      <c r="A39" s="307" t="s">
        <v>1384</v>
      </c>
      <c r="B39" s="310"/>
      <c r="C39" s="310"/>
      <c r="D39" s="268"/>
      <c r="E39" s="280"/>
      <c r="F39" s="268"/>
      <c r="G39" s="280"/>
    </row>
    <row r="40" spans="1:7" ht="18" x14ac:dyDescent="0.35">
      <c r="A40" s="309"/>
      <c r="B40" s="310"/>
      <c r="C40" s="310"/>
      <c r="D40" s="268"/>
      <c r="E40" s="280"/>
      <c r="F40" s="268"/>
      <c r="G40" s="280"/>
    </row>
    <row r="41" spans="1:7" ht="18" x14ac:dyDescent="0.35">
      <c r="A41" s="309"/>
      <c r="B41" s="310"/>
      <c r="C41" s="310"/>
      <c r="D41" s="268"/>
      <c r="E41" s="280"/>
      <c r="F41" s="268"/>
      <c r="G41" s="280"/>
    </row>
    <row r="42" spans="1:7" ht="18" x14ac:dyDescent="0.35">
      <c r="A42" s="307" t="s">
        <v>1385</v>
      </c>
      <c r="B42" s="310"/>
      <c r="C42" s="310"/>
      <c r="D42" s="268"/>
      <c r="E42" s="280"/>
      <c r="F42" s="268"/>
      <c r="G42" s="280"/>
    </row>
    <row r="43" spans="1:7" ht="18" x14ac:dyDescent="0.35">
      <c r="A43" s="309"/>
      <c r="B43" s="310"/>
      <c r="C43" s="310"/>
      <c r="D43" s="268"/>
      <c r="E43" s="280"/>
      <c r="F43" s="268"/>
      <c r="G43" s="280"/>
    </row>
    <row r="44" spans="1:7" ht="18" x14ac:dyDescent="0.35">
      <c r="A44" s="309"/>
      <c r="B44" s="310"/>
      <c r="C44" s="310"/>
      <c r="D44" s="268"/>
      <c r="E44" s="280"/>
      <c r="F44" s="268"/>
      <c r="G44" s="280"/>
    </row>
    <row r="45" spans="1:7" ht="18" x14ac:dyDescent="0.35">
      <c r="A45" s="311" t="s">
        <v>1386</v>
      </c>
      <c r="B45" s="312"/>
      <c r="C45" s="312"/>
      <c r="D45" s="271"/>
      <c r="E45" s="286"/>
      <c r="F45" s="271"/>
      <c r="G45" s="286"/>
    </row>
  </sheetData>
  <mergeCells count="5">
    <mergeCell ref="A1:E4"/>
    <mergeCell ref="A5:E5"/>
    <mergeCell ref="A6:E6"/>
    <mergeCell ref="A28:E30"/>
    <mergeCell ref="A24:A25"/>
  </mergeCells>
  <printOptions horizontalCentered="1"/>
  <pageMargins left="0.74803149606299213" right="0.74803149606299213" top="0.98425196850393704" bottom="0.98425196850393704" header="0.51181102362204722" footer="0.51181102362204722"/>
  <pageSetup paperSize="9" scale="75" orientation="landscape" r:id="rId1"/>
  <headerFooter alignWithMargins="0">
    <oddHeader>&amp;L&amp;G</oddHeader>
    <oddFooter>&amp;C&amp;"Arial Narrow,Bold"&amp;9SUMMARY SHEET
 Page No:&amp;P</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1"/>
  </sheetPr>
  <dimension ref="A1:I671"/>
  <sheetViews>
    <sheetView view="pageBreakPreview" topLeftCell="A34" zoomScale="85" zoomScaleNormal="85" zoomScaleSheetLayoutView="85" zoomScalePageLayoutView="105" workbookViewId="0">
      <selection activeCell="C8" sqref="C8"/>
    </sheetView>
  </sheetViews>
  <sheetFormatPr defaultColWidth="9.140625" defaultRowHeight="12.75" x14ac:dyDescent="0.2"/>
  <cols>
    <col min="1" max="1" width="7.7109375" style="71" customWidth="1"/>
    <col min="2" max="2" width="10.7109375" style="71" customWidth="1"/>
    <col min="3" max="4" width="3.7109375" style="71" customWidth="1"/>
    <col min="5" max="5" width="40.7109375" style="71" customWidth="1"/>
    <col min="6" max="6" width="7.7109375" style="71" customWidth="1"/>
    <col min="7" max="8" width="12.7109375" style="71" customWidth="1"/>
    <col min="9" max="9" width="15.7109375" style="71" customWidth="1"/>
    <col min="10" max="16384" width="9.140625" style="71"/>
  </cols>
  <sheetData>
    <row r="1" spans="1:9" ht="12.75" customHeight="1" x14ac:dyDescent="0.2">
      <c r="A1" s="8" t="s">
        <v>214</v>
      </c>
      <c r="B1" s="8"/>
      <c r="C1" s="8"/>
      <c r="D1" s="8"/>
      <c r="E1" s="8"/>
      <c r="F1" s="9"/>
      <c r="G1" s="9"/>
      <c r="H1" s="9"/>
      <c r="I1" s="10" t="s">
        <v>404</v>
      </c>
    </row>
    <row r="2" spans="1:9" ht="12.75" customHeight="1" x14ac:dyDescent="0.2">
      <c r="A2" s="8"/>
      <c r="B2" s="8"/>
      <c r="C2" s="8"/>
      <c r="D2" s="8"/>
      <c r="E2" s="8"/>
      <c r="F2" s="9"/>
      <c r="G2" s="9"/>
      <c r="H2" s="9"/>
      <c r="I2" s="9"/>
    </row>
    <row r="3" spans="1:9" ht="12.75" customHeight="1" x14ac:dyDescent="0.2">
      <c r="A3" s="15"/>
      <c r="B3" s="15" t="s">
        <v>20</v>
      </c>
      <c r="C3" s="90"/>
      <c r="D3" s="91"/>
      <c r="E3" s="92"/>
      <c r="F3" s="15"/>
      <c r="G3" s="12"/>
      <c r="H3" s="12"/>
      <c r="I3" s="13"/>
    </row>
    <row r="4" spans="1:9" ht="12.75" customHeight="1" x14ac:dyDescent="0.2">
      <c r="A4" s="22" t="s">
        <v>16</v>
      </c>
      <c r="B4" s="22" t="s">
        <v>18</v>
      </c>
      <c r="C4" s="93"/>
      <c r="D4" s="68"/>
      <c r="E4" s="94" t="s">
        <v>0</v>
      </c>
      <c r="F4" s="22" t="s">
        <v>1</v>
      </c>
      <c r="G4" s="22" t="s">
        <v>2</v>
      </c>
      <c r="H4" s="22" t="s">
        <v>3</v>
      </c>
      <c r="I4" s="95" t="s">
        <v>4</v>
      </c>
    </row>
    <row r="5" spans="1:9" ht="12.75" customHeight="1" x14ac:dyDescent="0.2">
      <c r="A5" s="96" t="s">
        <v>17</v>
      </c>
      <c r="B5" s="96" t="s">
        <v>19</v>
      </c>
      <c r="C5" s="97"/>
      <c r="D5" s="98"/>
      <c r="E5" s="99"/>
      <c r="F5" s="96"/>
      <c r="G5" s="96"/>
      <c r="H5" s="96"/>
      <c r="I5" s="99"/>
    </row>
    <row r="6" spans="1:9" ht="12.75" customHeight="1" x14ac:dyDescent="0.2">
      <c r="A6" s="15"/>
      <c r="B6" s="15"/>
      <c r="C6" s="16"/>
      <c r="D6" s="17"/>
      <c r="E6" s="18"/>
      <c r="F6" s="15"/>
      <c r="G6" s="19"/>
      <c r="H6" s="20"/>
      <c r="I6" s="21" t="str">
        <f t="shared" ref="I6:I10" si="0">IF(G6&gt;0,ROUND((G6*H6),0),"")</f>
        <v/>
      </c>
    </row>
    <row r="7" spans="1:9" ht="12.75" customHeight="1" x14ac:dyDescent="0.2">
      <c r="A7" s="22"/>
      <c r="B7" s="22"/>
      <c r="C7" s="23"/>
      <c r="D7" s="24"/>
      <c r="E7" s="25"/>
      <c r="F7" s="22"/>
      <c r="G7" s="26"/>
      <c r="H7" s="27"/>
      <c r="I7" s="28" t="str">
        <f t="shared" si="0"/>
        <v/>
      </c>
    </row>
    <row r="8" spans="1:9" ht="12.75" customHeight="1" x14ac:dyDescent="0.2">
      <c r="A8" s="22"/>
      <c r="B8" s="22" t="s">
        <v>5</v>
      </c>
      <c r="C8" s="29" t="s">
        <v>405</v>
      </c>
      <c r="D8" s="24"/>
      <c r="E8" s="25"/>
      <c r="F8" s="22"/>
      <c r="G8" s="26"/>
      <c r="H8" s="27"/>
      <c r="I8" s="28" t="str">
        <f t="shared" si="0"/>
        <v/>
      </c>
    </row>
    <row r="9" spans="1:9" ht="12.75" customHeight="1" x14ac:dyDescent="0.2">
      <c r="A9" s="30"/>
      <c r="B9" s="22" t="s">
        <v>406</v>
      </c>
      <c r="C9" s="36"/>
      <c r="D9" s="31"/>
      <c r="E9" s="32"/>
      <c r="F9" s="30"/>
      <c r="G9" s="33"/>
      <c r="H9" s="34"/>
      <c r="I9" s="35" t="str">
        <f t="shared" si="0"/>
        <v/>
      </c>
    </row>
    <row r="10" spans="1:9" ht="12.75" customHeight="1" x14ac:dyDescent="0.2">
      <c r="A10" s="30"/>
      <c r="B10" s="30"/>
      <c r="C10" s="36"/>
      <c r="D10" s="31"/>
      <c r="E10" s="32"/>
      <c r="F10" s="30"/>
      <c r="G10" s="33"/>
      <c r="H10" s="34"/>
      <c r="I10" s="35" t="str">
        <f t="shared" si="0"/>
        <v/>
      </c>
    </row>
    <row r="11" spans="1:9" ht="12.75" customHeight="1" x14ac:dyDescent="0.2">
      <c r="A11" s="30"/>
      <c r="B11" s="30"/>
      <c r="C11" s="36"/>
      <c r="D11" s="31"/>
      <c r="E11" s="32"/>
      <c r="F11" s="30"/>
      <c r="G11" s="33"/>
      <c r="H11" s="34"/>
      <c r="I11" s="35"/>
    </row>
    <row r="12" spans="1:9" ht="12.75" customHeight="1" x14ac:dyDescent="0.2">
      <c r="A12" s="30"/>
      <c r="B12" s="30">
        <v>8.3000000000000007</v>
      </c>
      <c r="C12" s="29" t="s">
        <v>407</v>
      </c>
      <c r="D12" s="31"/>
      <c r="E12" s="32"/>
      <c r="F12" s="30"/>
      <c r="G12" s="33"/>
      <c r="H12" s="34"/>
      <c r="I12" s="35" t="str">
        <f>IF(G12&gt;0,ROUND((G12*H12),0),"")</f>
        <v/>
      </c>
    </row>
    <row r="13" spans="1:9" ht="12.75" customHeight="1" x14ac:dyDescent="0.2">
      <c r="A13" s="30"/>
      <c r="B13" s="30"/>
      <c r="C13" s="36"/>
      <c r="D13" s="31"/>
      <c r="E13" s="32"/>
      <c r="F13" s="30"/>
      <c r="G13" s="33"/>
      <c r="H13" s="34"/>
      <c r="I13" s="35" t="str">
        <f t="shared" ref="I13:I85" si="1">IF(G13&gt;0,ROUND((G13*H13),0),"")</f>
        <v/>
      </c>
    </row>
    <row r="14" spans="1:9" ht="12.75" customHeight="1" x14ac:dyDescent="0.25">
      <c r="A14" s="30"/>
      <c r="B14" s="30"/>
      <c r="C14" s="100"/>
      <c r="D14" s="31"/>
      <c r="E14" s="32"/>
      <c r="F14" s="30"/>
      <c r="G14" s="33"/>
      <c r="H14" s="34"/>
      <c r="I14" s="35" t="str">
        <f t="shared" si="1"/>
        <v/>
      </c>
    </row>
    <row r="15" spans="1:9" ht="12.75" customHeight="1" x14ac:dyDescent="0.2">
      <c r="A15" s="30"/>
      <c r="B15" s="30"/>
      <c r="C15" s="24"/>
      <c r="D15" s="24"/>
      <c r="E15" s="32"/>
      <c r="F15" s="30"/>
      <c r="G15" s="33"/>
      <c r="H15" s="34"/>
      <c r="I15" s="35" t="str">
        <f t="shared" si="1"/>
        <v/>
      </c>
    </row>
    <row r="16" spans="1:9" ht="12.75" customHeight="1" x14ac:dyDescent="0.2">
      <c r="A16" s="30">
        <v>1.1000000000000001</v>
      </c>
      <c r="B16" s="30" t="s">
        <v>25</v>
      </c>
      <c r="C16" s="24" t="s">
        <v>408</v>
      </c>
      <c r="D16" s="24"/>
      <c r="E16" s="32"/>
      <c r="F16" s="30" t="s">
        <v>409</v>
      </c>
      <c r="G16" s="33"/>
      <c r="H16" s="34"/>
      <c r="I16" s="35" t="str">
        <f t="shared" si="1"/>
        <v/>
      </c>
    </row>
    <row r="17" spans="1:9" ht="12.75" customHeight="1" x14ac:dyDescent="0.2">
      <c r="A17" s="30"/>
      <c r="B17" s="30"/>
      <c r="C17" s="31"/>
      <c r="D17" s="31"/>
      <c r="E17" s="31"/>
      <c r="F17" s="30"/>
      <c r="G17" s="33"/>
      <c r="H17" s="34"/>
      <c r="I17" s="35"/>
    </row>
    <row r="18" spans="1:9" ht="12.75" customHeight="1" x14ac:dyDescent="0.2">
      <c r="A18" s="30"/>
      <c r="B18" s="30"/>
      <c r="C18" s="101"/>
      <c r="D18" s="24"/>
      <c r="E18" s="31"/>
      <c r="F18" s="30"/>
      <c r="G18" s="33"/>
      <c r="H18" s="34"/>
      <c r="I18" s="35"/>
    </row>
    <row r="19" spans="1:9" ht="12.75" customHeight="1" x14ac:dyDescent="0.2">
      <c r="A19" s="30">
        <v>1.2</v>
      </c>
      <c r="B19" s="30" t="s">
        <v>40</v>
      </c>
      <c r="C19" s="24" t="s">
        <v>410</v>
      </c>
      <c r="D19" s="31"/>
      <c r="E19" s="24"/>
      <c r="F19" s="30"/>
      <c r="G19" s="33"/>
      <c r="H19" s="34"/>
      <c r="I19" s="35" t="str">
        <f t="shared" si="1"/>
        <v/>
      </c>
    </row>
    <row r="20" spans="1:9" ht="12.75" customHeight="1" x14ac:dyDescent="0.2">
      <c r="A20" s="30"/>
      <c r="B20" s="30"/>
      <c r="C20" s="23"/>
      <c r="D20" s="24"/>
      <c r="E20" s="25"/>
      <c r="F20" s="30"/>
      <c r="G20" s="33"/>
      <c r="H20" s="34"/>
      <c r="I20" s="35" t="str">
        <f t="shared" si="1"/>
        <v/>
      </c>
    </row>
    <row r="21" spans="1:9" ht="12.75" customHeight="1" x14ac:dyDescent="0.2">
      <c r="A21" s="30" t="s">
        <v>411</v>
      </c>
      <c r="B21" s="30" t="s">
        <v>412</v>
      </c>
      <c r="C21" s="36" t="s">
        <v>26</v>
      </c>
      <c r="D21" s="31" t="s">
        <v>413</v>
      </c>
      <c r="E21" s="25"/>
      <c r="F21" s="30" t="s">
        <v>409</v>
      </c>
      <c r="G21" s="33"/>
      <c r="H21" s="34"/>
      <c r="I21" s="35" t="str">
        <f t="shared" si="1"/>
        <v/>
      </c>
    </row>
    <row r="22" spans="1:9" ht="12.75" customHeight="1" x14ac:dyDescent="0.2">
      <c r="A22" s="30"/>
      <c r="B22" s="30"/>
      <c r="C22" s="36"/>
      <c r="D22" s="31"/>
      <c r="E22" s="25"/>
      <c r="F22" s="30"/>
      <c r="G22" s="33"/>
      <c r="H22" s="34"/>
      <c r="I22" s="35" t="str">
        <f t="shared" si="1"/>
        <v/>
      </c>
    </row>
    <row r="23" spans="1:9" ht="12.75" customHeight="1" x14ac:dyDescent="0.2">
      <c r="A23" s="30" t="s">
        <v>414</v>
      </c>
      <c r="B23" s="30" t="s">
        <v>415</v>
      </c>
      <c r="C23" s="36" t="s">
        <v>30</v>
      </c>
      <c r="D23" s="31" t="s">
        <v>416</v>
      </c>
      <c r="E23" s="25"/>
      <c r="F23" s="30" t="s">
        <v>409</v>
      </c>
      <c r="G23" s="33"/>
      <c r="H23" s="34"/>
      <c r="I23" s="35" t="str">
        <f t="shared" si="1"/>
        <v/>
      </c>
    </row>
    <row r="24" spans="1:9" ht="12.75" customHeight="1" x14ac:dyDescent="0.2">
      <c r="A24" s="30"/>
      <c r="B24" s="30"/>
      <c r="C24" s="23"/>
      <c r="D24" s="31"/>
      <c r="E24" s="32"/>
      <c r="F24" s="30"/>
      <c r="G24" s="33"/>
      <c r="H24" s="34"/>
      <c r="I24" s="35" t="str">
        <f t="shared" si="1"/>
        <v/>
      </c>
    </row>
    <row r="25" spans="1:9" ht="12.75" customHeight="1" x14ac:dyDescent="0.2">
      <c r="A25" s="30"/>
      <c r="B25" s="30"/>
      <c r="C25" s="36"/>
      <c r="D25" s="31"/>
      <c r="E25" s="32"/>
      <c r="F25" s="30"/>
      <c r="G25" s="33"/>
      <c r="H25" s="34"/>
      <c r="I25" s="35" t="str">
        <f t="shared" si="1"/>
        <v/>
      </c>
    </row>
    <row r="26" spans="1:9" ht="12.75" customHeight="1" x14ac:dyDescent="0.2">
      <c r="A26" s="30">
        <v>1.3</v>
      </c>
      <c r="B26" s="71" t="s">
        <v>417</v>
      </c>
      <c r="C26" s="23" t="s">
        <v>418</v>
      </c>
      <c r="D26" s="24"/>
      <c r="E26" s="32"/>
      <c r="F26" s="30"/>
      <c r="G26" s="33"/>
      <c r="H26" s="34"/>
      <c r="I26" s="35" t="str">
        <f t="shared" si="1"/>
        <v/>
      </c>
    </row>
    <row r="27" spans="1:9" ht="12.75" customHeight="1" x14ac:dyDescent="0.2">
      <c r="A27" s="30"/>
      <c r="B27" s="30"/>
      <c r="C27" s="36"/>
      <c r="D27" s="31"/>
      <c r="E27" s="32"/>
      <c r="F27" s="30"/>
      <c r="G27" s="33"/>
      <c r="H27" s="34"/>
      <c r="I27" s="35" t="str">
        <f t="shared" si="1"/>
        <v/>
      </c>
    </row>
    <row r="28" spans="1:9" ht="12.75" customHeight="1" x14ac:dyDescent="0.2">
      <c r="A28" s="30" t="s">
        <v>419</v>
      </c>
      <c r="B28" s="71" t="s">
        <v>420</v>
      </c>
      <c r="C28" s="36" t="s">
        <v>26</v>
      </c>
      <c r="D28" s="31" t="s">
        <v>421</v>
      </c>
      <c r="E28" s="32"/>
      <c r="F28" s="30" t="s">
        <v>409</v>
      </c>
      <c r="G28" s="33"/>
      <c r="H28" s="34"/>
      <c r="I28" s="35" t="str">
        <f t="shared" si="1"/>
        <v/>
      </c>
    </row>
    <row r="29" spans="1:9" ht="12.75" customHeight="1" x14ac:dyDescent="0.2">
      <c r="A29" s="30"/>
      <c r="B29" s="30"/>
      <c r="C29" s="36"/>
      <c r="D29" s="11"/>
      <c r="E29" s="32"/>
      <c r="F29" s="30"/>
      <c r="G29" s="33"/>
      <c r="H29" s="34"/>
      <c r="I29" s="35" t="str">
        <f t="shared" si="1"/>
        <v/>
      </c>
    </row>
    <row r="30" spans="1:9" ht="12.75" customHeight="1" x14ac:dyDescent="0.2">
      <c r="A30" s="30" t="s">
        <v>422</v>
      </c>
      <c r="B30" s="71" t="s">
        <v>423</v>
      </c>
      <c r="C30" s="59" t="s">
        <v>30</v>
      </c>
      <c r="D30" s="31" t="s">
        <v>424</v>
      </c>
      <c r="E30" s="32"/>
      <c r="F30" s="30" t="s">
        <v>409</v>
      </c>
      <c r="G30" s="33"/>
      <c r="H30" s="34"/>
      <c r="I30" s="35" t="str">
        <f t="shared" si="1"/>
        <v/>
      </c>
    </row>
    <row r="31" spans="1:9" ht="12.75" customHeight="1" x14ac:dyDescent="0.2">
      <c r="A31" s="30"/>
      <c r="B31" s="30"/>
      <c r="C31" s="36"/>
      <c r="D31" s="31"/>
      <c r="E31" s="32"/>
      <c r="F31" s="30"/>
      <c r="G31" s="33"/>
      <c r="H31" s="34"/>
      <c r="I31" s="35" t="str">
        <f t="shared" si="1"/>
        <v/>
      </c>
    </row>
    <row r="32" spans="1:9" ht="12.75" customHeight="1" x14ac:dyDescent="0.2">
      <c r="A32" s="30" t="s">
        <v>425</v>
      </c>
      <c r="B32" s="71" t="s">
        <v>426</v>
      </c>
      <c r="C32" s="59" t="s">
        <v>427</v>
      </c>
      <c r="D32" s="31" t="s">
        <v>428</v>
      </c>
      <c r="E32" s="32"/>
      <c r="F32" s="30" t="s">
        <v>409</v>
      </c>
      <c r="G32" s="33"/>
      <c r="H32" s="34"/>
      <c r="I32" s="35" t="str">
        <f t="shared" si="1"/>
        <v/>
      </c>
    </row>
    <row r="33" spans="1:9" ht="12.75" customHeight="1" x14ac:dyDescent="0.2">
      <c r="A33" s="30"/>
      <c r="B33" s="30"/>
      <c r="C33" s="36"/>
      <c r="D33" s="31"/>
      <c r="E33" s="32"/>
      <c r="F33" s="30"/>
      <c r="G33" s="33"/>
      <c r="H33" s="34"/>
      <c r="I33" s="35" t="str">
        <f t="shared" si="1"/>
        <v/>
      </c>
    </row>
    <row r="34" spans="1:9" ht="12.75" customHeight="1" x14ac:dyDescent="0.2">
      <c r="A34" s="30" t="s">
        <v>429</v>
      </c>
      <c r="B34" s="71" t="s">
        <v>430</v>
      </c>
      <c r="C34" s="36" t="s">
        <v>52</v>
      </c>
      <c r="D34" s="31" t="s">
        <v>431</v>
      </c>
      <c r="E34" s="32"/>
      <c r="F34" s="30" t="s">
        <v>409</v>
      </c>
      <c r="G34" s="33"/>
      <c r="H34" s="34"/>
      <c r="I34" s="35" t="str">
        <f t="shared" si="1"/>
        <v/>
      </c>
    </row>
    <row r="35" spans="1:9" ht="12.75" customHeight="1" x14ac:dyDescent="0.2">
      <c r="A35" s="30"/>
      <c r="B35" s="30"/>
      <c r="C35" s="36"/>
      <c r="D35" s="31"/>
      <c r="E35" s="32"/>
      <c r="F35" s="30"/>
      <c r="G35" s="33"/>
      <c r="H35" s="34"/>
      <c r="I35" s="35" t="str">
        <f t="shared" si="1"/>
        <v/>
      </c>
    </row>
    <row r="36" spans="1:9" ht="12.75" customHeight="1" x14ac:dyDescent="0.2">
      <c r="A36" s="30" t="s">
        <v>432</v>
      </c>
      <c r="B36" s="71" t="s">
        <v>433</v>
      </c>
      <c r="C36" s="36" t="s">
        <v>434</v>
      </c>
      <c r="D36" s="31" t="s">
        <v>435</v>
      </c>
      <c r="E36" s="32"/>
      <c r="F36" s="30"/>
      <c r="G36" s="33"/>
      <c r="H36" s="34"/>
      <c r="I36" s="35" t="str">
        <f t="shared" si="1"/>
        <v/>
      </c>
    </row>
    <row r="37" spans="1:9" ht="12.75" customHeight="1" x14ac:dyDescent="0.2">
      <c r="A37" s="30"/>
      <c r="B37" s="30"/>
      <c r="C37" s="36"/>
      <c r="D37" s="31" t="s">
        <v>436</v>
      </c>
      <c r="E37" s="32"/>
      <c r="F37" s="30"/>
      <c r="G37" s="33"/>
      <c r="H37" s="34"/>
      <c r="I37" s="35" t="str">
        <f t="shared" si="1"/>
        <v/>
      </c>
    </row>
    <row r="38" spans="1:9" ht="12.75" customHeight="1" x14ac:dyDescent="0.2">
      <c r="A38" s="30"/>
      <c r="B38" s="30"/>
      <c r="C38" s="36"/>
      <c r="D38" s="31" t="s">
        <v>437</v>
      </c>
      <c r="E38" s="32"/>
      <c r="F38" s="30" t="s">
        <v>409</v>
      </c>
      <c r="G38" s="33"/>
      <c r="H38" s="34"/>
      <c r="I38" s="35" t="str">
        <f t="shared" si="1"/>
        <v/>
      </c>
    </row>
    <row r="39" spans="1:9" ht="12.75" customHeight="1" x14ac:dyDescent="0.2">
      <c r="A39" s="30"/>
      <c r="B39" s="30"/>
      <c r="C39" s="36"/>
      <c r="D39" s="31"/>
      <c r="E39" s="32"/>
      <c r="F39" s="30"/>
      <c r="G39" s="33"/>
      <c r="H39" s="34"/>
      <c r="I39" s="35" t="str">
        <f t="shared" si="1"/>
        <v/>
      </c>
    </row>
    <row r="40" spans="1:9" ht="12.75" customHeight="1" x14ac:dyDescent="0.2">
      <c r="A40" s="30" t="s">
        <v>438</v>
      </c>
      <c r="B40" s="71" t="s">
        <v>439</v>
      </c>
      <c r="C40" s="36" t="s">
        <v>440</v>
      </c>
      <c r="D40" s="31" t="s">
        <v>441</v>
      </c>
      <c r="E40" s="32"/>
      <c r="F40" s="30" t="s">
        <v>409</v>
      </c>
      <c r="G40" s="33"/>
      <c r="H40" s="34"/>
      <c r="I40" s="35" t="str">
        <f t="shared" si="1"/>
        <v/>
      </c>
    </row>
    <row r="41" spans="1:9" ht="12.75" customHeight="1" x14ac:dyDescent="0.2">
      <c r="A41" s="30"/>
      <c r="B41" s="30"/>
      <c r="C41" s="36"/>
      <c r="D41" s="31"/>
      <c r="E41" s="32"/>
      <c r="F41" s="30"/>
      <c r="G41" s="33"/>
      <c r="H41" s="34"/>
      <c r="I41" s="35" t="str">
        <f t="shared" si="1"/>
        <v/>
      </c>
    </row>
    <row r="42" spans="1:9" ht="12.75" customHeight="1" x14ac:dyDescent="0.2">
      <c r="A42" s="30" t="s">
        <v>442</v>
      </c>
      <c r="B42" s="71" t="s">
        <v>443</v>
      </c>
      <c r="C42" s="36" t="s">
        <v>444</v>
      </c>
      <c r="D42" s="31" t="s">
        <v>445</v>
      </c>
      <c r="E42" s="32"/>
      <c r="F42" s="30"/>
      <c r="G42" s="33"/>
      <c r="H42" s="34"/>
      <c r="I42" s="35" t="str">
        <f t="shared" si="1"/>
        <v/>
      </c>
    </row>
    <row r="43" spans="1:9" ht="12.75" customHeight="1" x14ac:dyDescent="0.2">
      <c r="A43" s="30"/>
      <c r="B43" s="30"/>
      <c r="C43" s="36"/>
      <c r="D43" s="31" t="s">
        <v>446</v>
      </c>
      <c r="E43" s="32"/>
      <c r="F43" s="30"/>
      <c r="G43" s="33"/>
      <c r="H43" s="34"/>
      <c r="I43" s="35" t="str">
        <f t="shared" si="1"/>
        <v/>
      </c>
    </row>
    <row r="44" spans="1:9" ht="12.75" customHeight="1" x14ac:dyDescent="0.2">
      <c r="A44" s="30"/>
      <c r="B44" s="30"/>
      <c r="C44" s="36"/>
      <c r="D44" s="31" t="s">
        <v>447</v>
      </c>
      <c r="E44" s="32"/>
      <c r="F44" s="30"/>
      <c r="G44" s="33"/>
      <c r="H44" s="34"/>
      <c r="I44" s="35" t="str">
        <f t="shared" si="1"/>
        <v/>
      </c>
    </row>
    <row r="45" spans="1:9" ht="12.75" customHeight="1" x14ac:dyDescent="0.2">
      <c r="A45" s="30"/>
      <c r="B45" s="30"/>
      <c r="C45" s="36"/>
      <c r="D45" s="11" t="s">
        <v>448</v>
      </c>
      <c r="E45" s="32"/>
      <c r="F45" s="30" t="s">
        <v>409</v>
      </c>
      <c r="G45" s="33"/>
      <c r="H45" s="34"/>
      <c r="I45" s="35" t="str">
        <f t="shared" si="1"/>
        <v/>
      </c>
    </row>
    <row r="46" spans="1:9" ht="12.75" customHeight="1" x14ac:dyDescent="0.2">
      <c r="A46" s="30"/>
      <c r="B46" s="30"/>
      <c r="C46" s="36"/>
      <c r="D46" s="11"/>
      <c r="E46" s="32"/>
      <c r="F46" s="30"/>
      <c r="G46" s="33"/>
      <c r="H46" s="34"/>
      <c r="I46" s="35" t="str">
        <f t="shared" si="1"/>
        <v/>
      </c>
    </row>
    <row r="47" spans="1:9" ht="12.75" customHeight="1" x14ac:dyDescent="0.2">
      <c r="A47" s="30"/>
      <c r="B47" s="30"/>
      <c r="C47" s="36"/>
      <c r="D47" s="11"/>
      <c r="E47" s="32"/>
      <c r="F47" s="30"/>
      <c r="G47" s="33"/>
      <c r="H47" s="34"/>
      <c r="I47" s="35" t="str">
        <f t="shared" si="1"/>
        <v/>
      </c>
    </row>
    <row r="48" spans="1:9" ht="12.75" customHeight="1" x14ac:dyDescent="0.2">
      <c r="A48" s="30" t="s">
        <v>449</v>
      </c>
      <c r="B48" s="71" t="s">
        <v>450</v>
      </c>
      <c r="C48" s="36" t="s">
        <v>451</v>
      </c>
      <c r="D48" s="31" t="s">
        <v>452</v>
      </c>
      <c r="E48" s="25"/>
      <c r="F48" s="30"/>
      <c r="G48" s="33"/>
      <c r="H48" s="34"/>
      <c r="I48" s="35" t="str">
        <f t="shared" si="1"/>
        <v/>
      </c>
    </row>
    <row r="49" spans="1:9" ht="12.75" customHeight="1" x14ac:dyDescent="0.2">
      <c r="A49" s="30"/>
      <c r="B49" s="30"/>
      <c r="C49" s="36"/>
      <c r="D49" s="8"/>
      <c r="E49" s="32"/>
      <c r="F49" s="30"/>
      <c r="G49" s="33"/>
      <c r="H49" s="34"/>
      <c r="I49" s="35" t="str">
        <f t="shared" si="1"/>
        <v/>
      </c>
    </row>
    <row r="50" spans="1:9" ht="12.75" customHeight="1" x14ac:dyDescent="0.2">
      <c r="A50" s="30" t="s">
        <v>453</v>
      </c>
      <c r="B50" s="30"/>
      <c r="C50" s="36"/>
      <c r="D50" s="11" t="s">
        <v>32</v>
      </c>
      <c r="E50" s="11" t="s">
        <v>454</v>
      </c>
      <c r="F50" s="30"/>
      <c r="G50" s="33"/>
      <c r="H50" s="34"/>
      <c r="I50" s="35" t="str">
        <f t="shared" si="1"/>
        <v/>
      </c>
    </row>
    <row r="51" spans="1:9" ht="12.75" customHeight="1" x14ac:dyDescent="0.2">
      <c r="A51" s="30"/>
      <c r="B51" s="30"/>
      <c r="C51" s="36"/>
      <c r="D51" s="31"/>
      <c r="E51" s="31" t="s">
        <v>455</v>
      </c>
      <c r="F51" s="30"/>
      <c r="G51" s="33"/>
      <c r="H51" s="34"/>
      <c r="I51" s="35" t="str">
        <f t="shared" si="1"/>
        <v/>
      </c>
    </row>
    <row r="52" spans="1:9" ht="12.75" customHeight="1" x14ac:dyDescent="0.2">
      <c r="A52" s="30"/>
      <c r="B52" s="30"/>
      <c r="C52" s="36"/>
      <c r="D52" s="31"/>
      <c r="E52" s="31" t="s">
        <v>456</v>
      </c>
      <c r="F52" s="30"/>
      <c r="G52" s="33"/>
      <c r="H52" s="34"/>
      <c r="I52" s="35" t="str">
        <f t="shared" si="1"/>
        <v/>
      </c>
    </row>
    <row r="53" spans="1:9" ht="12.75" customHeight="1" x14ac:dyDescent="0.2">
      <c r="A53" s="30"/>
      <c r="B53" s="22"/>
      <c r="C53" s="36"/>
      <c r="D53" s="31"/>
      <c r="E53" s="31" t="s">
        <v>457</v>
      </c>
      <c r="F53" s="30"/>
      <c r="G53" s="33"/>
      <c r="H53" s="34"/>
      <c r="I53" s="35" t="str">
        <f t="shared" si="1"/>
        <v/>
      </c>
    </row>
    <row r="54" spans="1:9" ht="12.75" customHeight="1" x14ac:dyDescent="0.2">
      <c r="A54" s="30"/>
      <c r="B54" s="30"/>
      <c r="C54" s="23"/>
      <c r="D54" s="24"/>
      <c r="E54" s="32" t="s">
        <v>458</v>
      </c>
      <c r="F54" s="30" t="s">
        <v>409</v>
      </c>
      <c r="G54" s="33"/>
      <c r="H54" s="34"/>
      <c r="I54" s="35" t="str">
        <f t="shared" si="1"/>
        <v/>
      </c>
    </row>
    <row r="55" spans="1:9" ht="12.75" customHeight="1" x14ac:dyDescent="0.2">
      <c r="A55" s="30"/>
      <c r="B55" s="30"/>
      <c r="C55" s="23"/>
      <c r="D55" s="31"/>
      <c r="E55" s="32"/>
      <c r="F55" s="30"/>
      <c r="G55" s="33"/>
      <c r="H55" s="34"/>
      <c r="I55" s="35" t="str">
        <f t="shared" si="1"/>
        <v/>
      </c>
    </row>
    <row r="56" spans="1:9" ht="12.75" customHeight="1" x14ac:dyDescent="0.2">
      <c r="A56" s="30"/>
      <c r="B56" s="30"/>
      <c r="C56" s="36"/>
      <c r="D56" s="31"/>
      <c r="E56" s="32"/>
      <c r="F56" s="30"/>
      <c r="G56" s="33"/>
      <c r="H56" s="34"/>
      <c r="I56" s="35" t="str">
        <f t="shared" si="1"/>
        <v/>
      </c>
    </row>
    <row r="57" spans="1:9" ht="12.75" customHeight="1" x14ac:dyDescent="0.2">
      <c r="A57" s="30"/>
      <c r="B57" s="30"/>
      <c r="C57" s="36"/>
      <c r="D57" s="11"/>
      <c r="E57" s="25"/>
      <c r="F57" s="30"/>
      <c r="G57" s="33"/>
      <c r="H57" s="34"/>
      <c r="I57" s="35" t="str">
        <f t="shared" si="1"/>
        <v/>
      </c>
    </row>
    <row r="58" spans="1:9" ht="12.75" customHeight="1" x14ac:dyDescent="0.2">
      <c r="A58" s="30"/>
      <c r="B58" s="30"/>
      <c r="C58" s="36"/>
      <c r="D58" s="11"/>
      <c r="E58" s="25"/>
      <c r="F58" s="30"/>
      <c r="G58" s="33"/>
      <c r="H58" s="34"/>
      <c r="I58" s="35"/>
    </row>
    <row r="59" spans="1:9" ht="12.75" customHeight="1" x14ac:dyDescent="0.2">
      <c r="A59" s="30"/>
      <c r="B59" s="30"/>
      <c r="C59" s="36"/>
      <c r="D59" s="11"/>
      <c r="E59" s="25"/>
      <c r="F59" s="30"/>
      <c r="G59" s="33"/>
      <c r="H59" s="34"/>
      <c r="I59" s="35"/>
    </row>
    <row r="60" spans="1:9" ht="12.75" customHeight="1" x14ac:dyDescent="0.2">
      <c r="A60" s="30"/>
      <c r="B60" s="30"/>
      <c r="C60" s="36"/>
      <c r="D60" s="11"/>
      <c r="E60" s="25"/>
      <c r="F60" s="30"/>
      <c r="G60" s="33"/>
      <c r="H60" s="34"/>
      <c r="I60" s="35"/>
    </row>
    <row r="61" spans="1:9" ht="12.75" customHeight="1" x14ac:dyDescent="0.2">
      <c r="A61" s="30"/>
      <c r="B61" s="30"/>
      <c r="C61" s="36"/>
      <c r="D61" s="11"/>
      <c r="E61" s="25"/>
      <c r="F61" s="30"/>
      <c r="G61" s="33"/>
      <c r="H61" s="34"/>
      <c r="I61" s="35"/>
    </row>
    <row r="62" spans="1:9" ht="12.75" customHeight="1" x14ac:dyDescent="0.2">
      <c r="A62" s="30"/>
      <c r="B62" s="30"/>
      <c r="C62" s="36"/>
      <c r="D62" s="11"/>
      <c r="E62" s="25"/>
      <c r="F62" s="30"/>
      <c r="G62" s="33"/>
      <c r="H62" s="34"/>
      <c r="I62" s="35"/>
    </row>
    <row r="63" spans="1:9" ht="12.75" customHeight="1" x14ac:dyDescent="0.2">
      <c r="A63" s="30"/>
      <c r="B63" s="30"/>
      <c r="C63" s="36"/>
      <c r="D63" s="11"/>
      <c r="E63" s="25"/>
      <c r="F63" s="30"/>
      <c r="G63" s="33"/>
      <c r="H63" s="34"/>
      <c r="I63" s="35"/>
    </row>
    <row r="64" spans="1:9" ht="12.75" customHeight="1" x14ac:dyDescent="0.2">
      <c r="A64" s="30"/>
      <c r="B64" s="30"/>
      <c r="C64" s="36"/>
      <c r="D64" s="11"/>
      <c r="E64" s="25"/>
      <c r="F64" s="30"/>
      <c r="G64" s="33"/>
      <c r="H64" s="34"/>
      <c r="I64" s="35"/>
    </row>
    <row r="65" spans="1:9" ht="12.75" customHeight="1" x14ac:dyDescent="0.2">
      <c r="A65" s="30"/>
      <c r="B65" s="30"/>
      <c r="C65" s="36"/>
      <c r="D65" s="11"/>
      <c r="E65" s="25"/>
      <c r="F65" s="30"/>
      <c r="G65" s="33"/>
      <c r="H65" s="34"/>
      <c r="I65" s="35"/>
    </row>
    <row r="66" spans="1:9" ht="12.75" customHeight="1" x14ac:dyDescent="0.2">
      <c r="A66" s="30"/>
      <c r="B66" s="30"/>
      <c r="C66" s="36"/>
      <c r="D66" s="11"/>
      <c r="E66" s="25"/>
      <c r="F66" s="30"/>
      <c r="G66" s="33"/>
      <c r="H66" s="34"/>
      <c r="I66" s="35"/>
    </row>
    <row r="67" spans="1:9" ht="12.75" customHeight="1" x14ac:dyDescent="0.2">
      <c r="A67" s="30"/>
      <c r="B67" s="30"/>
      <c r="C67" s="36"/>
      <c r="D67" s="11"/>
      <c r="E67" s="25"/>
      <c r="F67" s="30"/>
      <c r="G67" s="33"/>
      <c r="H67" s="34"/>
      <c r="I67" s="35"/>
    </row>
    <row r="68" spans="1:9" ht="12.75" customHeight="1" x14ac:dyDescent="0.2">
      <c r="A68" s="30"/>
      <c r="B68" s="30"/>
      <c r="C68" s="36"/>
      <c r="D68" s="11"/>
      <c r="E68" s="25"/>
      <c r="F68" s="30"/>
      <c r="G68" s="33"/>
      <c r="H68" s="34"/>
      <c r="I68" s="35"/>
    </row>
    <row r="69" spans="1:9" ht="12.75" customHeight="1" x14ac:dyDescent="0.2">
      <c r="A69" s="30"/>
      <c r="B69" s="30"/>
      <c r="C69" s="36"/>
      <c r="D69" s="11"/>
      <c r="E69" s="25"/>
      <c r="F69" s="30"/>
      <c r="G69" s="33"/>
      <c r="H69" s="34"/>
      <c r="I69" s="35"/>
    </row>
    <row r="70" spans="1:9" ht="12.75" customHeight="1" x14ac:dyDescent="0.2">
      <c r="A70" s="30"/>
      <c r="B70" s="30"/>
      <c r="C70" s="36"/>
      <c r="D70" s="11"/>
      <c r="E70" s="25"/>
      <c r="F70" s="30"/>
      <c r="G70" s="33"/>
      <c r="H70" s="34"/>
      <c r="I70" s="35"/>
    </row>
    <row r="71" spans="1:9" ht="12.75" customHeight="1" x14ac:dyDescent="0.2">
      <c r="A71" s="30"/>
      <c r="B71" s="30"/>
      <c r="C71" s="36"/>
      <c r="D71" s="11"/>
      <c r="E71" s="25"/>
      <c r="F71" s="30"/>
      <c r="G71" s="33"/>
      <c r="H71" s="34"/>
      <c r="I71" s="35"/>
    </row>
    <row r="72" spans="1:9" ht="12.75" customHeight="1" x14ac:dyDescent="0.2">
      <c r="A72" s="30"/>
      <c r="B72" s="30"/>
      <c r="C72" s="36"/>
      <c r="D72" s="11"/>
      <c r="E72" s="25"/>
      <c r="F72" s="30"/>
      <c r="G72" s="33"/>
      <c r="H72" s="34"/>
      <c r="I72" s="35"/>
    </row>
    <row r="73" spans="1:9" ht="12.75" customHeight="1" x14ac:dyDescent="0.2">
      <c r="A73" s="30"/>
      <c r="B73" s="30"/>
      <c r="C73" s="36"/>
      <c r="D73" s="11"/>
      <c r="E73" s="25"/>
      <c r="F73" s="30"/>
      <c r="G73" s="33"/>
      <c r="H73" s="34"/>
      <c r="I73" s="35"/>
    </row>
    <row r="74" spans="1:9" ht="12.75" customHeight="1" x14ac:dyDescent="0.2">
      <c r="A74" s="30"/>
      <c r="B74" s="30"/>
      <c r="C74" s="36"/>
      <c r="D74" s="11"/>
      <c r="E74" s="25"/>
      <c r="F74" s="30"/>
      <c r="G74" s="33"/>
      <c r="H74" s="34"/>
      <c r="I74" s="35"/>
    </row>
    <row r="75" spans="1:9" ht="12.75" customHeight="1" x14ac:dyDescent="0.2">
      <c r="A75" s="30"/>
      <c r="B75" s="30"/>
      <c r="C75" s="36"/>
      <c r="D75" s="11"/>
      <c r="E75" s="25"/>
      <c r="F75" s="30"/>
      <c r="G75" s="33"/>
      <c r="H75" s="34"/>
      <c r="I75" s="35"/>
    </row>
    <row r="76" spans="1:9" ht="12.75" customHeight="1" x14ac:dyDescent="0.2">
      <c r="A76" s="30"/>
      <c r="B76" s="30"/>
      <c r="C76" s="36"/>
      <c r="D76" s="11"/>
      <c r="E76" s="25"/>
      <c r="F76" s="30"/>
      <c r="G76" s="33"/>
      <c r="H76" s="34"/>
      <c r="I76" s="35"/>
    </row>
    <row r="77" spans="1:9" ht="12.75" customHeight="1" x14ac:dyDescent="0.2">
      <c r="A77" s="30"/>
      <c r="B77" s="30"/>
      <c r="C77" s="36"/>
      <c r="D77" s="11"/>
      <c r="E77" s="25"/>
      <c r="F77" s="30"/>
      <c r="G77" s="33"/>
      <c r="H77" s="34"/>
      <c r="I77" s="35"/>
    </row>
    <row r="78" spans="1:9" ht="12.75" customHeight="1" x14ac:dyDescent="0.2">
      <c r="A78" s="30"/>
      <c r="B78" s="30"/>
      <c r="C78" s="36"/>
      <c r="D78" s="11"/>
      <c r="E78" s="25"/>
      <c r="F78" s="30"/>
      <c r="G78" s="33"/>
      <c r="H78" s="34"/>
      <c r="I78" s="35"/>
    </row>
    <row r="79" spans="1:9" ht="12.75" customHeight="1" x14ac:dyDescent="0.2">
      <c r="A79" s="30"/>
      <c r="B79" s="30"/>
      <c r="C79" s="36"/>
      <c r="D79" s="11"/>
      <c r="E79" s="25"/>
      <c r="F79" s="30"/>
      <c r="G79" s="33"/>
      <c r="H79" s="34"/>
      <c r="I79" s="35"/>
    </row>
    <row r="80" spans="1:9" ht="12.75" customHeight="1" x14ac:dyDescent="0.2">
      <c r="A80" s="30"/>
      <c r="B80" s="30"/>
      <c r="C80" s="36"/>
      <c r="D80" s="11"/>
      <c r="E80" s="25"/>
      <c r="F80" s="30"/>
      <c r="G80" s="33"/>
      <c r="H80" s="34"/>
      <c r="I80" s="35"/>
    </row>
    <row r="81" spans="1:9" ht="12.75" customHeight="1" x14ac:dyDescent="0.2">
      <c r="A81" s="30"/>
      <c r="B81" s="30"/>
      <c r="C81" s="36"/>
      <c r="D81" s="11"/>
      <c r="E81" s="25"/>
      <c r="F81" s="30"/>
      <c r="G81" s="33"/>
      <c r="H81" s="34"/>
      <c r="I81" s="35"/>
    </row>
    <row r="82" spans="1:9" ht="12.75" customHeight="1" x14ac:dyDescent="0.2">
      <c r="A82" s="30"/>
      <c r="B82" s="22"/>
      <c r="C82" s="23"/>
      <c r="D82" s="24"/>
      <c r="E82" s="25"/>
      <c r="F82" s="30"/>
      <c r="G82" s="33"/>
      <c r="H82" s="34"/>
      <c r="I82" s="35" t="str">
        <f t="shared" si="1"/>
        <v/>
      </c>
    </row>
    <row r="83" spans="1:9" ht="12.75" customHeight="1" x14ac:dyDescent="0.2">
      <c r="A83" s="30"/>
      <c r="B83" s="30"/>
      <c r="C83" s="36"/>
      <c r="D83" s="31"/>
      <c r="E83" s="32"/>
      <c r="F83" s="30"/>
      <c r="G83" s="33"/>
      <c r="H83" s="34"/>
      <c r="I83" s="35" t="str">
        <f t="shared" si="1"/>
        <v/>
      </c>
    </row>
    <row r="84" spans="1:9" ht="12.75" customHeight="1" x14ac:dyDescent="0.2">
      <c r="A84" s="30"/>
      <c r="B84" s="30"/>
      <c r="C84" s="36"/>
      <c r="D84" s="31"/>
      <c r="E84" s="32"/>
      <c r="F84" s="30"/>
      <c r="G84" s="33"/>
      <c r="H84" s="34"/>
      <c r="I84" s="35" t="str">
        <f t="shared" si="1"/>
        <v/>
      </c>
    </row>
    <row r="85" spans="1:9" ht="12.75" customHeight="1" x14ac:dyDescent="0.2">
      <c r="A85" s="37"/>
      <c r="B85" s="37"/>
      <c r="C85" s="38"/>
      <c r="D85" s="39"/>
      <c r="E85" s="40"/>
      <c r="F85" s="37"/>
      <c r="G85" s="41"/>
      <c r="H85" s="42"/>
      <c r="I85" s="43" t="str">
        <f t="shared" si="1"/>
        <v/>
      </c>
    </row>
    <row r="86" spans="1:9" ht="12.75" customHeight="1" x14ac:dyDescent="0.2">
      <c r="A86" s="36"/>
      <c r="B86" s="32"/>
      <c r="C86" s="31"/>
      <c r="D86" s="31"/>
      <c r="E86" s="31"/>
      <c r="F86" s="44"/>
      <c r="G86" s="44"/>
      <c r="H86" s="44"/>
      <c r="I86" s="45"/>
    </row>
    <row r="87" spans="1:9" ht="12.75" customHeight="1" x14ac:dyDescent="0.2">
      <c r="A87" s="36" t="s">
        <v>406</v>
      </c>
      <c r="B87" s="32"/>
      <c r="C87" s="31" t="s">
        <v>22</v>
      </c>
      <c r="D87" s="24"/>
      <c r="E87" s="31"/>
      <c r="F87" s="44"/>
      <c r="G87" s="44"/>
      <c r="H87" s="44"/>
      <c r="I87" s="46" t="str">
        <f>IF(MAX(I6:I85)&gt;0,SUM(I6:I85),"")</f>
        <v/>
      </c>
    </row>
    <row r="88" spans="1:9" ht="12.75" customHeight="1" x14ac:dyDescent="0.2">
      <c r="A88" s="38"/>
      <c r="B88" s="40"/>
      <c r="C88" s="39"/>
      <c r="D88" s="39"/>
      <c r="E88" s="39"/>
      <c r="F88" s="47"/>
      <c r="G88" s="47"/>
      <c r="H88" s="47"/>
      <c r="I88" s="48"/>
    </row>
    <row r="89" spans="1:9" ht="12.75" customHeight="1" x14ac:dyDescent="0.2">
      <c r="A89" s="11"/>
      <c r="B89" s="11"/>
      <c r="C89" s="11"/>
      <c r="D89" s="11"/>
      <c r="E89" s="11"/>
      <c r="F89" s="49"/>
      <c r="G89" s="49"/>
      <c r="H89" s="49"/>
      <c r="I89" s="49"/>
    </row>
    <row r="90" spans="1:9" ht="12.75" customHeight="1" x14ac:dyDescent="0.2">
      <c r="A90" s="11"/>
      <c r="B90" s="11"/>
      <c r="C90" s="11"/>
      <c r="D90" s="11"/>
      <c r="E90" s="11"/>
      <c r="F90" s="49"/>
      <c r="G90" s="49"/>
      <c r="H90" s="49"/>
      <c r="I90" s="49"/>
    </row>
    <row r="91" spans="1:9" ht="12.75" customHeight="1" x14ac:dyDescent="0.2">
      <c r="A91" s="8"/>
      <c r="B91" s="8"/>
      <c r="C91" s="8"/>
      <c r="D91" s="8"/>
      <c r="E91" s="8"/>
      <c r="F91" s="9"/>
      <c r="G91" s="9"/>
      <c r="H91" s="9"/>
      <c r="I91" s="10" t="str">
        <f>I1</f>
        <v>SECTION 1200A</v>
      </c>
    </row>
    <row r="92" spans="1:9" ht="12.75" customHeight="1" x14ac:dyDescent="0.2">
      <c r="A92" s="8"/>
      <c r="B92" s="8"/>
      <c r="C92" s="8"/>
      <c r="D92" s="8"/>
      <c r="E92" s="8"/>
      <c r="F92" s="9"/>
      <c r="G92" s="9"/>
      <c r="H92" s="9"/>
      <c r="I92" s="9"/>
    </row>
    <row r="93" spans="1:9" ht="12.75" customHeight="1" x14ac:dyDescent="0.2">
      <c r="A93" s="15"/>
      <c r="B93" s="15" t="s">
        <v>20</v>
      </c>
      <c r="C93" s="90"/>
      <c r="D93" s="91"/>
      <c r="E93" s="92"/>
      <c r="F93" s="15"/>
      <c r="G93" s="12"/>
      <c r="H93" s="12"/>
      <c r="I93" s="13"/>
    </row>
    <row r="94" spans="1:9" ht="12.75" customHeight="1" x14ac:dyDescent="0.2">
      <c r="A94" s="22" t="s">
        <v>16</v>
      </c>
      <c r="B94" s="22" t="s">
        <v>18</v>
      </c>
      <c r="C94" s="93"/>
      <c r="D94" s="68"/>
      <c r="E94" s="94" t="s">
        <v>0</v>
      </c>
      <c r="F94" s="22" t="s">
        <v>1</v>
      </c>
      <c r="G94" s="22" t="s">
        <v>2</v>
      </c>
      <c r="H94" s="22" t="s">
        <v>3</v>
      </c>
      <c r="I94" s="95" t="s">
        <v>4</v>
      </c>
    </row>
    <row r="95" spans="1:9" ht="12.75" customHeight="1" x14ac:dyDescent="0.2">
      <c r="A95" s="96" t="s">
        <v>17</v>
      </c>
      <c r="B95" s="96" t="s">
        <v>19</v>
      </c>
      <c r="C95" s="97"/>
      <c r="D95" s="98"/>
      <c r="E95" s="99"/>
      <c r="F95" s="96"/>
      <c r="G95" s="96"/>
      <c r="H95" s="96"/>
      <c r="I95" s="99"/>
    </row>
    <row r="96" spans="1:9" ht="12.75" customHeight="1" x14ac:dyDescent="0.2">
      <c r="A96" s="30"/>
      <c r="B96" s="30"/>
      <c r="C96" s="50"/>
      <c r="D96" s="44"/>
      <c r="E96" s="51"/>
      <c r="F96" s="30"/>
      <c r="G96" s="30"/>
      <c r="H96" s="30"/>
      <c r="I96" s="52"/>
    </row>
    <row r="97" spans="1:9" ht="12.75" customHeight="1" x14ac:dyDescent="0.2">
      <c r="A97" s="30"/>
      <c r="B97" s="30"/>
      <c r="C97" s="53" t="s">
        <v>23</v>
      </c>
      <c r="D97" s="44"/>
      <c r="E97" s="51"/>
      <c r="F97" s="30"/>
      <c r="G97" s="30"/>
      <c r="H97" s="30"/>
      <c r="I97" s="35" t="str">
        <f>I87</f>
        <v/>
      </c>
    </row>
    <row r="98" spans="1:9" ht="12.75" customHeight="1" x14ac:dyDescent="0.2">
      <c r="A98" s="30"/>
      <c r="B98" s="30"/>
      <c r="C98" s="50"/>
      <c r="D98" s="44"/>
      <c r="E98" s="51"/>
      <c r="F98" s="30"/>
      <c r="G98" s="30"/>
      <c r="H98" s="30"/>
      <c r="I98" s="52"/>
    </row>
    <row r="99" spans="1:9" ht="12.75" customHeight="1" x14ac:dyDescent="0.2">
      <c r="A99" s="15"/>
      <c r="B99" s="15"/>
      <c r="C99" s="16"/>
      <c r="D99" s="17"/>
      <c r="E99" s="18"/>
      <c r="F99" s="15"/>
      <c r="G99" s="19"/>
      <c r="H99" s="20"/>
      <c r="I99" s="21" t="str">
        <f t="shared" ref="I99:I104" si="2">IF(G99&gt;0,ROUND((G99*H99),0),"")</f>
        <v/>
      </c>
    </row>
    <row r="100" spans="1:9" ht="12.75" customHeight="1" x14ac:dyDescent="0.2">
      <c r="A100" s="30" t="s">
        <v>459</v>
      </c>
      <c r="B100" s="30" t="s">
        <v>460</v>
      </c>
      <c r="C100" s="36" t="s">
        <v>461</v>
      </c>
      <c r="D100" s="31" t="s">
        <v>462</v>
      </c>
      <c r="E100" s="31"/>
      <c r="F100" s="30"/>
      <c r="G100" s="33"/>
      <c r="H100" s="34"/>
      <c r="I100" s="28" t="str">
        <f t="shared" si="2"/>
        <v/>
      </c>
    </row>
    <row r="101" spans="1:9" ht="12.75" customHeight="1" x14ac:dyDescent="0.2">
      <c r="A101" s="30"/>
      <c r="B101" s="30"/>
      <c r="C101" s="36"/>
      <c r="D101" s="31"/>
      <c r="E101" s="31"/>
      <c r="F101" s="30"/>
      <c r="G101" s="33"/>
      <c r="H101" s="34"/>
      <c r="I101" s="28" t="str">
        <f t="shared" si="2"/>
        <v/>
      </c>
    </row>
    <row r="102" spans="1:9" ht="12.75" customHeight="1" x14ac:dyDescent="0.2">
      <c r="A102" s="30" t="s">
        <v>463</v>
      </c>
      <c r="B102" s="30"/>
      <c r="C102" s="36"/>
      <c r="D102" s="31" t="s">
        <v>32</v>
      </c>
      <c r="E102" s="11" t="s">
        <v>464</v>
      </c>
      <c r="F102" s="30"/>
      <c r="G102" s="33"/>
      <c r="H102" s="34"/>
      <c r="I102" s="35" t="str">
        <f t="shared" si="2"/>
        <v/>
      </c>
    </row>
    <row r="103" spans="1:9" ht="12.75" customHeight="1" x14ac:dyDescent="0.2">
      <c r="A103" s="30"/>
      <c r="B103" s="30"/>
      <c r="C103" s="36"/>
      <c r="D103" s="31"/>
      <c r="E103" s="31" t="s">
        <v>465</v>
      </c>
      <c r="F103" s="30"/>
      <c r="G103" s="33"/>
      <c r="H103" s="34"/>
      <c r="I103" s="35" t="str">
        <f t="shared" si="2"/>
        <v/>
      </c>
    </row>
    <row r="104" spans="1:9" ht="12.75" customHeight="1" x14ac:dyDescent="0.2">
      <c r="A104" s="30"/>
      <c r="B104" s="30"/>
      <c r="C104" s="36"/>
      <c r="D104" s="31"/>
      <c r="E104" s="31" t="s">
        <v>466</v>
      </c>
      <c r="F104" s="54"/>
      <c r="G104" s="33"/>
      <c r="H104" s="34"/>
      <c r="I104" s="35" t="str">
        <f t="shared" si="2"/>
        <v/>
      </c>
    </row>
    <row r="105" spans="1:9" ht="12.75" customHeight="1" x14ac:dyDescent="0.2">
      <c r="A105" s="30"/>
      <c r="B105" s="30"/>
      <c r="C105" s="36"/>
      <c r="D105" s="31"/>
      <c r="E105" s="31" t="s">
        <v>467</v>
      </c>
      <c r="F105" s="54"/>
      <c r="G105" s="33"/>
      <c r="H105" s="34"/>
      <c r="I105" s="35" t="str">
        <f>IF(G105&gt;0,ROUND((G105*H105),0),"")</f>
        <v/>
      </c>
    </row>
    <row r="106" spans="1:9" ht="12.75" customHeight="1" x14ac:dyDescent="0.2">
      <c r="A106" s="30"/>
      <c r="B106" s="30"/>
      <c r="C106" s="36"/>
      <c r="D106" s="31"/>
      <c r="E106" s="11" t="s">
        <v>468</v>
      </c>
      <c r="F106" s="30" t="s">
        <v>409</v>
      </c>
      <c r="G106" s="33"/>
      <c r="H106" s="34"/>
      <c r="I106" s="35" t="str">
        <f t="shared" ref="I106:I151" si="3">IF(G106&gt;0,ROUND((G106*H106),0),"")</f>
        <v/>
      </c>
    </row>
    <row r="107" spans="1:9" ht="12.75" customHeight="1" x14ac:dyDescent="0.2">
      <c r="A107" s="30"/>
      <c r="B107" s="30"/>
      <c r="C107" s="36"/>
      <c r="D107" s="31"/>
      <c r="E107" s="31"/>
      <c r="F107" s="72"/>
      <c r="G107" s="33"/>
      <c r="H107" s="34"/>
      <c r="I107" s="35" t="str">
        <f t="shared" si="3"/>
        <v/>
      </c>
    </row>
    <row r="108" spans="1:9" ht="12.75" customHeight="1" x14ac:dyDescent="0.2">
      <c r="A108" s="30" t="s">
        <v>469</v>
      </c>
      <c r="B108" s="30" t="s">
        <v>470</v>
      </c>
      <c r="C108" s="36" t="s">
        <v>471</v>
      </c>
      <c r="D108" s="31" t="s">
        <v>472</v>
      </c>
      <c r="E108" s="31"/>
      <c r="F108" s="30" t="s">
        <v>409</v>
      </c>
      <c r="G108" s="33"/>
      <c r="H108" s="34"/>
      <c r="I108" s="35" t="str">
        <f t="shared" si="3"/>
        <v/>
      </c>
    </row>
    <row r="109" spans="1:9" ht="12.75" customHeight="1" x14ac:dyDescent="0.2">
      <c r="A109" s="30"/>
      <c r="B109" s="30"/>
      <c r="C109" s="36"/>
      <c r="D109" s="31"/>
      <c r="E109" s="31"/>
      <c r="F109" s="54"/>
      <c r="G109" s="33"/>
      <c r="H109" s="34"/>
      <c r="I109" s="35" t="str">
        <f t="shared" si="3"/>
        <v/>
      </c>
    </row>
    <row r="110" spans="1:9" ht="12.75" customHeight="1" x14ac:dyDescent="0.2">
      <c r="A110" s="30">
        <v>1.4</v>
      </c>
      <c r="B110" s="30" t="s">
        <v>44</v>
      </c>
      <c r="C110" s="36" t="s">
        <v>473</v>
      </c>
      <c r="D110" s="31"/>
      <c r="E110" s="31"/>
      <c r="F110" s="30"/>
      <c r="G110" s="33"/>
      <c r="H110" s="34"/>
      <c r="I110" s="35" t="str">
        <f t="shared" si="3"/>
        <v/>
      </c>
    </row>
    <row r="111" spans="1:9" ht="12.75" customHeight="1" x14ac:dyDescent="0.2">
      <c r="A111" s="30"/>
      <c r="B111" s="30" t="s">
        <v>474</v>
      </c>
      <c r="C111" s="36"/>
      <c r="D111" s="31"/>
      <c r="E111" s="31"/>
      <c r="F111" s="30"/>
      <c r="G111" s="33"/>
      <c r="H111" s="34"/>
      <c r="I111" s="35" t="str">
        <f t="shared" si="3"/>
        <v/>
      </c>
    </row>
    <row r="112" spans="1:9" ht="12.75" customHeight="1" x14ac:dyDescent="0.2">
      <c r="A112" s="30" t="s">
        <v>475</v>
      </c>
      <c r="B112" s="30" t="s">
        <v>44</v>
      </c>
      <c r="C112" s="36" t="s">
        <v>26</v>
      </c>
      <c r="D112" s="31" t="s">
        <v>476</v>
      </c>
      <c r="E112" s="31"/>
      <c r="F112" s="30" t="s">
        <v>409</v>
      </c>
      <c r="G112" s="33"/>
      <c r="H112" s="34"/>
      <c r="I112" s="35" t="str">
        <f t="shared" si="3"/>
        <v/>
      </c>
    </row>
    <row r="113" spans="1:9" ht="12.75" customHeight="1" x14ac:dyDescent="0.2">
      <c r="A113" s="30"/>
      <c r="B113" s="30" t="s">
        <v>474</v>
      </c>
      <c r="C113" s="36"/>
      <c r="D113" s="31"/>
      <c r="E113" s="32"/>
      <c r="F113" s="30"/>
      <c r="G113" s="33"/>
      <c r="H113" s="34"/>
      <c r="I113" s="35" t="str">
        <f t="shared" si="3"/>
        <v/>
      </c>
    </row>
    <row r="114" spans="1:9" ht="12.75" customHeight="1" x14ac:dyDescent="0.2">
      <c r="A114" s="30" t="s">
        <v>477</v>
      </c>
      <c r="B114" s="30" t="s">
        <v>44</v>
      </c>
      <c r="C114" s="59" t="s">
        <v>30</v>
      </c>
      <c r="D114" s="31" t="s">
        <v>478</v>
      </c>
      <c r="E114" s="32"/>
      <c r="F114" s="30"/>
      <c r="G114" s="33"/>
      <c r="H114" s="34"/>
      <c r="I114" s="35" t="str">
        <f t="shared" si="3"/>
        <v/>
      </c>
    </row>
    <row r="115" spans="1:9" ht="12.75" customHeight="1" x14ac:dyDescent="0.2">
      <c r="A115" s="30"/>
      <c r="B115" s="30"/>
      <c r="C115" s="36"/>
      <c r="D115" s="31" t="s">
        <v>479</v>
      </c>
      <c r="E115" s="32"/>
      <c r="F115" s="30" t="s">
        <v>409</v>
      </c>
      <c r="G115" s="33"/>
      <c r="H115" s="34"/>
      <c r="I115" s="35" t="str">
        <f t="shared" si="3"/>
        <v/>
      </c>
    </row>
    <row r="116" spans="1:9" ht="12.75" customHeight="1" x14ac:dyDescent="0.2">
      <c r="A116" s="30"/>
      <c r="B116" s="30" t="s">
        <v>474</v>
      </c>
      <c r="C116" s="59"/>
      <c r="D116" s="31"/>
      <c r="E116" s="32"/>
      <c r="F116" s="30"/>
      <c r="G116" s="33"/>
      <c r="H116" s="34"/>
      <c r="I116" s="35" t="str">
        <f t="shared" si="3"/>
        <v/>
      </c>
    </row>
    <row r="117" spans="1:9" ht="12.75" customHeight="1" x14ac:dyDescent="0.2">
      <c r="A117" s="30" t="s">
        <v>480</v>
      </c>
      <c r="B117" s="30" t="s">
        <v>44</v>
      </c>
      <c r="C117" s="59" t="s">
        <v>427</v>
      </c>
      <c r="D117" s="31" t="s">
        <v>481</v>
      </c>
      <c r="E117" s="32"/>
      <c r="F117" s="30"/>
      <c r="G117" s="33"/>
      <c r="H117" s="34"/>
      <c r="I117" s="35" t="str">
        <f t="shared" si="3"/>
        <v/>
      </c>
    </row>
    <row r="118" spans="1:9" ht="12.75" customHeight="1" x14ac:dyDescent="0.2">
      <c r="A118" s="30"/>
      <c r="B118" s="30"/>
      <c r="C118" s="36"/>
      <c r="D118" s="31" t="s">
        <v>482</v>
      </c>
      <c r="E118" s="32"/>
      <c r="F118" s="30"/>
      <c r="G118" s="33"/>
      <c r="H118" s="34"/>
      <c r="I118" s="35" t="str">
        <f t="shared" si="3"/>
        <v/>
      </c>
    </row>
    <row r="119" spans="1:9" ht="12.75" customHeight="1" x14ac:dyDescent="0.2">
      <c r="A119" s="30"/>
      <c r="B119" s="30"/>
      <c r="C119" s="36"/>
      <c r="D119" s="31" t="s">
        <v>483</v>
      </c>
      <c r="E119" s="32"/>
      <c r="F119" s="30" t="s">
        <v>409</v>
      </c>
      <c r="G119" s="33"/>
      <c r="H119" s="34"/>
      <c r="I119" s="35" t="str">
        <f t="shared" si="3"/>
        <v/>
      </c>
    </row>
    <row r="120" spans="1:9" ht="12.75" customHeight="1" x14ac:dyDescent="0.2">
      <c r="A120" s="30"/>
      <c r="B120" s="30"/>
      <c r="C120" s="23"/>
      <c r="D120" s="31"/>
      <c r="E120" s="32"/>
      <c r="F120" s="30"/>
      <c r="G120" s="33"/>
      <c r="H120" s="34"/>
      <c r="I120" s="35" t="str">
        <f t="shared" si="3"/>
        <v/>
      </c>
    </row>
    <row r="121" spans="1:9" ht="12.75" customHeight="1" x14ac:dyDescent="0.2">
      <c r="A121" s="30"/>
      <c r="B121" s="30"/>
      <c r="C121" s="36"/>
      <c r="D121" s="31"/>
      <c r="E121" s="32"/>
      <c r="F121" s="30"/>
      <c r="G121" s="33"/>
      <c r="H121" s="34"/>
      <c r="I121" s="35" t="str">
        <f t="shared" si="3"/>
        <v/>
      </c>
    </row>
    <row r="122" spans="1:9" ht="12.75" customHeight="1" x14ac:dyDescent="0.2">
      <c r="A122" s="30">
        <v>1.5</v>
      </c>
      <c r="B122" s="30" t="s">
        <v>43</v>
      </c>
      <c r="C122" s="36" t="s">
        <v>484</v>
      </c>
      <c r="D122" s="70"/>
      <c r="E122" s="32"/>
      <c r="F122" s="30"/>
      <c r="G122" s="33"/>
      <c r="H122" s="34"/>
      <c r="I122" s="35" t="str">
        <f t="shared" si="3"/>
        <v/>
      </c>
    </row>
    <row r="123" spans="1:9" ht="12.75" customHeight="1" x14ac:dyDescent="0.2">
      <c r="A123" s="30"/>
      <c r="B123" s="30"/>
      <c r="C123" s="36"/>
      <c r="D123" s="31"/>
      <c r="E123" s="32"/>
      <c r="F123" s="30"/>
      <c r="G123" s="33"/>
      <c r="H123" s="34"/>
      <c r="I123" s="35" t="str">
        <f t="shared" si="3"/>
        <v/>
      </c>
    </row>
    <row r="124" spans="1:9" ht="12.75" customHeight="1" x14ac:dyDescent="0.2">
      <c r="A124" s="30"/>
      <c r="B124" s="30"/>
      <c r="C124" s="36"/>
      <c r="D124" s="31"/>
      <c r="E124" s="32"/>
      <c r="F124" s="30"/>
      <c r="G124" s="33"/>
      <c r="H124" s="34"/>
      <c r="I124" s="35" t="str">
        <f t="shared" si="3"/>
        <v/>
      </c>
    </row>
    <row r="125" spans="1:9" ht="12.75" customHeight="1" x14ac:dyDescent="0.2">
      <c r="A125" s="30"/>
      <c r="B125" s="30">
        <v>8.4</v>
      </c>
      <c r="C125" s="29" t="s">
        <v>485</v>
      </c>
      <c r="D125" s="31"/>
      <c r="E125" s="32"/>
      <c r="F125" s="30"/>
      <c r="G125" s="33"/>
      <c r="H125" s="34"/>
      <c r="I125" s="35" t="str">
        <f t="shared" si="3"/>
        <v/>
      </c>
    </row>
    <row r="126" spans="1:9" ht="12.75" customHeight="1" x14ac:dyDescent="0.2">
      <c r="A126" s="30"/>
      <c r="B126" s="30"/>
      <c r="C126" s="23"/>
      <c r="D126" s="24"/>
      <c r="E126" s="32"/>
      <c r="F126" s="30"/>
      <c r="G126" s="33"/>
      <c r="H126" s="34"/>
      <c r="I126" s="35" t="str">
        <f t="shared" si="3"/>
        <v/>
      </c>
    </row>
    <row r="127" spans="1:9" ht="12.75" customHeight="1" x14ac:dyDescent="0.2">
      <c r="A127" s="30"/>
      <c r="B127" s="30"/>
      <c r="C127" s="36"/>
      <c r="D127" s="31"/>
      <c r="E127" s="32"/>
      <c r="F127" s="30"/>
      <c r="G127" s="33"/>
      <c r="H127" s="34"/>
      <c r="I127" s="35" t="str">
        <f t="shared" si="3"/>
        <v/>
      </c>
    </row>
    <row r="128" spans="1:9" ht="12.75" customHeight="1" x14ac:dyDescent="0.2">
      <c r="A128" s="30"/>
      <c r="B128" s="30"/>
      <c r="C128" s="36"/>
      <c r="D128" s="31"/>
      <c r="E128" s="32"/>
      <c r="F128" s="30"/>
      <c r="G128" s="33"/>
      <c r="H128" s="34"/>
      <c r="I128" s="35" t="str">
        <f t="shared" si="3"/>
        <v/>
      </c>
    </row>
    <row r="129" spans="1:9" ht="12.75" customHeight="1" x14ac:dyDescent="0.2">
      <c r="A129" s="30">
        <v>1.6</v>
      </c>
      <c r="B129" s="30" t="s">
        <v>168</v>
      </c>
      <c r="C129" s="24" t="s">
        <v>408</v>
      </c>
      <c r="D129" s="24"/>
      <c r="E129" s="32"/>
      <c r="F129" s="30" t="s">
        <v>486</v>
      </c>
      <c r="G129" s="33"/>
      <c r="H129" s="34"/>
      <c r="I129" s="35" t="str">
        <f t="shared" si="3"/>
        <v/>
      </c>
    </row>
    <row r="130" spans="1:9" ht="12.75" customHeight="1" x14ac:dyDescent="0.2">
      <c r="A130" s="30"/>
      <c r="B130" s="30"/>
      <c r="C130" s="31"/>
      <c r="D130" s="31"/>
      <c r="E130" s="32"/>
      <c r="F130" s="30"/>
      <c r="G130" s="33"/>
      <c r="H130" s="34"/>
      <c r="I130" s="35" t="str">
        <f t="shared" si="3"/>
        <v/>
      </c>
    </row>
    <row r="131" spans="1:9" ht="12.75" customHeight="1" x14ac:dyDescent="0.2">
      <c r="A131" s="30"/>
      <c r="B131" s="30"/>
      <c r="C131" s="24"/>
      <c r="D131" s="24"/>
      <c r="E131" s="32"/>
      <c r="G131" s="33"/>
      <c r="H131" s="34"/>
      <c r="I131" s="35" t="str">
        <f t="shared" si="3"/>
        <v/>
      </c>
    </row>
    <row r="132" spans="1:9" ht="12.75" customHeight="1" x14ac:dyDescent="0.2">
      <c r="A132" s="30">
        <v>1.7</v>
      </c>
      <c r="B132" s="30" t="s">
        <v>487</v>
      </c>
      <c r="C132" s="24" t="s">
        <v>488</v>
      </c>
      <c r="D132" s="31"/>
      <c r="E132" s="32"/>
      <c r="F132" s="30"/>
      <c r="G132" s="33"/>
      <c r="H132" s="34"/>
      <c r="I132" s="35" t="str">
        <f t="shared" si="3"/>
        <v/>
      </c>
    </row>
    <row r="133" spans="1:9" ht="12.75" customHeight="1" x14ac:dyDescent="0.2">
      <c r="A133" s="30"/>
      <c r="B133" s="30"/>
      <c r="C133" s="23" t="s">
        <v>489</v>
      </c>
      <c r="D133" s="24"/>
      <c r="E133" s="32"/>
      <c r="G133" s="33"/>
      <c r="H133" s="34"/>
      <c r="I133" s="35" t="str">
        <f t="shared" si="3"/>
        <v/>
      </c>
    </row>
    <row r="134" spans="1:9" ht="12.75" customHeight="1" x14ac:dyDescent="0.2">
      <c r="A134" s="30"/>
      <c r="B134" s="30"/>
      <c r="C134" s="23" t="s">
        <v>490</v>
      </c>
      <c r="D134" s="24"/>
      <c r="E134" s="32"/>
      <c r="F134" s="30"/>
      <c r="G134" s="33"/>
      <c r="H134" s="34"/>
      <c r="I134" s="35" t="str">
        <f t="shared" si="3"/>
        <v/>
      </c>
    </row>
    <row r="135" spans="1:9" ht="12.75" customHeight="1" x14ac:dyDescent="0.2">
      <c r="A135" s="30"/>
      <c r="B135" s="30"/>
      <c r="C135" s="23"/>
      <c r="D135" s="24"/>
      <c r="E135" s="32"/>
      <c r="G135" s="33"/>
      <c r="H135" s="34"/>
      <c r="I135" s="35" t="str">
        <f t="shared" si="3"/>
        <v/>
      </c>
    </row>
    <row r="136" spans="1:9" ht="12.75" customHeight="1" x14ac:dyDescent="0.2">
      <c r="A136" s="30" t="s">
        <v>491</v>
      </c>
      <c r="B136" s="30" t="s">
        <v>492</v>
      </c>
      <c r="C136" s="36" t="s">
        <v>26</v>
      </c>
      <c r="D136" s="31" t="s">
        <v>413</v>
      </c>
      <c r="E136" s="32"/>
      <c r="F136" s="30" t="s">
        <v>486</v>
      </c>
      <c r="G136" s="33"/>
      <c r="H136" s="34"/>
      <c r="I136" s="35" t="str">
        <f t="shared" si="3"/>
        <v/>
      </c>
    </row>
    <row r="137" spans="1:9" ht="12.75" customHeight="1" x14ac:dyDescent="0.2">
      <c r="A137" s="30"/>
      <c r="B137" s="30"/>
      <c r="C137" s="36"/>
      <c r="D137" s="31"/>
      <c r="E137" s="32"/>
      <c r="G137" s="33"/>
      <c r="H137" s="34"/>
      <c r="I137" s="35" t="str">
        <f t="shared" si="3"/>
        <v/>
      </c>
    </row>
    <row r="138" spans="1:9" ht="12.75" customHeight="1" x14ac:dyDescent="0.2">
      <c r="A138" s="30" t="s">
        <v>493</v>
      </c>
      <c r="B138" s="30" t="s">
        <v>494</v>
      </c>
      <c r="C138" s="36" t="s">
        <v>30</v>
      </c>
      <c r="D138" s="31" t="s">
        <v>416</v>
      </c>
      <c r="E138" s="32"/>
      <c r="F138" s="30" t="s">
        <v>486</v>
      </c>
      <c r="G138" s="33"/>
      <c r="H138" s="34"/>
      <c r="I138" s="35" t="str">
        <f t="shared" si="3"/>
        <v/>
      </c>
    </row>
    <row r="139" spans="1:9" ht="12.75" customHeight="1" x14ac:dyDescent="0.2">
      <c r="A139" s="30"/>
      <c r="B139" s="30"/>
      <c r="C139" s="23"/>
      <c r="D139" s="31"/>
      <c r="E139" s="32"/>
      <c r="F139" s="30"/>
      <c r="G139" s="33"/>
      <c r="H139" s="34"/>
      <c r="I139" s="35" t="str">
        <f t="shared" si="3"/>
        <v/>
      </c>
    </row>
    <row r="140" spans="1:9" ht="12.75" customHeight="1" x14ac:dyDescent="0.2">
      <c r="A140" s="30"/>
      <c r="B140" s="30"/>
      <c r="C140" s="36"/>
      <c r="D140" s="31"/>
      <c r="E140" s="32"/>
      <c r="F140" s="30"/>
      <c r="G140" s="33"/>
      <c r="H140" s="34"/>
      <c r="I140" s="35" t="str">
        <f t="shared" si="3"/>
        <v/>
      </c>
    </row>
    <row r="141" spans="1:9" ht="12.75" customHeight="1" x14ac:dyDescent="0.2">
      <c r="A141" s="30">
        <v>1.8</v>
      </c>
      <c r="B141" s="71" t="s">
        <v>495</v>
      </c>
      <c r="C141" s="23" t="s">
        <v>418</v>
      </c>
      <c r="D141" s="24"/>
      <c r="E141" s="32"/>
      <c r="F141" s="30"/>
      <c r="G141" s="33"/>
      <c r="H141" s="34"/>
      <c r="I141" s="35" t="str">
        <f t="shared" si="3"/>
        <v/>
      </c>
    </row>
    <row r="142" spans="1:9" ht="12.75" customHeight="1" x14ac:dyDescent="0.2">
      <c r="A142" s="30"/>
      <c r="B142" s="30"/>
      <c r="C142" s="36"/>
      <c r="D142" s="31"/>
      <c r="E142" s="32"/>
      <c r="F142" s="30"/>
      <c r="G142" s="33"/>
      <c r="H142" s="34"/>
      <c r="I142" s="35" t="str">
        <f t="shared" si="3"/>
        <v/>
      </c>
    </row>
    <row r="143" spans="1:9" ht="12.75" customHeight="1" x14ac:dyDescent="0.2">
      <c r="A143" s="30" t="s">
        <v>496</v>
      </c>
      <c r="B143" s="71" t="s">
        <v>497</v>
      </c>
      <c r="C143" s="36" t="s">
        <v>26</v>
      </c>
      <c r="D143" s="31" t="s">
        <v>421</v>
      </c>
      <c r="E143" s="32"/>
      <c r="F143" s="30" t="s">
        <v>486</v>
      </c>
      <c r="G143" s="33"/>
      <c r="H143" s="34"/>
      <c r="I143" s="35" t="str">
        <f t="shared" si="3"/>
        <v/>
      </c>
    </row>
    <row r="144" spans="1:9" ht="12.75" customHeight="1" x14ac:dyDescent="0.2">
      <c r="A144" s="30"/>
      <c r="B144" s="30"/>
      <c r="C144" s="36"/>
      <c r="D144" s="11"/>
      <c r="E144" s="32"/>
      <c r="F144" s="30"/>
      <c r="G144" s="33"/>
      <c r="H144" s="34"/>
      <c r="I144" s="35" t="str">
        <f t="shared" si="3"/>
        <v/>
      </c>
    </row>
    <row r="145" spans="1:9" ht="12.75" customHeight="1" x14ac:dyDescent="0.2">
      <c r="A145" s="30" t="s">
        <v>498</v>
      </c>
      <c r="B145" s="71" t="s">
        <v>499</v>
      </c>
      <c r="C145" s="59" t="s">
        <v>30</v>
      </c>
      <c r="D145" s="31" t="s">
        <v>424</v>
      </c>
      <c r="E145" s="32"/>
      <c r="F145" s="30" t="s">
        <v>486</v>
      </c>
      <c r="G145" s="33"/>
      <c r="H145" s="34"/>
      <c r="I145" s="35" t="str">
        <f t="shared" si="3"/>
        <v/>
      </c>
    </row>
    <row r="146" spans="1:9" ht="12.75" customHeight="1" x14ac:dyDescent="0.2">
      <c r="A146" s="30"/>
      <c r="B146" s="30"/>
      <c r="C146" s="36"/>
      <c r="D146" s="31"/>
      <c r="E146" s="32"/>
      <c r="F146" s="30"/>
      <c r="G146" s="33"/>
      <c r="H146" s="34"/>
      <c r="I146" s="35" t="str">
        <f t="shared" si="3"/>
        <v/>
      </c>
    </row>
    <row r="147" spans="1:9" ht="12.75" customHeight="1" x14ac:dyDescent="0.2">
      <c r="A147" s="30" t="s">
        <v>500</v>
      </c>
      <c r="B147" s="71" t="s">
        <v>501</v>
      </c>
      <c r="C147" s="59" t="s">
        <v>427</v>
      </c>
      <c r="D147" s="31" t="s">
        <v>428</v>
      </c>
      <c r="E147" s="25"/>
      <c r="F147" s="30" t="s">
        <v>486</v>
      </c>
      <c r="G147" s="33"/>
      <c r="H147" s="34"/>
      <c r="I147" s="35" t="str">
        <f t="shared" si="3"/>
        <v/>
      </c>
    </row>
    <row r="148" spans="1:9" ht="12.75" customHeight="1" x14ac:dyDescent="0.2">
      <c r="A148" s="30"/>
      <c r="B148" s="30"/>
      <c r="C148" s="36"/>
      <c r="D148" s="31"/>
      <c r="E148" s="32"/>
      <c r="F148" s="30"/>
      <c r="G148" s="33"/>
      <c r="H148" s="34"/>
      <c r="I148" s="35" t="str">
        <f t="shared" si="3"/>
        <v/>
      </c>
    </row>
    <row r="149" spans="1:9" ht="12.75" customHeight="1" x14ac:dyDescent="0.2">
      <c r="A149" s="30" t="s">
        <v>502</v>
      </c>
      <c r="B149" s="71" t="s">
        <v>503</v>
      </c>
      <c r="C149" s="36" t="s">
        <v>52</v>
      </c>
      <c r="D149" s="31" t="s">
        <v>431</v>
      </c>
      <c r="E149" s="32"/>
      <c r="F149" s="30" t="s">
        <v>486</v>
      </c>
      <c r="G149" s="33"/>
      <c r="H149" s="34"/>
      <c r="I149" s="35" t="str">
        <f t="shared" si="3"/>
        <v/>
      </c>
    </row>
    <row r="150" spans="1:9" ht="12.75" customHeight="1" x14ac:dyDescent="0.2">
      <c r="A150" s="30"/>
      <c r="B150" s="30"/>
      <c r="C150" s="36"/>
      <c r="D150" s="31"/>
      <c r="E150" s="32"/>
      <c r="F150" s="30"/>
      <c r="G150" s="33"/>
      <c r="H150" s="34"/>
      <c r="I150" s="35" t="str">
        <f t="shared" si="3"/>
        <v/>
      </c>
    </row>
    <row r="151" spans="1:9" ht="12.75" customHeight="1" x14ac:dyDescent="0.2">
      <c r="A151" s="30"/>
      <c r="B151" s="30"/>
      <c r="C151" s="36"/>
      <c r="D151" s="31"/>
      <c r="E151" s="32"/>
      <c r="F151" s="30"/>
      <c r="G151" s="33"/>
      <c r="H151" s="34"/>
      <c r="I151" s="35" t="str">
        <f t="shared" si="3"/>
        <v/>
      </c>
    </row>
    <row r="152" spans="1:9" ht="12.75" customHeight="1" x14ac:dyDescent="0.2">
      <c r="A152" s="56"/>
      <c r="B152" s="60"/>
      <c r="C152" s="57"/>
      <c r="D152" s="57"/>
      <c r="E152" s="57"/>
      <c r="F152" s="58"/>
      <c r="G152" s="58"/>
      <c r="H152" s="58"/>
      <c r="I152" s="61"/>
    </row>
    <row r="153" spans="1:9" ht="12.75" customHeight="1" x14ac:dyDescent="0.2">
      <c r="A153" s="36" t="s">
        <v>406</v>
      </c>
      <c r="B153" s="32"/>
      <c r="C153" s="31" t="s">
        <v>22</v>
      </c>
      <c r="D153" s="24"/>
      <c r="E153" s="31"/>
      <c r="F153" s="44"/>
      <c r="G153" s="44"/>
      <c r="H153" s="44"/>
      <c r="I153" s="46" t="str">
        <f>IF(MAX(I96:I151)&gt;0,SUM(I96:I151),"")</f>
        <v/>
      </c>
    </row>
    <row r="154" spans="1:9" ht="12.75" customHeight="1" x14ac:dyDescent="0.2">
      <c r="A154" s="38"/>
      <c r="B154" s="40"/>
      <c r="C154" s="39"/>
      <c r="D154" s="39"/>
      <c r="E154" s="39"/>
      <c r="F154" s="47"/>
      <c r="G154" s="47"/>
      <c r="H154" s="47"/>
      <c r="I154" s="48"/>
    </row>
    <row r="155" spans="1:9" ht="12.75" customHeight="1" x14ac:dyDescent="0.2">
      <c r="A155" s="11"/>
      <c r="B155" s="11"/>
      <c r="C155" s="11"/>
      <c r="D155" s="11"/>
      <c r="E155" s="11"/>
      <c r="F155" s="49"/>
      <c r="G155" s="49"/>
      <c r="H155" s="49"/>
      <c r="I155" s="49"/>
    </row>
    <row r="156" spans="1:9" ht="12.75" customHeight="1" x14ac:dyDescent="0.2">
      <c r="A156" s="11"/>
      <c r="B156" s="11"/>
      <c r="C156" s="11"/>
      <c r="D156" s="11"/>
      <c r="E156" s="11"/>
      <c r="F156" s="49"/>
      <c r="G156" s="49"/>
      <c r="H156" s="49"/>
      <c r="I156" s="49"/>
    </row>
    <row r="157" spans="1:9" ht="12.75" customHeight="1" x14ac:dyDescent="0.2">
      <c r="A157" s="8"/>
      <c r="B157" s="8"/>
      <c r="C157" s="8"/>
      <c r="D157" s="8"/>
      <c r="E157" s="8"/>
      <c r="F157" s="9"/>
      <c r="G157" s="9"/>
      <c r="H157" s="9"/>
      <c r="I157" s="10" t="str">
        <f>I91</f>
        <v>SECTION 1200A</v>
      </c>
    </row>
    <row r="158" spans="1:9" ht="12.75" customHeight="1" x14ac:dyDescent="0.2">
      <c r="A158" s="8"/>
      <c r="B158" s="8"/>
      <c r="C158" s="8"/>
      <c r="D158" s="8"/>
      <c r="E158" s="8"/>
      <c r="F158" s="9"/>
      <c r="G158" s="9"/>
      <c r="H158" s="9"/>
      <c r="I158" s="9"/>
    </row>
    <row r="159" spans="1:9" ht="12.75" customHeight="1" x14ac:dyDescent="0.2">
      <c r="A159" s="15"/>
      <c r="B159" s="15" t="s">
        <v>20</v>
      </c>
      <c r="C159" s="90"/>
      <c r="D159" s="91"/>
      <c r="E159" s="92"/>
      <c r="F159" s="15"/>
      <c r="G159" s="12"/>
      <c r="H159" s="12"/>
      <c r="I159" s="13"/>
    </row>
    <row r="160" spans="1:9" ht="12.75" customHeight="1" x14ac:dyDescent="0.2">
      <c r="A160" s="22" t="s">
        <v>16</v>
      </c>
      <c r="B160" s="22" t="s">
        <v>18</v>
      </c>
      <c r="C160" s="93"/>
      <c r="D160" s="68"/>
      <c r="E160" s="94" t="s">
        <v>0</v>
      </c>
      <c r="F160" s="22" t="s">
        <v>1</v>
      </c>
      <c r="G160" s="22" t="s">
        <v>2</v>
      </c>
      <c r="H160" s="22" t="s">
        <v>3</v>
      </c>
      <c r="I160" s="95" t="s">
        <v>4</v>
      </c>
    </row>
    <row r="161" spans="1:9" ht="12.75" customHeight="1" x14ac:dyDescent="0.2">
      <c r="A161" s="96" t="s">
        <v>17</v>
      </c>
      <c r="B161" s="96" t="s">
        <v>19</v>
      </c>
      <c r="C161" s="97"/>
      <c r="D161" s="98"/>
      <c r="E161" s="99"/>
      <c r="F161" s="96"/>
      <c r="G161" s="96"/>
      <c r="H161" s="96"/>
      <c r="I161" s="99"/>
    </row>
    <row r="162" spans="1:9" ht="12.75" customHeight="1" x14ac:dyDescent="0.2">
      <c r="A162" s="30"/>
      <c r="B162" s="30"/>
      <c r="C162" s="50"/>
      <c r="D162" s="44"/>
      <c r="E162" s="51"/>
      <c r="F162" s="30"/>
      <c r="G162" s="30"/>
      <c r="H162" s="30"/>
      <c r="I162" s="52"/>
    </row>
    <row r="163" spans="1:9" ht="12.75" customHeight="1" x14ac:dyDescent="0.2">
      <c r="A163" s="30"/>
      <c r="B163" s="30"/>
      <c r="C163" s="53" t="s">
        <v>23</v>
      </c>
      <c r="D163" s="44"/>
      <c r="E163" s="51"/>
      <c r="F163" s="30"/>
      <c r="G163" s="30"/>
      <c r="H163" s="30"/>
      <c r="I163" s="35" t="str">
        <f>I153</f>
        <v/>
      </c>
    </row>
    <row r="164" spans="1:9" ht="12.75" customHeight="1" x14ac:dyDescent="0.2">
      <c r="A164" s="30"/>
      <c r="B164" s="30"/>
      <c r="C164" s="50"/>
      <c r="D164" s="44"/>
      <c r="E164" s="51"/>
      <c r="F164" s="30"/>
      <c r="G164" s="30"/>
      <c r="H164" s="30"/>
      <c r="I164" s="52"/>
    </row>
    <row r="165" spans="1:9" ht="12.75" customHeight="1" x14ac:dyDescent="0.2">
      <c r="A165" s="15"/>
      <c r="B165" s="15"/>
      <c r="C165" s="16"/>
      <c r="D165" s="17"/>
      <c r="E165" s="18"/>
      <c r="F165" s="15"/>
      <c r="G165" s="19"/>
      <c r="H165" s="20"/>
      <c r="I165" s="21" t="str">
        <f t="shared" ref="I165:I170" si="4">IF(G165&gt;0,ROUND((G165*H165),0),"")</f>
        <v/>
      </c>
    </row>
    <row r="166" spans="1:9" ht="12.75" customHeight="1" x14ac:dyDescent="0.2">
      <c r="A166" s="30" t="s">
        <v>504</v>
      </c>
      <c r="B166" s="71" t="s">
        <v>505</v>
      </c>
      <c r="C166" s="36" t="s">
        <v>434</v>
      </c>
      <c r="D166" s="31" t="s">
        <v>435</v>
      </c>
      <c r="E166" s="32"/>
      <c r="F166" s="30"/>
      <c r="G166" s="33"/>
      <c r="H166" s="34"/>
      <c r="I166" s="28" t="str">
        <f t="shared" si="4"/>
        <v/>
      </c>
    </row>
    <row r="167" spans="1:9" ht="12.75" customHeight="1" x14ac:dyDescent="0.2">
      <c r="A167" s="30"/>
      <c r="B167" s="30"/>
      <c r="C167" s="36"/>
      <c r="D167" s="31" t="s">
        <v>436</v>
      </c>
      <c r="E167" s="32"/>
      <c r="F167" s="30"/>
      <c r="G167" s="33"/>
      <c r="H167" s="34"/>
      <c r="I167" s="28" t="str">
        <f t="shared" si="4"/>
        <v/>
      </c>
    </row>
    <row r="168" spans="1:9" ht="12.75" customHeight="1" x14ac:dyDescent="0.2">
      <c r="A168" s="30"/>
      <c r="B168" s="30"/>
      <c r="C168" s="36"/>
      <c r="D168" s="31" t="s">
        <v>437</v>
      </c>
      <c r="E168" s="32"/>
      <c r="F168" s="30" t="s">
        <v>486</v>
      </c>
      <c r="G168" s="33"/>
      <c r="H168" s="34"/>
      <c r="I168" s="35" t="str">
        <f t="shared" si="4"/>
        <v/>
      </c>
    </row>
    <row r="169" spans="1:9" ht="12.75" customHeight="1" x14ac:dyDescent="0.2">
      <c r="A169" s="30"/>
      <c r="B169" s="30"/>
      <c r="C169" s="36"/>
      <c r="D169" s="31"/>
      <c r="E169" s="32"/>
      <c r="F169" s="30"/>
      <c r="G169" s="33"/>
      <c r="H169" s="34"/>
      <c r="I169" s="35" t="str">
        <f t="shared" si="4"/>
        <v/>
      </c>
    </row>
    <row r="170" spans="1:9" ht="12.75" customHeight="1" x14ac:dyDescent="0.2">
      <c r="A170" s="30" t="s">
        <v>506</v>
      </c>
      <c r="B170" s="71" t="s">
        <v>507</v>
      </c>
      <c r="C170" s="36" t="s">
        <v>440</v>
      </c>
      <c r="D170" s="31" t="s">
        <v>441</v>
      </c>
      <c r="E170" s="32"/>
      <c r="F170" s="30" t="s">
        <v>486</v>
      </c>
      <c r="G170" s="33"/>
      <c r="H170" s="34"/>
      <c r="I170" s="35" t="str">
        <f t="shared" si="4"/>
        <v/>
      </c>
    </row>
    <row r="171" spans="1:9" ht="12.75" customHeight="1" x14ac:dyDescent="0.2">
      <c r="A171" s="30"/>
      <c r="B171" s="30"/>
      <c r="C171" s="36"/>
      <c r="D171" s="31"/>
      <c r="E171" s="32"/>
      <c r="F171" s="54"/>
      <c r="G171" s="33"/>
      <c r="H171" s="34"/>
      <c r="I171" s="35" t="str">
        <f>IF(G171&gt;0,ROUND((G171*H171),0),"")</f>
        <v/>
      </c>
    </row>
    <row r="172" spans="1:9" ht="12.75" customHeight="1" x14ac:dyDescent="0.2">
      <c r="A172" s="30" t="s">
        <v>508</v>
      </c>
      <c r="B172" s="71" t="s">
        <v>509</v>
      </c>
      <c r="C172" s="36" t="s">
        <v>444</v>
      </c>
      <c r="D172" s="31" t="s">
        <v>445</v>
      </c>
      <c r="E172" s="32"/>
      <c r="F172" s="72"/>
      <c r="G172" s="33"/>
      <c r="H172" s="34"/>
      <c r="I172" s="35" t="str">
        <f t="shared" ref="I172:I217" si="5">IF(G172&gt;0,ROUND((G172*H172),0),"")</f>
        <v/>
      </c>
    </row>
    <row r="173" spans="1:9" ht="12.75" customHeight="1" x14ac:dyDescent="0.2">
      <c r="A173" s="30"/>
      <c r="B173" s="30"/>
      <c r="C173" s="36"/>
      <c r="D173" s="31" t="s">
        <v>446</v>
      </c>
      <c r="E173" s="32"/>
      <c r="F173" s="72"/>
      <c r="G173" s="33"/>
      <c r="H173" s="34"/>
      <c r="I173" s="35" t="str">
        <f t="shared" si="5"/>
        <v/>
      </c>
    </row>
    <row r="174" spans="1:9" ht="12.75" customHeight="1" x14ac:dyDescent="0.2">
      <c r="A174" s="30"/>
      <c r="B174" s="30"/>
      <c r="C174" s="36"/>
      <c r="D174" s="31" t="s">
        <v>447</v>
      </c>
      <c r="E174" s="32"/>
      <c r="F174" s="54"/>
      <c r="G174" s="33"/>
      <c r="H174" s="34"/>
      <c r="I174" s="35" t="str">
        <f t="shared" si="5"/>
        <v/>
      </c>
    </row>
    <row r="175" spans="1:9" ht="12.75" customHeight="1" x14ac:dyDescent="0.2">
      <c r="A175" s="30"/>
      <c r="B175" s="30"/>
      <c r="C175" s="36"/>
      <c r="D175" s="31" t="s">
        <v>448</v>
      </c>
      <c r="E175" s="32"/>
      <c r="F175" s="30" t="s">
        <v>486</v>
      </c>
      <c r="G175" s="33"/>
      <c r="H175" s="34"/>
      <c r="I175" s="35" t="str">
        <f t="shared" si="5"/>
        <v/>
      </c>
    </row>
    <row r="176" spans="1:9" ht="12.75" customHeight="1" x14ac:dyDescent="0.2">
      <c r="A176" s="30"/>
      <c r="B176" s="30"/>
      <c r="C176" s="36"/>
      <c r="D176" s="31"/>
      <c r="E176" s="32"/>
      <c r="F176" s="30"/>
      <c r="G176" s="33"/>
      <c r="H176" s="34"/>
      <c r="I176" s="35" t="str">
        <f t="shared" si="5"/>
        <v/>
      </c>
    </row>
    <row r="177" spans="1:9" ht="12.75" customHeight="1" x14ac:dyDescent="0.2">
      <c r="A177" s="30"/>
      <c r="B177" s="30"/>
      <c r="C177" s="36"/>
      <c r="D177" s="31"/>
      <c r="E177" s="32"/>
      <c r="F177" s="30"/>
      <c r="G177" s="33"/>
      <c r="H177" s="34"/>
      <c r="I177" s="35" t="str">
        <f t="shared" si="5"/>
        <v/>
      </c>
    </row>
    <row r="178" spans="1:9" ht="12.75" customHeight="1" x14ac:dyDescent="0.2">
      <c r="A178" s="30" t="s">
        <v>510</v>
      </c>
      <c r="B178" s="71" t="s">
        <v>511</v>
      </c>
      <c r="C178" s="36" t="s">
        <v>451</v>
      </c>
      <c r="D178" s="31" t="s">
        <v>452</v>
      </c>
      <c r="E178" s="32"/>
      <c r="F178" s="30"/>
      <c r="G178" s="33"/>
      <c r="H178" s="34"/>
      <c r="I178" s="35" t="str">
        <f t="shared" si="5"/>
        <v/>
      </c>
    </row>
    <row r="179" spans="1:9" ht="12.75" customHeight="1" x14ac:dyDescent="0.2">
      <c r="A179" s="30"/>
      <c r="B179" s="30"/>
      <c r="C179" s="36"/>
      <c r="D179" s="31"/>
      <c r="E179" s="32"/>
      <c r="F179" s="30"/>
      <c r="G179" s="33"/>
      <c r="H179" s="34"/>
      <c r="I179" s="35" t="str">
        <f t="shared" si="5"/>
        <v/>
      </c>
    </row>
    <row r="180" spans="1:9" ht="12.75" customHeight="1" x14ac:dyDescent="0.2">
      <c r="A180" s="30" t="s">
        <v>512</v>
      </c>
      <c r="B180" s="30"/>
      <c r="C180" s="36"/>
      <c r="D180" s="31" t="s">
        <v>32</v>
      </c>
      <c r="E180" s="32" t="s">
        <v>454</v>
      </c>
      <c r="F180" s="30"/>
      <c r="G180" s="33"/>
      <c r="H180" s="34"/>
      <c r="I180" s="35" t="str">
        <f t="shared" si="5"/>
        <v/>
      </c>
    </row>
    <row r="181" spans="1:9" ht="12.75" customHeight="1" x14ac:dyDescent="0.2">
      <c r="A181" s="30"/>
      <c r="B181" s="30"/>
      <c r="C181" s="36"/>
      <c r="D181" s="31"/>
      <c r="E181" s="32" t="s">
        <v>455</v>
      </c>
      <c r="F181" s="30"/>
      <c r="G181" s="33"/>
      <c r="H181" s="34"/>
      <c r="I181" s="35" t="str">
        <f t="shared" si="5"/>
        <v/>
      </c>
    </row>
    <row r="182" spans="1:9" ht="12.75" customHeight="1" x14ac:dyDescent="0.2">
      <c r="A182" s="30"/>
      <c r="B182" s="30"/>
      <c r="C182" s="36"/>
      <c r="D182" s="31"/>
      <c r="E182" s="32" t="s">
        <v>456</v>
      </c>
      <c r="F182" s="30"/>
      <c r="G182" s="33"/>
      <c r="H182" s="34"/>
      <c r="I182" s="35" t="str">
        <f t="shared" si="5"/>
        <v/>
      </c>
    </row>
    <row r="183" spans="1:9" ht="12.75" customHeight="1" x14ac:dyDescent="0.2">
      <c r="A183" s="30"/>
      <c r="B183" s="30"/>
      <c r="C183" s="36"/>
      <c r="D183" s="31"/>
      <c r="E183" s="32" t="s">
        <v>457</v>
      </c>
      <c r="F183" s="30"/>
      <c r="G183" s="33"/>
      <c r="H183" s="34"/>
      <c r="I183" s="35" t="str">
        <f t="shared" si="5"/>
        <v/>
      </c>
    </row>
    <row r="184" spans="1:9" ht="12.75" customHeight="1" x14ac:dyDescent="0.2">
      <c r="A184" s="30"/>
      <c r="B184" s="30"/>
      <c r="C184" s="36"/>
      <c r="D184" s="31"/>
      <c r="E184" s="32" t="s">
        <v>458</v>
      </c>
      <c r="F184" s="30" t="s">
        <v>486</v>
      </c>
      <c r="G184" s="33"/>
      <c r="H184" s="34"/>
      <c r="I184" s="35" t="str">
        <f t="shared" si="5"/>
        <v/>
      </c>
    </row>
    <row r="185" spans="1:9" ht="12.75" customHeight="1" x14ac:dyDescent="0.2">
      <c r="A185" s="30"/>
      <c r="B185" s="30"/>
      <c r="C185" s="36"/>
      <c r="D185" s="31"/>
      <c r="E185" s="32"/>
      <c r="F185" s="30"/>
      <c r="G185" s="33"/>
      <c r="H185" s="34"/>
      <c r="I185" s="35" t="str">
        <f t="shared" si="5"/>
        <v/>
      </c>
    </row>
    <row r="186" spans="1:9" ht="12.75" customHeight="1" x14ac:dyDescent="0.2">
      <c r="A186" s="30"/>
      <c r="B186" s="30"/>
      <c r="C186" s="36"/>
      <c r="D186" s="31"/>
      <c r="E186" s="32"/>
      <c r="F186" s="30"/>
      <c r="G186" s="33"/>
      <c r="H186" s="34"/>
      <c r="I186" s="35" t="str">
        <f t="shared" si="5"/>
        <v/>
      </c>
    </row>
    <row r="187" spans="1:9" ht="12.75" customHeight="1" x14ac:dyDescent="0.2">
      <c r="A187" s="30" t="s">
        <v>513</v>
      </c>
      <c r="B187" s="30" t="s">
        <v>514</v>
      </c>
      <c r="C187" s="36" t="s">
        <v>461</v>
      </c>
      <c r="D187" s="31" t="s">
        <v>462</v>
      </c>
      <c r="E187" s="32"/>
      <c r="F187" s="30"/>
      <c r="G187" s="33"/>
      <c r="H187" s="34"/>
      <c r="I187" s="35" t="str">
        <f t="shared" si="5"/>
        <v/>
      </c>
    </row>
    <row r="188" spans="1:9" ht="12.75" customHeight="1" x14ac:dyDescent="0.2">
      <c r="A188" s="30"/>
      <c r="B188" s="30"/>
      <c r="C188" s="36"/>
      <c r="D188" s="31"/>
      <c r="E188" s="32"/>
      <c r="F188" s="30"/>
      <c r="G188" s="33"/>
      <c r="H188" s="34"/>
      <c r="I188" s="35" t="str">
        <f t="shared" si="5"/>
        <v/>
      </c>
    </row>
    <row r="189" spans="1:9" ht="12.75" customHeight="1" x14ac:dyDescent="0.2">
      <c r="A189" s="30" t="s">
        <v>515</v>
      </c>
      <c r="B189" s="30"/>
      <c r="C189" s="36"/>
      <c r="D189" s="31" t="s">
        <v>32</v>
      </c>
      <c r="E189" s="32" t="s">
        <v>464</v>
      </c>
      <c r="F189" s="30"/>
      <c r="G189" s="33"/>
      <c r="H189" s="34"/>
      <c r="I189" s="35" t="str">
        <f t="shared" si="5"/>
        <v/>
      </c>
    </row>
    <row r="190" spans="1:9" ht="12.75" customHeight="1" x14ac:dyDescent="0.2">
      <c r="A190" s="30"/>
      <c r="B190" s="30"/>
      <c r="C190" s="36"/>
      <c r="D190" s="31"/>
      <c r="E190" s="32" t="s">
        <v>465</v>
      </c>
      <c r="F190" s="30"/>
      <c r="G190" s="33"/>
      <c r="H190" s="34"/>
      <c r="I190" s="35" t="str">
        <f t="shared" si="5"/>
        <v/>
      </c>
    </row>
    <row r="191" spans="1:9" ht="12.75" customHeight="1" x14ac:dyDescent="0.2">
      <c r="A191" s="30"/>
      <c r="B191" s="30"/>
      <c r="C191" s="36"/>
      <c r="D191" s="31"/>
      <c r="E191" s="32" t="s">
        <v>466</v>
      </c>
      <c r="F191" s="30"/>
      <c r="G191" s="33"/>
      <c r="H191" s="34"/>
      <c r="I191" s="35" t="str">
        <f t="shared" si="5"/>
        <v/>
      </c>
    </row>
    <row r="192" spans="1:9" ht="12.75" customHeight="1" x14ac:dyDescent="0.2">
      <c r="A192" s="30"/>
      <c r="B192" s="30"/>
      <c r="C192" s="36"/>
      <c r="D192" s="31"/>
      <c r="E192" s="32" t="s">
        <v>467</v>
      </c>
      <c r="F192" s="30"/>
      <c r="G192" s="33"/>
      <c r="H192" s="34"/>
      <c r="I192" s="35" t="str">
        <f t="shared" si="5"/>
        <v/>
      </c>
    </row>
    <row r="193" spans="1:9" ht="12.75" customHeight="1" x14ac:dyDescent="0.2">
      <c r="A193" s="30"/>
      <c r="B193" s="30"/>
      <c r="C193" s="36"/>
      <c r="D193" s="31"/>
      <c r="E193" s="32" t="s">
        <v>468</v>
      </c>
      <c r="F193" s="30" t="s">
        <v>486</v>
      </c>
      <c r="G193" s="33"/>
      <c r="H193" s="34"/>
      <c r="I193" s="35" t="str">
        <f t="shared" si="5"/>
        <v/>
      </c>
    </row>
    <row r="194" spans="1:9" ht="12.75" customHeight="1" x14ac:dyDescent="0.2">
      <c r="A194" s="30"/>
      <c r="B194" s="30"/>
      <c r="C194" s="36"/>
      <c r="D194" s="31"/>
      <c r="E194" s="32"/>
      <c r="F194" s="30"/>
      <c r="G194" s="33"/>
      <c r="H194" s="34"/>
      <c r="I194" s="35" t="str">
        <f t="shared" si="5"/>
        <v/>
      </c>
    </row>
    <row r="195" spans="1:9" ht="12.75" customHeight="1" x14ac:dyDescent="0.2">
      <c r="A195" s="30" t="s">
        <v>516</v>
      </c>
      <c r="B195" s="30" t="s">
        <v>517</v>
      </c>
      <c r="C195" s="36" t="s">
        <v>471</v>
      </c>
      <c r="D195" s="31" t="s">
        <v>472</v>
      </c>
      <c r="E195" s="32"/>
      <c r="F195" s="30" t="s">
        <v>486</v>
      </c>
      <c r="G195" s="33"/>
      <c r="H195" s="34"/>
      <c r="I195" s="35" t="str">
        <f t="shared" si="5"/>
        <v/>
      </c>
    </row>
    <row r="196" spans="1:9" ht="12.75" customHeight="1" x14ac:dyDescent="0.2">
      <c r="A196" s="30"/>
      <c r="B196" s="30"/>
      <c r="C196" s="23"/>
      <c r="D196" s="24"/>
      <c r="E196" s="32"/>
      <c r="F196" s="30"/>
      <c r="G196" s="33"/>
      <c r="H196" s="34"/>
      <c r="I196" s="35" t="str">
        <f t="shared" si="5"/>
        <v/>
      </c>
    </row>
    <row r="197" spans="1:9" ht="12.75" customHeight="1" x14ac:dyDescent="0.2">
      <c r="A197" s="30"/>
      <c r="B197" s="30"/>
      <c r="C197" s="36"/>
      <c r="D197" s="31"/>
      <c r="E197" s="32"/>
      <c r="G197" s="33"/>
      <c r="H197" s="34"/>
      <c r="I197" s="35" t="str">
        <f t="shared" si="5"/>
        <v/>
      </c>
    </row>
    <row r="198" spans="1:9" ht="12.75" customHeight="1" x14ac:dyDescent="0.2">
      <c r="A198" s="30">
        <v>1.9</v>
      </c>
      <c r="B198" s="30" t="s">
        <v>518</v>
      </c>
      <c r="C198" s="23" t="s">
        <v>519</v>
      </c>
      <c r="D198" s="31"/>
      <c r="E198" s="32"/>
      <c r="F198" s="30" t="s">
        <v>486</v>
      </c>
      <c r="G198" s="33"/>
      <c r="H198" s="34"/>
      <c r="I198" s="35" t="str">
        <f t="shared" si="5"/>
        <v/>
      </c>
    </row>
    <row r="199" spans="1:9" ht="12.75" customHeight="1" x14ac:dyDescent="0.2">
      <c r="A199" s="30"/>
      <c r="B199" s="30"/>
      <c r="C199" s="36"/>
      <c r="D199" s="31"/>
      <c r="E199" s="32"/>
      <c r="G199" s="33"/>
      <c r="H199" s="34"/>
      <c r="I199" s="35" t="str">
        <f t="shared" si="5"/>
        <v/>
      </c>
    </row>
    <row r="200" spans="1:9" ht="12.75" customHeight="1" x14ac:dyDescent="0.2">
      <c r="A200" s="30"/>
      <c r="B200" s="30"/>
      <c r="C200" s="36"/>
      <c r="D200" s="31"/>
      <c r="E200" s="32"/>
      <c r="F200" s="30"/>
      <c r="G200" s="33"/>
      <c r="H200" s="34"/>
      <c r="I200" s="35" t="str">
        <f t="shared" si="5"/>
        <v/>
      </c>
    </row>
    <row r="201" spans="1:9" ht="12.75" customHeight="1" x14ac:dyDescent="0.2">
      <c r="A201" s="102"/>
      <c r="B201" s="30" t="s">
        <v>520</v>
      </c>
      <c r="C201" s="23" t="s">
        <v>473</v>
      </c>
      <c r="D201" s="31"/>
      <c r="E201" s="32"/>
      <c r="F201" s="30"/>
      <c r="G201" s="33"/>
      <c r="H201" s="34"/>
      <c r="I201" s="35" t="str">
        <f t="shared" si="5"/>
        <v/>
      </c>
    </row>
    <row r="202" spans="1:9" ht="12.75" customHeight="1" x14ac:dyDescent="0.2">
      <c r="A202" s="30"/>
      <c r="B202" s="30"/>
      <c r="C202" s="36"/>
      <c r="D202" s="31"/>
      <c r="E202" s="32"/>
      <c r="F202" s="30"/>
      <c r="G202" s="33"/>
      <c r="H202" s="34"/>
      <c r="I202" s="35" t="str">
        <f t="shared" si="5"/>
        <v/>
      </c>
    </row>
    <row r="203" spans="1:9" ht="12.75" customHeight="1" x14ac:dyDescent="0.2">
      <c r="A203" s="102">
        <v>1.1000000000000001</v>
      </c>
      <c r="B203" s="30" t="s">
        <v>474</v>
      </c>
      <c r="C203" s="36" t="s">
        <v>26</v>
      </c>
      <c r="D203" s="31" t="s">
        <v>476</v>
      </c>
      <c r="E203" s="31"/>
      <c r="F203" s="30" t="s">
        <v>486</v>
      </c>
      <c r="G203" s="33"/>
      <c r="H203" s="34"/>
      <c r="I203" s="35" t="str">
        <f t="shared" si="5"/>
        <v/>
      </c>
    </row>
    <row r="204" spans="1:9" ht="12.75" customHeight="1" x14ac:dyDescent="0.2">
      <c r="A204" s="30"/>
      <c r="B204" s="30" t="s">
        <v>520</v>
      </c>
      <c r="C204" s="36"/>
      <c r="D204" s="31"/>
      <c r="E204" s="32"/>
      <c r="F204" s="30"/>
      <c r="G204" s="33"/>
      <c r="H204" s="34"/>
      <c r="I204" s="35" t="str">
        <f t="shared" si="5"/>
        <v/>
      </c>
    </row>
    <row r="205" spans="1:9" ht="12.75" customHeight="1" x14ac:dyDescent="0.2">
      <c r="A205" s="30">
        <v>1.1100000000000001</v>
      </c>
      <c r="B205" s="30" t="s">
        <v>474</v>
      </c>
      <c r="C205" s="59" t="s">
        <v>30</v>
      </c>
      <c r="D205" s="31" t="s">
        <v>478</v>
      </c>
      <c r="E205" s="32"/>
      <c r="G205" s="33"/>
      <c r="H205" s="34"/>
      <c r="I205" s="35" t="str">
        <f t="shared" si="5"/>
        <v/>
      </c>
    </row>
    <row r="206" spans="1:9" ht="12.75" customHeight="1" x14ac:dyDescent="0.2">
      <c r="A206" s="30"/>
      <c r="B206" s="30" t="s">
        <v>520</v>
      </c>
      <c r="C206" s="36"/>
      <c r="D206" s="31" t="s">
        <v>479</v>
      </c>
      <c r="E206" s="32"/>
      <c r="F206" s="30"/>
      <c r="G206" s="33"/>
      <c r="H206" s="34"/>
      <c r="I206" s="35" t="str">
        <f t="shared" si="5"/>
        <v/>
      </c>
    </row>
    <row r="207" spans="1:9" ht="12.75" customHeight="1" x14ac:dyDescent="0.2">
      <c r="A207" s="30"/>
      <c r="B207" s="30"/>
      <c r="C207" s="59"/>
      <c r="D207" s="31"/>
      <c r="E207" s="32"/>
      <c r="F207" s="30" t="s">
        <v>409</v>
      </c>
      <c r="G207" s="33"/>
      <c r="H207" s="34"/>
      <c r="I207" s="35" t="str">
        <f t="shared" si="5"/>
        <v/>
      </c>
    </row>
    <row r="208" spans="1:9" ht="12.75" customHeight="1" x14ac:dyDescent="0.2">
      <c r="A208" s="30">
        <v>1.1200000000000001</v>
      </c>
      <c r="B208" s="30" t="s">
        <v>474</v>
      </c>
      <c r="C208" s="59" t="s">
        <v>427</v>
      </c>
      <c r="D208" s="31" t="s">
        <v>481</v>
      </c>
      <c r="E208" s="32"/>
      <c r="F208" s="30"/>
      <c r="G208" s="33"/>
      <c r="H208" s="34"/>
      <c r="I208" s="35" t="str">
        <f t="shared" si="5"/>
        <v/>
      </c>
    </row>
    <row r="209" spans="1:9" ht="12.75" customHeight="1" x14ac:dyDescent="0.2">
      <c r="A209" s="30"/>
      <c r="B209" s="30" t="s">
        <v>520</v>
      </c>
      <c r="C209" s="36"/>
      <c r="D209" s="31" t="s">
        <v>482</v>
      </c>
      <c r="E209" s="32"/>
      <c r="F209" s="30"/>
      <c r="G209" s="33"/>
      <c r="H209" s="34"/>
      <c r="I209" s="35" t="str">
        <f t="shared" si="5"/>
        <v/>
      </c>
    </row>
    <row r="210" spans="1:9" ht="12.75" customHeight="1" x14ac:dyDescent="0.2">
      <c r="A210" s="30"/>
      <c r="B210" s="30"/>
      <c r="C210" s="36"/>
      <c r="D210" s="31" t="s">
        <v>483</v>
      </c>
      <c r="E210" s="32"/>
      <c r="F210" s="30"/>
      <c r="G210" s="33"/>
      <c r="H210" s="34"/>
      <c r="I210" s="35" t="str">
        <f t="shared" si="5"/>
        <v/>
      </c>
    </row>
    <row r="211" spans="1:9" ht="12.75" customHeight="1" x14ac:dyDescent="0.2">
      <c r="A211" s="30"/>
      <c r="B211" s="30"/>
      <c r="C211" s="23"/>
      <c r="D211" s="31"/>
      <c r="E211" s="32"/>
      <c r="F211" s="30" t="s">
        <v>486</v>
      </c>
      <c r="G211" s="33"/>
      <c r="H211" s="34"/>
      <c r="I211" s="35" t="str">
        <f t="shared" si="5"/>
        <v/>
      </c>
    </row>
    <row r="212" spans="1:9" ht="12.75" customHeight="1" x14ac:dyDescent="0.2">
      <c r="A212" s="30"/>
      <c r="B212" s="30"/>
      <c r="C212" s="23"/>
      <c r="D212" s="31"/>
      <c r="E212" s="32"/>
      <c r="F212" s="30"/>
      <c r="G212" s="33"/>
      <c r="H212" s="34"/>
      <c r="I212" s="35" t="str">
        <f t="shared" si="5"/>
        <v/>
      </c>
    </row>
    <row r="213" spans="1:9" ht="12.75" customHeight="1" x14ac:dyDescent="0.2">
      <c r="A213" s="30"/>
      <c r="B213" s="30"/>
      <c r="C213" s="23"/>
      <c r="D213" s="31"/>
      <c r="E213" s="32"/>
      <c r="F213" s="30"/>
      <c r="G213" s="33"/>
      <c r="H213" s="34"/>
      <c r="I213" s="35" t="str">
        <f t="shared" si="5"/>
        <v/>
      </c>
    </row>
    <row r="214" spans="1:9" ht="12.75" customHeight="1" x14ac:dyDescent="0.2">
      <c r="A214" s="30"/>
      <c r="B214" s="30"/>
      <c r="C214" s="36"/>
      <c r="E214" s="32"/>
      <c r="F214" s="30"/>
      <c r="G214" s="33"/>
      <c r="H214" s="34"/>
      <c r="I214" s="35" t="str">
        <f t="shared" si="5"/>
        <v/>
      </c>
    </row>
    <row r="215" spans="1:9" ht="12.75" customHeight="1" x14ac:dyDescent="0.2">
      <c r="A215" s="30"/>
      <c r="B215" s="30"/>
      <c r="C215" s="36"/>
      <c r="D215" s="31"/>
      <c r="E215" s="32"/>
      <c r="F215" s="30"/>
      <c r="G215" s="33"/>
      <c r="H215" s="34"/>
      <c r="I215" s="35" t="str">
        <f t="shared" si="5"/>
        <v/>
      </c>
    </row>
    <row r="216" spans="1:9" ht="12.75" customHeight="1" x14ac:dyDescent="0.2">
      <c r="A216" s="30"/>
      <c r="B216" s="30"/>
      <c r="C216" s="36"/>
      <c r="D216" s="11"/>
      <c r="E216" s="32"/>
      <c r="F216" s="30"/>
      <c r="G216" s="33"/>
      <c r="H216" s="34"/>
      <c r="I216" s="35" t="str">
        <f t="shared" si="5"/>
        <v/>
      </c>
    </row>
    <row r="217" spans="1:9" ht="12.75" customHeight="1" x14ac:dyDescent="0.2">
      <c r="A217" s="37"/>
      <c r="B217" s="37"/>
      <c r="C217" s="38"/>
      <c r="D217" s="39"/>
      <c r="E217" s="40"/>
      <c r="F217" s="37"/>
      <c r="G217" s="41"/>
      <c r="H217" s="42"/>
      <c r="I217" s="43" t="str">
        <f t="shared" si="5"/>
        <v/>
      </c>
    </row>
    <row r="218" spans="1:9" ht="12.75" customHeight="1" x14ac:dyDescent="0.2">
      <c r="A218" s="36"/>
      <c r="B218" s="32"/>
      <c r="C218" s="31"/>
      <c r="D218" s="31"/>
      <c r="E218" s="31"/>
      <c r="F218" s="44"/>
      <c r="G218" s="44"/>
      <c r="H218" s="44"/>
      <c r="I218" s="45"/>
    </row>
    <row r="219" spans="1:9" ht="12.75" customHeight="1" x14ac:dyDescent="0.2">
      <c r="A219" s="23" t="s">
        <v>406</v>
      </c>
      <c r="B219" s="25"/>
      <c r="C219" s="24" t="s">
        <v>21</v>
      </c>
      <c r="D219" s="24"/>
      <c r="E219" s="24"/>
      <c r="F219" s="68"/>
      <c r="G219" s="68"/>
      <c r="H219" s="68"/>
      <c r="I219" s="46" t="str">
        <f>IF(MAX(I162:I217)&gt;0,SUM(I162:I217),"")</f>
        <v/>
      </c>
    </row>
    <row r="220" spans="1:9" ht="12.75" customHeight="1" x14ac:dyDescent="0.2">
      <c r="A220" s="38"/>
      <c r="B220" s="40"/>
      <c r="C220" s="39"/>
      <c r="D220" s="39"/>
      <c r="E220" s="39"/>
      <c r="F220" s="47"/>
      <c r="G220" s="47"/>
      <c r="H220" s="47"/>
      <c r="I220" s="48"/>
    </row>
    <row r="221" spans="1:9" ht="12.75" customHeight="1" x14ac:dyDescent="0.2"/>
    <row r="222" spans="1:9" ht="12.75" customHeight="1" x14ac:dyDescent="0.2"/>
    <row r="223" spans="1:9" ht="12.75" customHeight="1" x14ac:dyDescent="0.2"/>
    <row r="224" spans="1:9"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sheetData>
  <pageMargins left="0.74803149606299213" right="0.74803149606299213" top="0.98425196850393704" bottom="0.98425196850393704" header="0.51181102362204722" footer="0.51181102362204722"/>
  <pageSetup paperSize="9" scale="69" orientation="portrait" r:id="rId1"/>
  <headerFooter alignWithMargins="0">
    <oddHeader xml:space="preserve">&amp;L&amp;G&amp;C
</oddHeader>
  </headerFooter>
  <rowBreaks count="1" manualBreakCount="1">
    <brk id="8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FF00"/>
    <pageSetUpPr fitToPage="1"/>
  </sheetPr>
  <dimension ref="A1:Q602"/>
  <sheetViews>
    <sheetView view="pageBreakPreview" zoomScaleNormal="100" zoomScaleSheetLayoutView="100" workbookViewId="0">
      <selection activeCell="E89" sqref="E89"/>
    </sheetView>
  </sheetViews>
  <sheetFormatPr defaultColWidth="9.140625" defaultRowHeight="12" customHeight="1" x14ac:dyDescent="0.2"/>
  <cols>
    <col min="1" max="1" width="7.7109375" style="160" customWidth="1"/>
    <col min="2" max="2" width="15.140625" style="160" customWidth="1"/>
    <col min="3" max="4" width="3.7109375" style="160" customWidth="1"/>
    <col min="5" max="5" width="49.140625" style="160" customWidth="1"/>
    <col min="6" max="6" width="7.7109375" style="166" customWidth="1"/>
    <col min="7" max="9" width="12.7109375" style="166" customWidth="1"/>
    <col min="10" max="10" width="17.7109375" style="166" customWidth="1"/>
    <col min="11" max="15" width="9.140625" style="160" hidden="1" customWidth="1"/>
    <col min="16" max="16" width="9.140625" style="160" customWidth="1"/>
    <col min="17" max="16384" width="9.140625" style="160"/>
  </cols>
  <sheetData>
    <row r="1" spans="1:17" ht="12" customHeight="1" x14ac:dyDescent="0.2">
      <c r="A1" s="237"/>
      <c r="B1" s="238"/>
      <c r="C1" s="426" t="str">
        <f>'P&amp;G REV01'!C1</f>
        <v>Central East Cluster
Civil Works  Detailed Design Package
Bill of Quantities</v>
      </c>
      <c r="D1" s="427"/>
      <c r="E1" s="428"/>
      <c r="F1" s="246" t="s">
        <v>561</v>
      </c>
      <c r="G1" s="247"/>
      <c r="H1" s="248"/>
      <c r="I1" s="249"/>
      <c r="J1" s="250"/>
    </row>
    <row r="2" spans="1:17" ht="12" customHeight="1" x14ac:dyDescent="0.2">
      <c r="A2" s="239"/>
      <c r="B2" s="240"/>
      <c r="C2" s="429"/>
      <c r="D2" s="430"/>
      <c r="E2" s="431"/>
      <c r="F2" s="246" t="s">
        <v>562</v>
      </c>
      <c r="G2" s="247"/>
      <c r="H2" s="248"/>
      <c r="I2" s="249"/>
      <c r="J2" s="250"/>
    </row>
    <row r="3" spans="1:17" ht="12" customHeight="1" x14ac:dyDescent="0.2">
      <c r="A3" s="239"/>
      <c r="B3" s="240"/>
      <c r="C3" s="429"/>
      <c r="D3" s="430"/>
      <c r="E3" s="431"/>
      <c r="F3" s="246" t="s">
        <v>563</v>
      </c>
      <c r="G3" s="247"/>
      <c r="H3" s="248"/>
      <c r="I3" s="249"/>
      <c r="J3" s="250"/>
    </row>
    <row r="4" spans="1:17" ht="12" customHeight="1" x14ac:dyDescent="0.2">
      <c r="A4" s="241"/>
      <c r="B4" s="242"/>
      <c r="C4" s="432"/>
      <c r="D4" s="433"/>
      <c r="E4" s="434"/>
      <c r="F4" s="246" t="s">
        <v>564</v>
      </c>
      <c r="G4" s="247"/>
      <c r="H4" s="248"/>
      <c r="I4" s="249"/>
      <c r="J4" s="250"/>
    </row>
    <row r="5" spans="1:17" ht="12.75" customHeight="1" x14ac:dyDescent="0.2">
      <c r="A5" s="435" t="str">
        <f>'COVER SHEET'!B2</f>
        <v>Project  Name: SASOL CHEM 88/11 kV SUBSTATION BREAKER ROOM - NEW CABLE TRENCH AND RELATED WORKS:
Civil works - Bill of Quantities</v>
      </c>
      <c r="B5" s="436"/>
      <c r="C5" s="436"/>
      <c r="D5" s="436"/>
      <c r="E5" s="436"/>
      <c r="F5" s="436"/>
      <c r="G5" s="436"/>
      <c r="H5" s="436"/>
      <c r="I5" s="436"/>
      <c r="J5" s="437"/>
    </row>
    <row r="6" spans="1:17" ht="39.950000000000003" customHeight="1" x14ac:dyDescent="0.2">
      <c r="A6" s="438" t="s">
        <v>565</v>
      </c>
      <c r="B6" s="438" t="s">
        <v>566</v>
      </c>
      <c r="C6" s="439" t="s">
        <v>0</v>
      </c>
      <c r="D6" s="440"/>
      <c r="E6" s="441"/>
      <c r="F6" s="438" t="s">
        <v>1</v>
      </c>
      <c r="G6" s="438" t="s">
        <v>2</v>
      </c>
      <c r="H6" s="438" t="s">
        <v>3</v>
      </c>
      <c r="I6" s="442"/>
      <c r="J6" s="443" t="s">
        <v>4</v>
      </c>
      <c r="K6" s="444"/>
      <c r="L6" s="444"/>
      <c r="M6" s="444"/>
      <c r="N6" s="444"/>
      <c r="O6" s="444"/>
      <c r="P6" s="444"/>
    </row>
    <row r="7" spans="1:17" ht="12.75" customHeight="1" x14ac:dyDescent="0.2">
      <c r="A7" s="445" t="str">
        <f t="shared" ref="A7:A65" si="0">CONCATENATE(N7,O7)</f>
        <v/>
      </c>
      <c r="B7" s="446"/>
      <c r="C7" s="447"/>
      <c r="D7" s="448"/>
      <c r="E7" s="449"/>
      <c r="F7" s="446"/>
      <c r="G7" s="450"/>
      <c r="H7" s="451"/>
      <c r="I7" s="452"/>
      <c r="J7" s="453" t="str">
        <f t="shared" ref="J7:J64" si="1">IF(AND(OR(G7=0,H7=0)),"",G7*H7)</f>
        <v/>
      </c>
      <c r="K7" s="444"/>
      <c r="L7" s="454" t="str">
        <f>IF(ISBLANK(B7),"","C ")</f>
        <v/>
      </c>
      <c r="M7" s="454" t="str">
        <f>IF(ISBLANK(F7),"","C ")</f>
        <v/>
      </c>
      <c r="N7" s="454" t="str">
        <f>IF(L7="C ","C ",IF(M7="C ","C ",""))</f>
        <v/>
      </c>
      <c r="O7" s="455" t="str">
        <f>IF(N7="C ",1,"")</f>
        <v/>
      </c>
      <c r="P7" s="444"/>
    </row>
    <row r="8" spans="1:17" ht="12.75" customHeight="1" x14ac:dyDescent="0.2">
      <c r="A8" s="456" t="str">
        <f t="shared" si="0"/>
        <v/>
      </c>
      <c r="B8" s="457"/>
      <c r="C8" s="458"/>
      <c r="D8" s="459"/>
      <c r="E8" s="460"/>
      <c r="F8" s="457"/>
      <c r="G8" s="461"/>
      <c r="H8" s="462"/>
      <c r="I8" s="463"/>
      <c r="J8" s="464" t="str">
        <f t="shared" si="1"/>
        <v/>
      </c>
      <c r="K8" s="444"/>
      <c r="L8" s="454" t="str">
        <f>IF(ISBLANK(B8),"","C ")</f>
        <v/>
      </c>
      <c r="M8" s="454" t="str">
        <f>IF(ISBLANK(F8),"","C ")</f>
        <v/>
      </c>
      <c r="N8" s="454" t="str">
        <f>IF(L8="C ","C ",IF(M8="C ","C ",""))</f>
        <v/>
      </c>
      <c r="O8" s="455" t="str">
        <f>IF(AND(N8="C ",ISNUMBER(MAX(#REF!))),MAX(#REF!)+1,"")</f>
        <v/>
      </c>
      <c r="P8" s="444"/>
    </row>
    <row r="9" spans="1:17" ht="12.75" customHeight="1" x14ac:dyDescent="0.2">
      <c r="A9" s="456" t="str">
        <f t="shared" si="0"/>
        <v/>
      </c>
      <c r="B9" s="465" t="s">
        <v>173</v>
      </c>
      <c r="C9" s="466" t="s">
        <v>6</v>
      </c>
      <c r="D9" s="459"/>
      <c r="E9" s="460"/>
      <c r="F9" s="457"/>
      <c r="G9" s="461"/>
      <c r="H9" s="462"/>
      <c r="I9" s="463"/>
      <c r="J9" s="464" t="str">
        <f t="shared" si="1"/>
        <v/>
      </c>
      <c r="K9" s="444"/>
      <c r="L9" s="444"/>
      <c r="M9" s="444"/>
      <c r="N9" s="444"/>
      <c r="O9" s="444"/>
      <c r="P9" s="444"/>
    </row>
    <row r="10" spans="1:17" ht="12.75" customHeight="1" x14ac:dyDescent="0.2">
      <c r="A10" s="456" t="str">
        <f t="shared" si="0"/>
        <v/>
      </c>
      <c r="B10" s="465"/>
      <c r="C10" s="467"/>
      <c r="D10" s="468"/>
      <c r="E10" s="469"/>
      <c r="F10" s="470"/>
      <c r="G10" s="471"/>
      <c r="H10" s="472"/>
      <c r="I10" s="473"/>
      <c r="J10" s="474" t="str">
        <f t="shared" si="1"/>
        <v/>
      </c>
      <c r="K10" s="444"/>
      <c r="L10" s="444"/>
      <c r="M10" s="444"/>
      <c r="N10" s="444"/>
      <c r="O10" s="444"/>
      <c r="P10" s="444"/>
    </row>
    <row r="11" spans="1:17" ht="12.75" customHeight="1" x14ac:dyDescent="0.2">
      <c r="A11" s="456" t="str">
        <f t="shared" si="0"/>
        <v/>
      </c>
      <c r="B11" s="470"/>
      <c r="C11" s="467"/>
      <c r="D11" s="468"/>
      <c r="E11" s="469"/>
      <c r="F11" s="470"/>
      <c r="G11" s="471"/>
      <c r="H11" s="472"/>
      <c r="I11" s="473"/>
      <c r="J11" s="474" t="str">
        <f t="shared" si="1"/>
        <v/>
      </c>
      <c r="K11" s="444"/>
      <c r="L11" s="444"/>
      <c r="M11" s="444"/>
      <c r="N11" s="444"/>
      <c r="O11" s="444"/>
      <c r="P11" s="444"/>
    </row>
    <row r="12" spans="1:17" ht="12.75" hidden="1" customHeight="1" x14ac:dyDescent="0.3">
      <c r="A12" s="456" t="str">
        <f>CONCATENATE(N12,O12)</f>
        <v>C 1</v>
      </c>
      <c r="B12" s="470" t="s">
        <v>702</v>
      </c>
      <c r="C12" s="458" t="s">
        <v>7</v>
      </c>
      <c r="D12" s="468"/>
      <c r="E12" s="469"/>
      <c r="F12" s="470" t="s">
        <v>47</v>
      </c>
      <c r="G12" s="471"/>
      <c r="H12" s="472"/>
      <c r="I12" s="473"/>
      <c r="J12" s="474" t="str">
        <f t="shared" si="1"/>
        <v/>
      </c>
      <c r="K12" s="444"/>
      <c r="L12" s="454" t="str">
        <f>IF(ISBLANK(B12),"","C ")</f>
        <v xml:space="preserve">C </v>
      </c>
      <c r="M12" s="454" t="str">
        <f>IF(ISBLANK(F12),"","C ")</f>
        <v xml:space="preserve">C </v>
      </c>
      <c r="N12" s="454" t="str">
        <f>IF(L12="C ","C ",IF(M12="C ","C ",""))</f>
        <v xml:space="preserve">C </v>
      </c>
      <c r="O12" s="455">
        <f>IF(N12="C ",1,"")</f>
        <v>1</v>
      </c>
      <c r="P12" s="455"/>
      <c r="Q12" s="7"/>
    </row>
    <row r="13" spans="1:17" ht="12.75" hidden="1" customHeight="1" x14ac:dyDescent="0.3">
      <c r="A13" s="456" t="str">
        <f t="shared" si="0"/>
        <v/>
      </c>
      <c r="B13" s="470"/>
      <c r="C13" s="467"/>
      <c r="D13" s="468"/>
      <c r="E13" s="469"/>
      <c r="F13" s="470"/>
      <c r="G13" s="471"/>
      <c r="H13" s="472"/>
      <c r="I13" s="473"/>
      <c r="J13" s="474" t="str">
        <f t="shared" si="1"/>
        <v/>
      </c>
      <c r="K13" s="444"/>
      <c r="L13" s="454" t="str">
        <f t="shared" ref="L13:L70" si="2">IF(ISBLANK(B13),"","C ")</f>
        <v/>
      </c>
      <c r="M13" s="454" t="str">
        <f t="shared" ref="M13:M70" si="3">IF(ISBLANK(F13),"","C ")</f>
        <v/>
      </c>
      <c r="N13" s="454" t="str">
        <f t="shared" ref="N13:N70" si="4">IF(L13="C ","C ",IF(M13="C ","C ",""))</f>
        <v/>
      </c>
      <c r="O13" s="455" t="str">
        <f t="shared" ref="O13:O18" si="5">IF(AND(N13="C ",ISNUMBER(MAX(O4:O12))),MAX(O4:O12)+1,"")</f>
        <v/>
      </c>
      <c r="P13" s="455"/>
      <c r="Q13" s="7"/>
    </row>
    <row r="14" spans="1:17" ht="12.75" hidden="1" customHeight="1" x14ac:dyDescent="0.3">
      <c r="A14" s="456" t="str">
        <f t="shared" si="0"/>
        <v>C 2</v>
      </c>
      <c r="B14" s="470" t="s">
        <v>703</v>
      </c>
      <c r="C14" s="458" t="s">
        <v>1240</v>
      </c>
      <c r="D14" s="468"/>
      <c r="E14" s="469"/>
      <c r="F14" s="470"/>
      <c r="G14" s="471"/>
      <c r="H14" s="472"/>
      <c r="I14" s="473"/>
      <c r="J14" s="474" t="str">
        <f t="shared" si="1"/>
        <v/>
      </c>
      <c r="K14" s="444"/>
      <c r="L14" s="454" t="str">
        <f t="shared" si="2"/>
        <v xml:space="preserve">C </v>
      </c>
      <c r="M14" s="454" t="str">
        <f t="shared" si="3"/>
        <v/>
      </c>
      <c r="N14" s="454" t="str">
        <f t="shared" si="4"/>
        <v xml:space="preserve">C </v>
      </c>
      <c r="O14" s="455">
        <f t="shared" si="5"/>
        <v>2</v>
      </c>
      <c r="P14" s="455"/>
      <c r="Q14" s="7"/>
    </row>
    <row r="15" spans="1:17" ht="12.75" hidden="1" customHeight="1" x14ac:dyDescent="0.3">
      <c r="A15" s="456" t="str">
        <f t="shared" si="0"/>
        <v/>
      </c>
      <c r="B15" s="470"/>
      <c r="C15" s="458"/>
      <c r="D15" s="468"/>
      <c r="E15" s="469"/>
      <c r="F15" s="470"/>
      <c r="G15" s="471"/>
      <c r="H15" s="472"/>
      <c r="I15" s="473"/>
      <c r="J15" s="474" t="str">
        <f t="shared" si="1"/>
        <v/>
      </c>
      <c r="K15" s="444"/>
      <c r="L15" s="454" t="str">
        <f t="shared" si="2"/>
        <v/>
      </c>
      <c r="M15" s="454" t="str">
        <f t="shared" si="3"/>
        <v/>
      </c>
      <c r="N15" s="454" t="str">
        <f t="shared" si="4"/>
        <v/>
      </c>
      <c r="O15" s="455" t="str">
        <f t="shared" si="5"/>
        <v/>
      </c>
      <c r="P15" s="455"/>
      <c r="Q15" s="7"/>
    </row>
    <row r="16" spans="1:17" ht="12.75" hidden="1" customHeight="1" x14ac:dyDescent="0.3">
      <c r="A16" s="456" t="str">
        <f t="shared" si="0"/>
        <v>C 3</v>
      </c>
      <c r="B16" s="470"/>
      <c r="C16" s="475" t="s">
        <v>320</v>
      </c>
      <c r="D16" s="468" t="s">
        <v>1241</v>
      </c>
      <c r="E16" s="469"/>
      <c r="F16" s="470" t="s">
        <v>10</v>
      </c>
      <c r="G16" s="471"/>
      <c r="H16" s="472"/>
      <c r="I16" s="473"/>
      <c r="J16" s="474" t="str">
        <f t="shared" si="1"/>
        <v/>
      </c>
      <c r="K16" s="444"/>
      <c r="L16" s="454" t="str">
        <f t="shared" si="2"/>
        <v/>
      </c>
      <c r="M16" s="454" t="str">
        <f t="shared" si="3"/>
        <v xml:space="preserve">C </v>
      </c>
      <c r="N16" s="454" t="str">
        <f t="shared" si="4"/>
        <v xml:space="preserve">C </v>
      </c>
      <c r="O16" s="455">
        <f t="shared" si="5"/>
        <v>3</v>
      </c>
      <c r="P16" s="455"/>
      <c r="Q16" s="7"/>
    </row>
    <row r="17" spans="1:16" ht="12.75" hidden="1" customHeight="1" x14ac:dyDescent="0.2">
      <c r="A17" s="456" t="str">
        <f t="shared" si="0"/>
        <v/>
      </c>
      <c r="B17" s="470"/>
      <c r="C17" s="467"/>
      <c r="D17" s="468"/>
      <c r="E17" s="469"/>
      <c r="F17" s="470"/>
      <c r="G17" s="471"/>
      <c r="H17" s="472"/>
      <c r="I17" s="473"/>
      <c r="J17" s="474" t="str">
        <f t="shared" si="1"/>
        <v/>
      </c>
      <c r="K17" s="444"/>
      <c r="L17" s="454" t="str">
        <f t="shared" si="2"/>
        <v/>
      </c>
      <c r="M17" s="454" t="str">
        <f t="shared" si="3"/>
        <v/>
      </c>
      <c r="N17" s="454" t="str">
        <f t="shared" si="4"/>
        <v/>
      </c>
      <c r="O17" s="455" t="str">
        <f t="shared" si="5"/>
        <v/>
      </c>
      <c r="P17" s="455"/>
    </row>
    <row r="18" spans="1:16" ht="12.75" hidden="1" customHeight="1" x14ac:dyDescent="0.2">
      <c r="A18" s="456" t="str">
        <f t="shared" si="0"/>
        <v>C 4</v>
      </c>
      <c r="B18" s="470"/>
      <c r="C18" s="467" t="s">
        <v>8</v>
      </c>
      <c r="D18" s="468" t="s">
        <v>1242</v>
      </c>
      <c r="E18" s="469"/>
      <c r="F18" s="470" t="s">
        <v>10</v>
      </c>
      <c r="G18" s="471"/>
      <c r="H18" s="472"/>
      <c r="I18" s="473"/>
      <c r="J18" s="474" t="str">
        <f t="shared" si="1"/>
        <v/>
      </c>
      <c r="K18" s="444"/>
      <c r="L18" s="454" t="str">
        <f t="shared" si="2"/>
        <v/>
      </c>
      <c r="M18" s="454" t="str">
        <f t="shared" si="3"/>
        <v xml:space="preserve">C </v>
      </c>
      <c r="N18" s="454" t="str">
        <f t="shared" si="4"/>
        <v xml:space="preserve">C </v>
      </c>
      <c r="O18" s="455">
        <f t="shared" si="5"/>
        <v>4</v>
      </c>
      <c r="P18" s="455"/>
    </row>
    <row r="19" spans="1:16" ht="12.75" hidden="1" customHeight="1" x14ac:dyDescent="0.2">
      <c r="A19" s="456" t="str">
        <f t="shared" si="0"/>
        <v/>
      </c>
      <c r="B19" s="470"/>
      <c r="C19" s="467"/>
      <c r="D19" s="468"/>
      <c r="E19" s="469"/>
      <c r="F19" s="470"/>
      <c r="G19" s="471"/>
      <c r="H19" s="472"/>
      <c r="I19" s="473"/>
      <c r="J19" s="474" t="str">
        <f t="shared" si="1"/>
        <v/>
      </c>
      <c r="K19" s="444"/>
      <c r="L19" s="454" t="str">
        <f t="shared" si="2"/>
        <v/>
      </c>
      <c r="M19" s="454" t="str">
        <f t="shared" si="3"/>
        <v/>
      </c>
      <c r="N19" s="454" t="str">
        <f t="shared" si="4"/>
        <v/>
      </c>
      <c r="O19" s="455" t="str">
        <f t="shared" ref="O19:O24" si="6">IF(AND(N19="C ",ISNUMBER(MAX(O11:O18))),MAX(O11:O18)+1,"")</f>
        <v/>
      </c>
      <c r="P19" s="455"/>
    </row>
    <row r="20" spans="1:16" ht="12.75" hidden="1" customHeight="1" x14ac:dyDescent="0.2">
      <c r="A20" s="456" t="str">
        <f t="shared" si="0"/>
        <v>C 5</v>
      </c>
      <c r="B20" s="470"/>
      <c r="C20" s="467" t="s">
        <v>321</v>
      </c>
      <c r="D20" s="468" t="s">
        <v>9</v>
      </c>
      <c r="E20" s="469"/>
      <c r="F20" s="470" t="s">
        <v>10</v>
      </c>
      <c r="G20" s="471"/>
      <c r="H20" s="472"/>
      <c r="I20" s="473"/>
      <c r="J20" s="474" t="str">
        <f t="shared" si="1"/>
        <v/>
      </c>
      <c r="K20" s="444"/>
      <c r="L20" s="454" t="str">
        <f t="shared" si="2"/>
        <v/>
      </c>
      <c r="M20" s="454" t="str">
        <f t="shared" si="3"/>
        <v xml:space="preserve">C </v>
      </c>
      <c r="N20" s="454" t="str">
        <f t="shared" si="4"/>
        <v xml:space="preserve">C </v>
      </c>
      <c r="O20" s="455">
        <f t="shared" si="6"/>
        <v>5</v>
      </c>
      <c r="P20" s="455"/>
    </row>
    <row r="21" spans="1:16" ht="12.75" hidden="1" customHeight="1" x14ac:dyDescent="0.2">
      <c r="A21" s="456" t="str">
        <f t="shared" si="0"/>
        <v/>
      </c>
      <c r="B21" s="470"/>
      <c r="C21" s="467"/>
      <c r="D21" s="468"/>
      <c r="E21" s="469"/>
      <c r="F21" s="470"/>
      <c r="G21" s="471"/>
      <c r="H21" s="472"/>
      <c r="I21" s="473"/>
      <c r="J21" s="474" t="str">
        <f t="shared" si="1"/>
        <v/>
      </c>
      <c r="K21" s="444"/>
      <c r="L21" s="454" t="str">
        <f t="shared" si="2"/>
        <v/>
      </c>
      <c r="M21" s="454" t="str">
        <f t="shared" si="3"/>
        <v/>
      </c>
      <c r="N21" s="454" t="str">
        <f t="shared" si="4"/>
        <v/>
      </c>
      <c r="O21" s="455" t="str">
        <f t="shared" si="6"/>
        <v/>
      </c>
      <c r="P21" s="455"/>
    </row>
    <row r="22" spans="1:16" ht="12.75" hidden="1" customHeight="1" x14ac:dyDescent="0.2">
      <c r="A22" s="456" t="str">
        <f t="shared" si="0"/>
        <v>C 6</v>
      </c>
      <c r="B22" s="470" t="s">
        <v>704</v>
      </c>
      <c r="C22" s="458" t="s">
        <v>11</v>
      </c>
      <c r="D22" s="468"/>
      <c r="E22" s="469"/>
      <c r="F22" s="470" t="s">
        <v>12</v>
      </c>
      <c r="G22" s="471"/>
      <c r="H22" s="472"/>
      <c r="I22" s="473"/>
      <c r="J22" s="474" t="str">
        <f t="shared" si="1"/>
        <v/>
      </c>
      <c r="K22" s="444"/>
      <c r="L22" s="454" t="str">
        <f t="shared" si="2"/>
        <v xml:space="preserve">C </v>
      </c>
      <c r="M22" s="454" t="str">
        <f t="shared" si="3"/>
        <v xml:space="preserve">C </v>
      </c>
      <c r="N22" s="454" t="str">
        <f t="shared" si="4"/>
        <v xml:space="preserve">C </v>
      </c>
      <c r="O22" s="455">
        <f t="shared" si="6"/>
        <v>6</v>
      </c>
      <c r="P22" s="455"/>
    </row>
    <row r="23" spans="1:16" ht="12.75" hidden="1" customHeight="1" x14ac:dyDescent="0.2">
      <c r="A23" s="456" t="str">
        <f t="shared" si="0"/>
        <v/>
      </c>
      <c r="B23" s="470"/>
      <c r="C23" s="467"/>
      <c r="D23" s="468"/>
      <c r="E23" s="469"/>
      <c r="F23" s="470"/>
      <c r="G23" s="471"/>
      <c r="H23" s="472"/>
      <c r="I23" s="473"/>
      <c r="J23" s="474" t="str">
        <f t="shared" si="1"/>
        <v/>
      </c>
      <c r="K23" s="444"/>
      <c r="L23" s="454" t="str">
        <f t="shared" si="2"/>
        <v/>
      </c>
      <c r="M23" s="454" t="str">
        <f t="shared" si="3"/>
        <v/>
      </c>
      <c r="N23" s="454" t="str">
        <f t="shared" si="4"/>
        <v/>
      </c>
      <c r="O23" s="455" t="str">
        <f t="shared" si="6"/>
        <v/>
      </c>
      <c r="P23" s="455"/>
    </row>
    <row r="24" spans="1:16" ht="12.75" hidden="1" customHeight="1" x14ac:dyDescent="0.2">
      <c r="A24" s="456" t="str">
        <f t="shared" si="0"/>
        <v>C 7</v>
      </c>
      <c r="B24" s="470" t="s">
        <v>705</v>
      </c>
      <c r="C24" s="458" t="s">
        <v>1243</v>
      </c>
      <c r="D24" s="468"/>
      <c r="E24" s="469"/>
      <c r="F24" s="470" t="s">
        <v>15</v>
      </c>
      <c r="G24" s="471"/>
      <c r="H24" s="472"/>
      <c r="I24" s="473"/>
      <c r="J24" s="474" t="str">
        <f t="shared" si="1"/>
        <v/>
      </c>
      <c r="K24" s="444"/>
      <c r="L24" s="454" t="str">
        <f t="shared" si="2"/>
        <v xml:space="preserve">C </v>
      </c>
      <c r="M24" s="454" t="str">
        <f t="shared" si="3"/>
        <v xml:space="preserve">C </v>
      </c>
      <c r="N24" s="454" t="str">
        <f t="shared" si="4"/>
        <v xml:space="preserve">C </v>
      </c>
      <c r="O24" s="455">
        <f t="shared" si="6"/>
        <v>7</v>
      </c>
      <c r="P24" s="455"/>
    </row>
    <row r="25" spans="1:16" ht="12.75" hidden="1" customHeight="1" x14ac:dyDescent="0.2">
      <c r="A25" s="456" t="str">
        <f t="shared" si="0"/>
        <v/>
      </c>
      <c r="B25" s="470"/>
      <c r="C25" s="458" t="s">
        <v>27</v>
      </c>
      <c r="D25" s="468"/>
      <c r="E25" s="469"/>
      <c r="F25" s="470"/>
      <c r="G25" s="471"/>
      <c r="H25" s="472"/>
      <c r="I25" s="473"/>
      <c r="J25" s="474" t="str">
        <f t="shared" si="1"/>
        <v/>
      </c>
      <c r="K25" s="444"/>
      <c r="L25" s="454" t="str">
        <f t="shared" si="2"/>
        <v/>
      </c>
      <c r="M25" s="454" t="str">
        <f t="shared" si="3"/>
        <v/>
      </c>
      <c r="N25" s="454" t="str">
        <f t="shared" si="4"/>
        <v/>
      </c>
      <c r="O25" s="455" t="str">
        <f>IF(AND(N25="C ",ISNUMBER(MAX(O16:O24))),MAX(O16:O24)+1,"")</f>
        <v/>
      </c>
      <c r="P25" s="455"/>
    </row>
    <row r="26" spans="1:16" ht="12.75" hidden="1" customHeight="1" x14ac:dyDescent="0.2">
      <c r="A26" s="456" t="str">
        <f t="shared" si="0"/>
        <v/>
      </c>
      <c r="B26" s="470"/>
      <c r="C26" s="467"/>
      <c r="D26" s="468"/>
      <c r="E26" s="469"/>
      <c r="F26" s="470"/>
      <c r="G26" s="471"/>
      <c r="H26" s="472"/>
      <c r="I26" s="473"/>
      <c r="J26" s="474" t="str">
        <f t="shared" si="1"/>
        <v/>
      </c>
      <c r="K26" s="444"/>
      <c r="L26" s="454" t="str">
        <f t="shared" si="2"/>
        <v/>
      </c>
      <c r="M26" s="454" t="str">
        <f t="shared" si="3"/>
        <v/>
      </c>
      <c r="N26" s="454" t="str">
        <f t="shared" si="4"/>
        <v/>
      </c>
      <c r="O26" s="455" t="str">
        <f>IF(AND(N26="C ",ISNUMBER(MAX(O17:O25))),MAX(O17:O25)+1,"")</f>
        <v/>
      </c>
      <c r="P26" s="455"/>
    </row>
    <row r="27" spans="1:16" ht="12.75" hidden="1" customHeight="1" x14ac:dyDescent="0.2">
      <c r="A27" s="456" t="str">
        <f t="shared" si="0"/>
        <v>C 8</v>
      </c>
      <c r="B27" s="470" t="s">
        <v>706</v>
      </c>
      <c r="C27" s="458" t="s">
        <v>1244</v>
      </c>
      <c r="D27" s="468"/>
      <c r="E27" s="469"/>
      <c r="F27" s="470" t="s">
        <v>15</v>
      </c>
      <c r="G27" s="471"/>
      <c r="H27" s="472"/>
      <c r="I27" s="473"/>
      <c r="J27" s="474" t="str">
        <f t="shared" si="1"/>
        <v/>
      </c>
      <c r="K27" s="444"/>
      <c r="L27" s="454" t="str">
        <f t="shared" si="2"/>
        <v xml:space="preserve">C </v>
      </c>
      <c r="M27" s="454" t="str">
        <f t="shared" si="3"/>
        <v xml:space="preserve">C </v>
      </c>
      <c r="N27" s="454" t="str">
        <f t="shared" si="4"/>
        <v xml:space="preserve">C </v>
      </c>
      <c r="O27" s="455">
        <f>IF(AND(N27="C ",ISNUMBER(MAX(O18:O26))),MAX(O18:O26)+1,"")</f>
        <v>8</v>
      </c>
      <c r="P27" s="455"/>
    </row>
    <row r="28" spans="1:16" ht="12.75" hidden="1" customHeight="1" x14ac:dyDescent="0.2">
      <c r="A28" s="456" t="str">
        <f t="shared" si="0"/>
        <v/>
      </c>
      <c r="B28" s="470"/>
      <c r="C28" s="467"/>
      <c r="D28" s="468"/>
      <c r="E28" s="469"/>
      <c r="F28" s="470"/>
      <c r="G28" s="471"/>
      <c r="H28" s="472"/>
      <c r="I28" s="473"/>
      <c r="J28" s="474" t="str">
        <f t="shared" si="1"/>
        <v/>
      </c>
      <c r="K28" s="444"/>
      <c r="L28" s="454" t="str">
        <f t="shared" si="2"/>
        <v/>
      </c>
      <c r="M28" s="454" t="str">
        <f t="shared" si="3"/>
        <v/>
      </c>
      <c r="N28" s="454" t="str">
        <f t="shared" si="4"/>
        <v/>
      </c>
      <c r="O28" s="455" t="str">
        <f>IF(AND(N28="C ",ISNUMBER(MAX(O22:O27))),MAX(O22:O27)+1,"")</f>
        <v/>
      </c>
      <c r="P28" s="455"/>
    </row>
    <row r="29" spans="1:16" ht="12.75" customHeight="1" x14ac:dyDescent="0.2">
      <c r="A29" s="456" t="str">
        <f t="shared" si="0"/>
        <v>C 9</v>
      </c>
      <c r="B29" s="470" t="s">
        <v>707</v>
      </c>
      <c r="C29" s="458" t="s">
        <v>150</v>
      </c>
      <c r="D29" s="468"/>
      <c r="E29" s="469"/>
      <c r="F29" s="470"/>
      <c r="G29" s="471"/>
      <c r="H29" s="472"/>
      <c r="I29" s="473"/>
      <c r="J29" s="474" t="str">
        <f t="shared" si="1"/>
        <v/>
      </c>
      <c r="K29" s="444"/>
      <c r="L29" s="454" t="str">
        <f t="shared" si="2"/>
        <v xml:space="preserve">C </v>
      </c>
      <c r="M29" s="454" t="str">
        <f t="shared" si="3"/>
        <v/>
      </c>
      <c r="N29" s="454" t="str">
        <f t="shared" si="4"/>
        <v xml:space="preserve">C </v>
      </c>
      <c r="O29" s="455">
        <f>IF(AND(N29="C ",ISNUMBER(MAX(O23:O28))),MAX(O23:O28)+1,"")</f>
        <v>9</v>
      </c>
      <c r="P29" s="455"/>
    </row>
    <row r="30" spans="1:16" ht="12.75" customHeight="1" x14ac:dyDescent="0.2">
      <c r="A30" s="456" t="str">
        <f t="shared" si="0"/>
        <v/>
      </c>
      <c r="B30" s="470"/>
      <c r="C30" s="467"/>
      <c r="D30" s="468"/>
      <c r="E30" s="469"/>
      <c r="F30" s="470"/>
      <c r="G30" s="471"/>
      <c r="H30" s="472"/>
      <c r="I30" s="473"/>
      <c r="J30" s="474" t="str">
        <f t="shared" si="1"/>
        <v/>
      </c>
      <c r="K30" s="444"/>
      <c r="L30" s="454" t="str">
        <f t="shared" si="2"/>
        <v/>
      </c>
      <c r="M30" s="454" t="str">
        <f t="shared" si="3"/>
        <v/>
      </c>
      <c r="N30" s="454" t="str">
        <f t="shared" si="4"/>
        <v/>
      </c>
      <c r="O30" s="455" t="str">
        <f>IF(AND(N30="C ",ISNUMBER(MAX(O24:O29))),MAX(O24:O29)+1,"")</f>
        <v/>
      </c>
      <c r="P30" s="455"/>
    </row>
    <row r="31" spans="1:16" ht="12.75" hidden="1" customHeight="1" x14ac:dyDescent="0.2">
      <c r="A31" s="456" t="str">
        <f t="shared" si="0"/>
        <v>C 10</v>
      </c>
      <c r="B31" s="470" t="s">
        <v>707</v>
      </c>
      <c r="C31" s="467" t="s">
        <v>320</v>
      </c>
      <c r="D31" s="468" t="s">
        <v>151</v>
      </c>
      <c r="E31" s="469"/>
      <c r="F31" s="470"/>
      <c r="G31" s="471"/>
      <c r="H31" s="472"/>
      <c r="I31" s="473"/>
      <c r="J31" s="474" t="str">
        <f t="shared" si="1"/>
        <v/>
      </c>
      <c r="K31" s="444"/>
      <c r="L31" s="454" t="str">
        <f t="shared" si="2"/>
        <v xml:space="preserve">C </v>
      </c>
      <c r="M31" s="454" t="str">
        <f t="shared" si="3"/>
        <v/>
      </c>
      <c r="N31" s="454" t="str">
        <f t="shared" si="4"/>
        <v xml:space="preserve">C </v>
      </c>
      <c r="O31" s="455">
        <f>IF(AND(N31="C ",ISNUMBER(MAX(O25:O30))),MAX(O25:O30)+1,"")</f>
        <v>10</v>
      </c>
      <c r="P31" s="455"/>
    </row>
    <row r="32" spans="1:16" ht="12.75" hidden="1" customHeight="1" x14ac:dyDescent="0.2">
      <c r="A32" s="456" t="str">
        <f t="shared" si="0"/>
        <v/>
      </c>
      <c r="B32" s="470"/>
      <c r="C32" s="467"/>
      <c r="D32" s="468"/>
      <c r="E32" s="469"/>
      <c r="F32" s="470"/>
      <c r="G32" s="471"/>
      <c r="H32" s="472"/>
      <c r="I32" s="473"/>
      <c r="J32" s="474" t="str">
        <f t="shared" si="1"/>
        <v/>
      </c>
      <c r="K32" s="444"/>
      <c r="L32" s="454" t="str">
        <f t="shared" si="2"/>
        <v/>
      </c>
      <c r="M32" s="454" t="str">
        <f t="shared" si="3"/>
        <v/>
      </c>
      <c r="N32" s="454" t="str">
        <f t="shared" si="4"/>
        <v/>
      </c>
      <c r="O32" s="455" t="str">
        <f>IF(AND(N32="C ",ISNUMBER(MAX(O26:O31))),MAX(O26:O31)+1,"")</f>
        <v/>
      </c>
      <c r="P32" s="455"/>
    </row>
    <row r="33" spans="1:16" ht="12.75" hidden="1" customHeight="1" x14ac:dyDescent="0.2">
      <c r="A33" s="456" t="str">
        <f t="shared" si="0"/>
        <v>C 11</v>
      </c>
      <c r="B33" s="470"/>
      <c r="C33" s="467"/>
      <c r="D33" s="468" t="s">
        <v>32</v>
      </c>
      <c r="E33" s="469" t="s">
        <v>708</v>
      </c>
      <c r="F33" s="470" t="s">
        <v>10</v>
      </c>
      <c r="G33" s="471"/>
      <c r="H33" s="472"/>
      <c r="I33" s="473"/>
      <c r="J33" s="474" t="str">
        <f t="shared" si="1"/>
        <v/>
      </c>
      <c r="K33" s="444"/>
      <c r="L33" s="454" t="str">
        <f t="shared" si="2"/>
        <v/>
      </c>
      <c r="M33" s="454" t="str">
        <f t="shared" si="3"/>
        <v xml:space="preserve">C </v>
      </c>
      <c r="N33" s="454" t="str">
        <f t="shared" si="4"/>
        <v xml:space="preserve">C </v>
      </c>
      <c r="O33" s="455">
        <f>IF(AND(N33="C ",ISNUMBER(MAX(O26:O32))),MAX(O26:O32)+1,"")</f>
        <v>11</v>
      </c>
      <c r="P33" s="455"/>
    </row>
    <row r="34" spans="1:16" ht="12.75" hidden="1" customHeight="1" x14ac:dyDescent="0.2">
      <c r="A34" s="456" t="str">
        <f t="shared" si="0"/>
        <v/>
      </c>
      <c r="B34" s="470"/>
      <c r="C34" s="467"/>
      <c r="D34" s="468"/>
      <c r="E34" s="469"/>
      <c r="F34" s="470"/>
      <c r="G34" s="471"/>
      <c r="H34" s="472"/>
      <c r="I34" s="473"/>
      <c r="J34" s="474" t="str">
        <f t="shared" si="1"/>
        <v/>
      </c>
      <c r="K34" s="444"/>
      <c r="L34" s="454" t="str">
        <f t="shared" si="2"/>
        <v/>
      </c>
      <c r="M34" s="454" t="str">
        <f t="shared" si="3"/>
        <v/>
      </c>
      <c r="N34" s="454" t="str">
        <f t="shared" si="4"/>
        <v/>
      </c>
      <c r="O34" s="455" t="str">
        <f>IF(AND(N34="C ",ISNUMBER(MAX(O27:O33))),MAX(O27:O33)+1,"")</f>
        <v/>
      </c>
      <c r="P34" s="455"/>
    </row>
    <row r="35" spans="1:16" ht="12.75" hidden="1" customHeight="1" x14ac:dyDescent="0.2">
      <c r="A35" s="456" t="str">
        <f t="shared" si="0"/>
        <v>C 12</v>
      </c>
      <c r="B35" s="470"/>
      <c r="C35" s="467" t="s">
        <v>8</v>
      </c>
      <c r="D35" s="468" t="s">
        <v>522</v>
      </c>
      <c r="E35" s="469"/>
      <c r="F35" s="470" t="s">
        <v>12</v>
      </c>
      <c r="G35" s="471"/>
      <c r="H35" s="472"/>
      <c r="I35" s="473"/>
      <c r="J35" s="474" t="str">
        <f t="shared" si="1"/>
        <v/>
      </c>
      <c r="K35" s="444"/>
      <c r="L35" s="454" t="str">
        <f t="shared" si="2"/>
        <v/>
      </c>
      <c r="M35" s="454" t="str">
        <f t="shared" si="3"/>
        <v xml:space="preserve">C </v>
      </c>
      <c r="N35" s="454" t="str">
        <f t="shared" si="4"/>
        <v xml:space="preserve">C </v>
      </c>
      <c r="O35" s="455">
        <f>IF(AND(N35="C ",ISNUMBER(MAX(O28:O34))),MAX(O28:O34)+1,"")</f>
        <v>12</v>
      </c>
      <c r="P35" s="455"/>
    </row>
    <row r="36" spans="1:16" ht="12.75" hidden="1" customHeight="1" x14ac:dyDescent="0.2">
      <c r="A36" s="456" t="str">
        <f t="shared" si="0"/>
        <v/>
      </c>
      <c r="B36" s="470"/>
      <c r="C36" s="467"/>
      <c r="D36" s="468"/>
      <c r="E36" s="469"/>
      <c r="F36" s="470"/>
      <c r="G36" s="471"/>
      <c r="H36" s="472"/>
      <c r="I36" s="473"/>
      <c r="J36" s="474" t="str">
        <f t="shared" si="1"/>
        <v/>
      </c>
      <c r="K36" s="444"/>
      <c r="L36" s="454" t="str">
        <f t="shared" si="2"/>
        <v/>
      </c>
      <c r="M36" s="454" t="str">
        <f t="shared" si="3"/>
        <v/>
      </c>
      <c r="N36" s="454" t="str">
        <f t="shared" si="4"/>
        <v/>
      </c>
      <c r="O36" s="455" t="str">
        <f>IF(AND(N36="C ",ISNUMBER(MAX(O28:O35))),MAX(O28:O35)+1,"")</f>
        <v/>
      </c>
      <c r="P36" s="455"/>
    </row>
    <row r="37" spans="1:16" ht="12.75" hidden="1" customHeight="1" x14ac:dyDescent="0.2">
      <c r="A37" s="456" t="str">
        <f t="shared" si="0"/>
        <v>C 13</v>
      </c>
      <c r="B37" s="470"/>
      <c r="C37" s="467" t="s">
        <v>348</v>
      </c>
      <c r="D37" s="468" t="s">
        <v>152</v>
      </c>
      <c r="E37" s="469"/>
      <c r="F37" s="470" t="s">
        <v>12</v>
      </c>
      <c r="G37" s="471"/>
      <c r="H37" s="472"/>
      <c r="I37" s="473"/>
      <c r="J37" s="474" t="str">
        <f t="shared" si="1"/>
        <v/>
      </c>
      <c r="K37" s="444"/>
      <c r="L37" s="454" t="str">
        <f t="shared" si="2"/>
        <v/>
      </c>
      <c r="M37" s="454" t="str">
        <f t="shared" si="3"/>
        <v xml:space="preserve">C </v>
      </c>
      <c r="N37" s="454" t="str">
        <f t="shared" si="4"/>
        <v xml:space="preserve">C </v>
      </c>
      <c r="O37" s="455">
        <f>IF(AND(N37="C ",ISNUMBER(MAX(O28:O36))),MAX(O28:O36)+1,"")</f>
        <v>13</v>
      </c>
      <c r="P37" s="455"/>
    </row>
    <row r="38" spans="1:16" ht="12.75" hidden="1" customHeight="1" x14ac:dyDescent="0.2">
      <c r="A38" s="456" t="str">
        <f t="shared" si="0"/>
        <v/>
      </c>
      <c r="B38" s="470"/>
      <c r="C38" s="467"/>
      <c r="D38" s="468"/>
      <c r="E38" s="469"/>
      <c r="F38" s="470"/>
      <c r="G38" s="471"/>
      <c r="H38" s="472"/>
      <c r="I38" s="473"/>
      <c r="J38" s="474" t="str">
        <f t="shared" si="1"/>
        <v/>
      </c>
      <c r="K38" s="444"/>
      <c r="L38" s="454" t="str">
        <f t="shared" si="2"/>
        <v/>
      </c>
      <c r="M38" s="454" t="str">
        <f t="shared" si="3"/>
        <v/>
      </c>
      <c r="N38" s="454" t="str">
        <f t="shared" si="4"/>
        <v/>
      </c>
      <c r="O38" s="455" t="str">
        <f>IF(AND(N38="C ",ISNUMBER(MAX(O28:O37))),MAX(O28:O37)+1,"")</f>
        <v/>
      </c>
      <c r="P38" s="455"/>
    </row>
    <row r="39" spans="1:16" ht="12.75" hidden="1" customHeight="1" x14ac:dyDescent="0.2">
      <c r="A39" s="456" t="str">
        <f t="shared" si="0"/>
        <v>C 14</v>
      </c>
      <c r="B39" s="470"/>
      <c r="C39" s="467" t="s">
        <v>322</v>
      </c>
      <c r="D39" s="468" t="s">
        <v>523</v>
      </c>
      <c r="E39" s="469"/>
      <c r="F39" s="470" t="s">
        <v>24</v>
      </c>
      <c r="G39" s="471"/>
      <c r="H39" s="472"/>
      <c r="I39" s="473"/>
      <c r="J39" s="474" t="str">
        <f t="shared" si="1"/>
        <v/>
      </c>
      <c r="K39" s="444"/>
      <c r="L39" s="454" t="str">
        <f t="shared" si="2"/>
        <v/>
      </c>
      <c r="M39" s="454" t="str">
        <f t="shared" si="3"/>
        <v xml:space="preserve">C </v>
      </c>
      <c r="N39" s="454" t="str">
        <f t="shared" si="4"/>
        <v xml:space="preserve">C </v>
      </c>
      <c r="O39" s="455">
        <f t="shared" ref="O39:O58" si="7">IF(AND(N39="C ",ISNUMBER(MAX(O28:O38))),MAX(O28:O38)+1,"")</f>
        <v>14</v>
      </c>
      <c r="P39" s="455"/>
    </row>
    <row r="40" spans="1:16" ht="12.75" hidden="1" customHeight="1" x14ac:dyDescent="0.2">
      <c r="A40" s="456" t="str">
        <f t="shared" si="0"/>
        <v/>
      </c>
      <c r="B40" s="470"/>
      <c r="C40" s="458"/>
      <c r="D40" s="468"/>
      <c r="E40" s="469"/>
      <c r="F40" s="470"/>
      <c r="G40" s="471"/>
      <c r="H40" s="472"/>
      <c r="I40" s="473"/>
      <c r="J40" s="474" t="str">
        <f t="shared" si="1"/>
        <v/>
      </c>
      <c r="K40" s="444"/>
      <c r="L40" s="454" t="str">
        <f t="shared" si="2"/>
        <v/>
      </c>
      <c r="M40" s="454" t="str">
        <f t="shared" si="3"/>
        <v/>
      </c>
      <c r="N40" s="454" t="str">
        <f t="shared" si="4"/>
        <v/>
      </c>
      <c r="O40" s="455" t="str">
        <f t="shared" si="7"/>
        <v/>
      </c>
      <c r="P40" s="455"/>
    </row>
    <row r="41" spans="1:16" ht="12.75" hidden="1" customHeight="1" x14ac:dyDescent="0.2">
      <c r="A41" s="456" t="str">
        <f t="shared" si="0"/>
        <v>C 15</v>
      </c>
      <c r="B41" s="470"/>
      <c r="C41" s="467" t="s">
        <v>349</v>
      </c>
      <c r="D41" s="468" t="s">
        <v>315</v>
      </c>
      <c r="E41" s="469"/>
      <c r="F41" s="470" t="s">
        <v>24</v>
      </c>
      <c r="G41" s="471"/>
      <c r="H41" s="472"/>
      <c r="I41" s="473"/>
      <c r="J41" s="474" t="str">
        <f t="shared" si="1"/>
        <v/>
      </c>
      <c r="K41" s="444"/>
      <c r="L41" s="454" t="str">
        <f t="shared" si="2"/>
        <v/>
      </c>
      <c r="M41" s="454" t="str">
        <f t="shared" si="3"/>
        <v xml:space="preserve">C </v>
      </c>
      <c r="N41" s="454" t="str">
        <f t="shared" si="4"/>
        <v xml:space="preserve">C </v>
      </c>
      <c r="O41" s="455">
        <f t="shared" si="7"/>
        <v>15</v>
      </c>
      <c r="P41" s="455"/>
    </row>
    <row r="42" spans="1:16" ht="12.75" hidden="1" customHeight="1" x14ac:dyDescent="0.2">
      <c r="A42" s="456" t="str">
        <f t="shared" si="0"/>
        <v/>
      </c>
      <c r="B42" s="470"/>
      <c r="C42" s="467"/>
      <c r="D42" s="468"/>
      <c r="E42" s="469"/>
      <c r="F42" s="470"/>
      <c r="G42" s="471"/>
      <c r="H42" s="472"/>
      <c r="I42" s="473"/>
      <c r="J42" s="474" t="str">
        <f t="shared" si="1"/>
        <v/>
      </c>
      <c r="K42" s="444"/>
      <c r="L42" s="454" t="str">
        <f t="shared" si="2"/>
        <v/>
      </c>
      <c r="M42" s="454" t="str">
        <f t="shared" si="3"/>
        <v/>
      </c>
      <c r="N42" s="454" t="str">
        <f t="shared" si="4"/>
        <v/>
      </c>
      <c r="O42" s="455" t="str">
        <f t="shared" si="7"/>
        <v/>
      </c>
      <c r="P42" s="455"/>
    </row>
    <row r="43" spans="1:16" ht="12.75" hidden="1" customHeight="1" x14ac:dyDescent="0.2">
      <c r="A43" s="456" t="str">
        <f t="shared" si="0"/>
        <v>C 16</v>
      </c>
      <c r="B43" s="470"/>
      <c r="C43" s="467" t="s">
        <v>324</v>
      </c>
      <c r="D43" s="468" t="s">
        <v>521</v>
      </c>
      <c r="E43" s="469"/>
      <c r="F43" s="470" t="s">
        <v>10</v>
      </c>
      <c r="G43" s="471"/>
      <c r="H43" s="472"/>
      <c r="I43" s="473"/>
      <c r="J43" s="474" t="str">
        <f t="shared" si="1"/>
        <v/>
      </c>
      <c r="K43" s="444"/>
      <c r="L43" s="454" t="str">
        <f t="shared" si="2"/>
        <v/>
      </c>
      <c r="M43" s="454" t="str">
        <f t="shared" si="3"/>
        <v xml:space="preserve">C </v>
      </c>
      <c r="N43" s="454" t="str">
        <f t="shared" si="4"/>
        <v xml:space="preserve">C </v>
      </c>
      <c r="O43" s="455">
        <f t="shared" si="7"/>
        <v>16</v>
      </c>
      <c r="P43" s="455"/>
    </row>
    <row r="44" spans="1:16" ht="12.75" hidden="1" customHeight="1" x14ac:dyDescent="0.2">
      <c r="A44" s="456" t="str">
        <f t="shared" si="0"/>
        <v/>
      </c>
      <c r="B44" s="470"/>
      <c r="C44" s="458"/>
      <c r="D44" s="468"/>
      <c r="E44" s="469"/>
      <c r="F44" s="470"/>
      <c r="G44" s="471"/>
      <c r="H44" s="472"/>
      <c r="I44" s="473"/>
      <c r="J44" s="474" t="str">
        <f t="shared" si="1"/>
        <v/>
      </c>
      <c r="K44" s="444"/>
      <c r="L44" s="454" t="str">
        <f t="shared" si="2"/>
        <v/>
      </c>
      <c r="M44" s="454" t="str">
        <f t="shared" si="3"/>
        <v/>
      </c>
      <c r="N44" s="454" t="str">
        <f t="shared" si="4"/>
        <v/>
      </c>
      <c r="O44" s="455" t="str">
        <f t="shared" si="7"/>
        <v/>
      </c>
      <c r="P44" s="455"/>
    </row>
    <row r="45" spans="1:16" ht="12.75" hidden="1" customHeight="1" x14ac:dyDescent="0.2">
      <c r="A45" s="456" t="str">
        <f t="shared" si="0"/>
        <v>C 17</v>
      </c>
      <c r="B45" s="470"/>
      <c r="C45" s="467" t="s">
        <v>325</v>
      </c>
      <c r="D45" s="468" t="s">
        <v>709</v>
      </c>
      <c r="E45" s="469"/>
      <c r="F45" s="470" t="s">
        <v>24</v>
      </c>
      <c r="G45" s="476"/>
      <c r="H45" s="472"/>
      <c r="I45" s="473"/>
      <c r="J45" s="474" t="str">
        <f t="shared" si="1"/>
        <v/>
      </c>
      <c r="K45" s="444"/>
      <c r="L45" s="454" t="str">
        <f t="shared" si="2"/>
        <v/>
      </c>
      <c r="M45" s="454" t="str">
        <f t="shared" si="3"/>
        <v xml:space="preserve">C </v>
      </c>
      <c r="N45" s="454" t="str">
        <f t="shared" si="4"/>
        <v xml:space="preserve">C </v>
      </c>
      <c r="O45" s="455">
        <f t="shared" si="7"/>
        <v>17</v>
      </c>
      <c r="P45" s="455"/>
    </row>
    <row r="46" spans="1:16" ht="12.75" hidden="1" customHeight="1" x14ac:dyDescent="0.2">
      <c r="A46" s="456" t="str">
        <f t="shared" si="0"/>
        <v/>
      </c>
      <c r="B46" s="470"/>
      <c r="C46" s="467"/>
      <c r="D46" s="468"/>
      <c r="E46" s="469"/>
      <c r="F46" s="470"/>
      <c r="G46" s="471"/>
      <c r="H46" s="472"/>
      <c r="I46" s="473"/>
      <c r="J46" s="474" t="str">
        <f t="shared" si="1"/>
        <v/>
      </c>
      <c r="K46" s="444"/>
      <c r="L46" s="454" t="str">
        <f t="shared" si="2"/>
        <v/>
      </c>
      <c r="M46" s="454" t="str">
        <f t="shared" si="3"/>
        <v/>
      </c>
      <c r="N46" s="454" t="str">
        <f t="shared" si="4"/>
        <v/>
      </c>
      <c r="O46" s="455" t="str">
        <f t="shared" si="7"/>
        <v/>
      </c>
      <c r="P46" s="455"/>
    </row>
    <row r="47" spans="1:16" ht="12.75" customHeight="1" x14ac:dyDescent="0.2">
      <c r="A47" s="456" t="str">
        <f t="shared" si="0"/>
        <v>C 18</v>
      </c>
      <c r="B47" s="470" t="s">
        <v>707</v>
      </c>
      <c r="C47" s="467" t="s">
        <v>326</v>
      </c>
      <c r="D47" s="468" t="s">
        <v>1352</v>
      </c>
      <c r="E47" s="469"/>
      <c r="F47" s="470"/>
      <c r="G47" s="471"/>
      <c r="H47" s="472"/>
      <c r="I47" s="473"/>
      <c r="J47" s="474" t="str">
        <f t="shared" si="1"/>
        <v/>
      </c>
      <c r="K47" s="444"/>
      <c r="L47" s="454" t="str">
        <f t="shared" si="2"/>
        <v xml:space="preserve">C </v>
      </c>
      <c r="M47" s="454" t="str">
        <f t="shared" si="3"/>
        <v/>
      </c>
      <c r="N47" s="454" t="str">
        <f t="shared" si="4"/>
        <v xml:space="preserve">C </v>
      </c>
      <c r="O47" s="455">
        <f t="shared" si="7"/>
        <v>18</v>
      </c>
      <c r="P47" s="455"/>
    </row>
    <row r="48" spans="1:16" ht="12.75" customHeight="1" x14ac:dyDescent="0.2">
      <c r="A48" s="456" t="str">
        <f t="shared" si="0"/>
        <v/>
      </c>
      <c r="B48" s="470"/>
      <c r="C48" s="467"/>
      <c r="D48" s="468"/>
      <c r="E48" s="469"/>
      <c r="F48" s="470"/>
      <c r="G48" s="471"/>
      <c r="H48" s="472"/>
      <c r="I48" s="473"/>
      <c r="J48" s="474" t="str">
        <f t="shared" si="1"/>
        <v/>
      </c>
      <c r="K48" s="444"/>
      <c r="L48" s="454" t="str">
        <f t="shared" si="2"/>
        <v/>
      </c>
      <c r="M48" s="454" t="str">
        <f t="shared" si="3"/>
        <v/>
      </c>
      <c r="N48" s="454" t="str">
        <f t="shared" si="4"/>
        <v/>
      </c>
      <c r="O48" s="455" t="str">
        <f t="shared" si="7"/>
        <v/>
      </c>
      <c r="P48" s="455"/>
    </row>
    <row r="49" spans="1:16" ht="12.75" hidden="1" customHeight="1" x14ac:dyDescent="0.2">
      <c r="A49" s="456" t="str">
        <f t="shared" si="0"/>
        <v>C 19</v>
      </c>
      <c r="B49" s="470"/>
      <c r="C49" s="467"/>
      <c r="D49" s="468" t="s">
        <v>32</v>
      </c>
      <c r="E49" s="469" t="s">
        <v>710</v>
      </c>
      <c r="F49" s="470" t="s">
        <v>47</v>
      </c>
      <c r="G49" s="471"/>
      <c r="H49" s="472"/>
      <c r="I49" s="473"/>
      <c r="J49" s="474" t="str">
        <f t="shared" si="1"/>
        <v/>
      </c>
      <c r="K49" s="444"/>
      <c r="L49" s="454" t="str">
        <f t="shared" si="2"/>
        <v/>
      </c>
      <c r="M49" s="454" t="str">
        <f t="shared" si="3"/>
        <v xml:space="preserve">C </v>
      </c>
      <c r="N49" s="454" t="str">
        <f t="shared" si="4"/>
        <v xml:space="preserve">C </v>
      </c>
      <c r="O49" s="455">
        <f t="shared" si="7"/>
        <v>19</v>
      </c>
      <c r="P49" s="455"/>
    </row>
    <row r="50" spans="1:16" ht="12.75" hidden="1" customHeight="1" x14ac:dyDescent="0.2">
      <c r="A50" s="456" t="str">
        <f t="shared" si="0"/>
        <v/>
      </c>
      <c r="B50" s="470"/>
      <c r="C50" s="467"/>
      <c r="D50" s="468"/>
      <c r="E50" s="469"/>
      <c r="F50" s="470"/>
      <c r="G50" s="471"/>
      <c r="H50" s="472"/>
      <c r="I50" s="473"/>
      <c r="J50" s="474" t="str">
        <f t="shared" si="1"/>
        <v/>
      </c>
      <c r="K50" s="444"/>
      <c r="L50" s="454" t="str">
        <f t="shared" si="2"/>
        <v/>
      </c>
      <c r="M50" s="454" t="str">
        <f t="shared" si="3"/>
        <v/>
      </c>
      <c r="N50" s="454" t="str">
        <f t="shared" si="4"/>
        <v/>
      </c>
      <c r="O50" s="455" t="str">
        <f t="shared" si="7"/>
        <v/>
      </c>
      <c r="P50" s="455"/>
    </row>
    <row r="51" spans="1:16" ht="12.75" hidden="1" customHeight="1" x14ac:dyDescent="0.2">
      <c r="A51" s="456" t="str">
        <f t="shared" si="0"/>
        <v>C 20</v>
      </c>
      <c r="B51" s="470"/>
      <c r="C51" s="477"/>
      <c r="D51" s="468" t="s">
        <v>33</v>
      </c>
      <c r="E51" s="469" t="s">
        <v>711</v>
      </c>
      <c r="F51" s="470" t="s">
        <v>47</v>
      </c>
      <c r="G51" s="471"/>
      <c r="H51" s="472"/>
      <c r="I51" s="473"/>
      <c r="J51" s="474" t="str">
        <f t="shared" si="1"/>
        <v/>
      </c>
      <c r="K51" s="444"/>
      <c r="L51" s="454" t="str">
        <f t="shared" si="2"/>
        <v/>
      </c>
      <c r="M51" s="454" t="str">
        <f t="shared" si="3"/>
        <v xml:space="preserve">C </v>
      </c>
      <c r="N51" s="454" t="str">
        <f t="shared" si="4"/>
        <v xml:space="preserve">C </v>
      </c>
      <c r="O51" s="455">
        <f t="shared" si="7"/>
        <v>20</v>
      </c>
      <c r="P51" s="455"/>
    </row>
    <row r="52" spans="1:16" ht="12.75" hidden="1" customHeight="1" x14ac:dyDescent="0.2">
      <c r="A52" s="456" t="str">
        <f t="shared" si="0"/>
        <v/>
      </c>
      <c r="B52" s="470"/>
      <c r="C52" s="467"/>
      <c r="D52" s="468"/>
      <c r="E52" s="469"/>
      <c r="F52" s="470"/>
      <c r="G52" s="471"/>
      <c r="H52" s="472"/>
      <c r="I52" s="473"/>
      <c r="J52" s="474" t="str">
        <f t="shared" si="1"/>
        <v/>
      </c>
      <c r="K52" s="444"/>
      <c r="L52" s="454" t="str">
        <f t="shared" si="2"/>
        <v/>
      </c>
      <c r="M52" s="454" t="str">
        <f t="shared" si="3"/>
        <v/>
      </c>
      <c r="N52" s="454" t="str">
        <f t="shared" si="4"/>
        <v/>
      </c>
      <c r="O52" s="455" t="str">
        <f t="shared" si="7"/>
        <v/>
      </c>
      <c r="P52" s="455"/>
    </row>
    <row r="53" spans="1:16" ht="12.75" hidden="1" customHeight="1" x14ac:dyDescent="0.2">
      <c r="A53" s="456" t="str">
        <f t="shared" si="0"/>
        <v>C 21</v>
      </c>
      <c r="B53" s="470"/>
      <c r="C53" s="458"/>
      <c r="D53" s="468" t="s">
        <v>36</v>
      </c>
      <c r="E53" s="469" t="s">
        <v>712</v>
      </c>
      <c r="F53" s="470" t="s">
        <v>47</v>
      </c>
      <c r="G53" s="471"/>
      <c r="H53" s="472"/>
      <c r="I53" s="473"/>
      <c r="J53" s="474" t="str">
        <f t="shared" si="1"/>
        <v/>
      </c>
      <c r="K53" s="444"/>
      <c r="L53" s="454" t="str">
        <f t="shared" si="2"/>
        <v/>
      </c>
      <c r="M53" s="454" t="str">
        <f t="shared" si="3"/>
        <v xml:space="preserve">C </v>
      </c>
      <c r="N53" s="454" t="str">
        <f t="shared" si="4"/>
        <v xml:space="preserve">C </v>
      </c>
      <c r="O53" s="455">
        <f t="shared" si="7"/>
        <v>21</v>
      </c>
      <c r="P53" s="455"/>
    </row>
    <row r="54" spans="1:16" ht="12.75" hidden="1" customHeight="1" x14ac:dyDescent="0.2">
      <c r="A54" s="456" t="str">
        <f t="shared" si="0"/>
        <v/>
      </c>
      <c r="B54" s="470"/>
      <c r="C54" s="458"/>
      <c r="D54" s="468"/>
      <c r="E54" s="469" t="s">
        <v>713</v>
      </c>
      <c r="F54" s="470"/>
      <c r="G54" s="471"/>
      <c r="H54" s="472"/>
      <c r="I54" s="473"/>
      <c r="J54" s="474" t="str">
        <f t="shared" si="1"/>
        <v/>
      </c>
      <c r="K54" s="444"/>
      <c r="L54" s="454" t="str">
        <f t="shared" si="2"/>
        <v/>
      </c>
      <c r="M54" s="454" t="str">
        <f t="shared" si="3"/>
        <v/>
      </c>
      <c r="N54" s="454" t="str">
        <f t="shared" si="4"/>
        <v/>
      </c>
      <c r="O54" s="455" t="str">
        <f t="shared" si="7"/>
        <v/>
      </c>
      <c r="P54" s="455"/>
    </row>
    <row r="55" spans="1:16" ht="12.75" hidden="1" customHeight="1" x14ac:dyDescent="0.2">
      <c r="A55" s="456" t="str">
        <f t="shared" si="0"/>
        <v/>
      </c>
      <c r="B55" s="470"/>
      <c r="C55" s="458"/>
      <c r="D55" s="468"/>
      <c r="E55" s="469"/>
      <c r="F55" s="470"/>
      <c r="G55" s="471"/>
      <c r="H55" s="472"/>
      <c r="I55" s="473"/>
      <c r="J55" s="474" t="str">
        <f t="shared" si="1"/>
        <v/>
      </c>
      <c r="K55" s="444"/>
      <c r="L55" s="454" t="str">
        <f t="shared" si="2"/>
        <v/>
      </c>
      <c r="M55" s="454" t="str">
        <f t="shared" si="3"/>
        <v/>
      </c>
      <c r="N55" s="454" t="str">
        <f t="shared" si="4"/>
        <v/>
      </c>
      <c r="O55" s="455" t="str">
        <f t="shared" si="7"/>
        <v/>
      </c>
      <c r="P55" s="455"/>
    </row>
    <row r="56" spans="1:16" ht="12.75" hidden="1" customHeight="1" x14ac:dyDescent="0.2">
      <c r="A56" s="456" t="str">
        <f t="shared" si="0"/>
        <v>C 22</v>
      </c>
      <c r="B56" s="470"/>
      <c r="C56" s="467"/>
      <c r="D56" s="468" t="s">
        <v>38</v>
      </c>
      <c r="E56" s="469" t="s">
        <v>714</v>
      </c>
      <c r="F56" s="470" t="s">
        <v>24</v>
      </c>
      <c r="G56" s="471"/>
      <c r="H56" s="472"/>
      <c r="I56" s="473"/>
      <c r="J56" s="474" t="str">
        <f t="shared" si="1"/>
        <v/>
      </c>
      <c r="K56" s="444"/>
      <c r="L56" s="454" t="str">
        <f t="shared" si="2"/>
        <v/>
      </c>
      <c r="M56" s="454" t="str">
        <f t="shared" si="3"/>
        <v xml:space="preserve">C </v>
      </c>
      <c r="N56" s="454" t="str">
        <f t="shared" si="4"/>
        <v xml:space="preserve">C </v>
      </c>
      <c r="O56" s="455">
        <f t="shared" si="7"/>
        <v>22</v>
      </c>
      <c r="P56" s="455"/>
    </row>
    <row r="57" spans="1:16" ht="12.75" hidden="1" customHeight="1" x14ac:dyDescent="0.2">
      <c r="A57" s="456" t="str">
        <f t="shared" si="0"/>
        <v/>
      </c>
      <c r="B57" s="470"/>
      <c r="C57" s="467"/>
      <c r="D57" s="468"/>
      <c r="E57" s="469"/>
      <c r="F57" s="470"/>
      <c r="G57" s="471"/>
      <c r="H57" s="472"/>
      <c r="I57" s="473"/>
      <c r="J57" s="474" t="str">
        <f t="shared" si="1"/>
        <v/>
      </c>
      <c r="K57" s="444"/>
      <c r="L57" s="454" t="str">
        <f t="shared" si="2"/>
        <v/>
      </c>
      <c r="M57" s="454" t="str">
        <f t="shared" si="3"/>
        <v/>
      </c>
      <c r="N57" s="454" t="str">
        <f t="shared" si="4"/>
        <v/>
      </c>
      <c r="O57" s="455" t="str">
        <f t="shared" si="7"/>
        <v/>
      </c>
      <c r="P57" s="455"/>
    </row>
    <row r="58" spans="1:16" ht="12.75" customHeight="1" x14ac:dyDescent="0.2">
      <c r="A58" s="456" t="str">
        <f t="shared" si="0"/>
        <v/>
      </c>
      <c r="B58" s="470"/>
      <c r="C58" s="467"/>
      <c r="D58" s="468" t="s">
        <v>96</v>
      </c>
      <c r="E58" s="469" t="s">
        <v>1354</v>
      </c>
      <c r="F58" s="470" t="s">
        <v>10</v>
      </c>
      <c r="G58" s="471">
        <v>5</v>
      </c>
      <c r="H58" s="472"/>
      <c r="I58" s="473"/>
      <c r="J58" s="474"/>
      <c r="K58" s="444"/>
      <c r="L58" s="454"/>
      <c r="M58" s="454"/>
      <c r="N58" s="454"/>
      <c r="O58" s="455"/>
      <c r="P58" s="478"/>
    </row>
    <row r="59" spans="1:16" ht="12.75" customHeight="1" x14ac:dyDescent="0.2">
      <c r="A59" s="456" t="str">
        <f t="shared" si="0"/>
        <v/>
      </c>
      <c r="B59" s="470"/>
      <c r="C59" s="467"/>
      <c r="D59" s="468"/>
      <c r="E59" s="469"/>
      <c r="F59" s="470"/>
      <c r="G59" s="471"/>
      <c r="H59" s="472"/>
      <c r="I59" s="473"/>
      <c r="J59" s="474"/>
      <c r="K59" s="444"/>
      <c r="L59" s="454"/>
      <c r="M59" s="454"/>
      <c r="N59" s="454"/>
      <c r="O59" s="455"/>
      <c r="P59" s="478"/>
    </row>
    <row r="60" spans="1:16" ht="12.75" customHeight="1" x14ac:dyDescent="0.2">
      <c r="A60" s="456" t="str">
        <f t="shared" si="0"/>
        <v/>
      </c>
      <c r="B60" s="470"/>
      <c r="C60" s="458"/>
      <c r="D60" s="468" t="s">
        <v>97</v>
      </c>
      <c r="E60" s="469" t="s">
        <v>1355</v>
      </c>
      <c r="F60" s="470" t="s">
        <v>15</v>
      </c>
      <c r="G60" s="471">
        <v>10</v>
      </c>
      <c r="H60" s="472"/>
      <c r="I60" s="473"/>
      <c r="J60" s="474"/>
      <c r="K60" s="444"/>
      <c r="L60" s="454"/>
      <c r="M60" s="454"/>
      <c r="N60" s="454"/>
      <c r="O60" s="455"/>
      <c r="P60" s="478"/>
    </row>
    <row r="61" spans="1:16" ht="12.75" customHeight="1" x14ac:dyDescent="0.2">
      <c r="A61" s="456" t="str">
        <f t="shared" si="0"/>
        <v/>
      </c>
      <c r="B61" s="470"/>
      <c r="C61" s="467"/>
      <c r="D61" s="468"/>
      <c r="E61" s="469"/>
      <c r="F61" s="470"/>
      <c r="G61" s="470"/>
      <c r="H61" s="472"/>
      <c r="I61" s="473"/>
      <c r="J61" s="474"/>
      <c r="K61" s="444"/>
      <c r="L61" s="454"/>
      <c r="M61" s="454"/>
      <c r="N61" s="454"/>
      <c r="O61" s="455"/>
      <c r="P61" s="478"/>
    </row>
    <row r="62" spans="1:16" ht="12.75" customHeight="1" x14ac:dyDescent="0.2">
      <c r="A62" s="456" t="str">
        <f t="shared" si="0"/>
        <v/>
      </c>
      <c r="B62" s="470"/>
      <c r="C62" s="467"/>
      <c r="D62" s="468" t="s">
        <v>98</v>
      </c>
      <c r="E62" s="469" t="s">
        <v>1364</v>
      </c>
      <c r="F62" s="470" t="s">
        <v>15</v>
      </c>
      <c r="G62" s="471">
        <v>1</v>
      </c>
      <c r="H62" s="472"/>
      <c r="I62" s="473"/>
      <c r="J62" s="474"/>
      <c r="K62" s="444"/>
      <c r="L62" s="454"/>
      <c r="M62" s="454"/>
      <c r="N62" s="454"/>
      <c r="O62" s="455"/>
      <c r="P62" s="478"/>
    </row>
    <row r="63" spans="1:16" ht="12.75" customHeight="1" x14ac:dyDescent="0.2">
      <c r="A63" s="456" t="str">
        <f t="shared" si="0"/>
        <v/>
      </c>
      <c r="B63" s="470"/>
      <c r="C63" s="467"/>
      <c r="D63" s="468"/>
      <c r="E63" s="469"/>
      <c r="F63" s="470"/>
      <c r="G63" s="470"/>
      <c r="H63" s="472"/>
      <c r="I63" s="473"/>
      <c r="J63" s="474"/>
      <c r="K63" s="444"/>
      <c r="L63" s="454"/>
      <c r="M63" s="454"/>
      <c r="N63" s="454"/>
      <c r="O63" s="455"/>
      <c r="P63" s="455"/>
    </row>
    <row r="64" spans="1:16" ht="12.75" hidden="1" customHeight="1" x14ac:dyDescent="0.2">
      <c r="A64" s="456" t="str">
        <f t="shared" si="0"/>
        <v/>
      </c>
      <c r="B64" s="470" t="s">
        <v>715</v>
      </c>
      <c r="C64" s="458" t="s">
        <v>355</v>
      </c>
      <c r="D64" s="468"/>
      <c r="E64" s="469"/>
      <c r="F64" s="470"/>
      <c r="G64" s="471"/>
      <c r="H64" s="472"/>
      <c r="I64" s="473"/>
      <c r="J64" s="474"/>
      <c r="K64" s="444"/>
      <c r="L64" s="454"/>
      <c r="M64" s="454"/>
      <c r="N64" s="454"/>
      <c r="O64" s="455"/>
      <c r="P64" s="455"/>
    </row>
    <row r="65" spans="1:16" ht="12.75" hidden="1" customHeight="1" x14ac:dyDescent="0.2">
      <c r="A65" s="456" t="str">
        <f t="shared" si="0"/>
        <v/>
      </c>
      <c r="B65" s="470"/>
      <c r="C65" s="467"/>
      <c r="D65" s="468"/>
      <c r="E65" s="469"/>
      <c r="F65" s="470"/>
      <c r="G65" s="471"/>
      <c r="H65" s="472"/>
      <c r="I65" s="473"/>
      <c r="J65" s="474"/>
      <c r="K65" s="444"/>
      <c r="L65" s="454"/>
      <c r="M65" s="454"/>
      <c r="N65" s="454"/>
      <c r="O65" s="455"/>
      <c r="P65" s="455"/>
    </row>
    <row r="66" spans="1:16" ht="12.75" hidden="1" customHeight="1" x14ac:dyDescent="0.2">
      <c r="A66" s="456" t="str">
        <f t="shared" ref="A66:A85" si="8">CONCATENATE(N66,O66)</f>
        <v/>
      </c>
      <c r="B66" s="470"/>
      <c r="C66" s="467" t="s">
        <v>320</v>
      </c>
      <c r="D66" s="468" t="s">
        <v>356</v>
      </c>
      <c r="E66" s="469"/>
      <c r="F66" s="470" t="s">
        <v>15</v>
      </c>
      <c r="G66" s="471"/>
      <c r="H66" s="472"/>
      <c r="I66" s="473"/>
      <c r="J66" s="474"/>
      <c r="K66" s="444"/>
      <c r="L66" s="454"/>
      <c r="M66" s="454"/>
      <c r="N66" s="454"/>
      <c r="O66" s="455"/>
      <c r="P66" s="455"/>
    </row>
    <row r="67" spans="1:16" ht="12.75" hidden="1" customHeight="1" x14ac:dyDescent="0.2">
      <c r="A67" s="456" t="str">
        <f t="shared" si="8"/>
        <v/>
      </c>
      <c r="B67" s="470"/>
      <c r="C67" s="467"/>
      <c r="D67" s="468"/>
      <c r="E67" s="469"/>
      <c r="F67" s="470"/>
      <c r="G67" s="471"/>
      <c r="H67" s="472"/>
      <c r="I67" s="473"/>
      <c r="J67" s="474"/>
      <c r="K67" s="444"/>
      <c r="L67" s="454"/>
      <c r="M67" s="454"/>
      <c r="N67" s="454"/>
      <c r="O67" s="455"/>
      <c r="P67" s="455"/>
    </row>
    <row r="68" spans="1:16" ht="12.75" hidden="1" customHeight="1" x14ac:dyDescent="0.2">
      <c r="A68" s="456" t="str">
        <f t="shared" si="8"/>
        <v/>
      </c>
      <c r="B68" s="470"/>
      <c r="C68" s="467" t="s">
        <v>8</v>
      </c>
      <c r="D68" s="468" t="s">
        <v>357</v>
      </c>
      <c r="E68" s="469"/>
      <c r="F68" s="470" t="s">
        <v>15</v>
      </c>
      <c r="G68" s="471"/>
      <c r="H68" s="472"/>
      <c r="I68" s="473"/>
      <c r="J68" s="474"/>
      <c r="K68" s="444"/>
      <c r="L68" s="454"/>
      <c r="M68" s="454"/>
      <c r="N68" s="454"/>
      <c r="O68" s="455"/>
      <c r="P68" s="455"/>
    </row>
    <row r="69" spans="1:16" ht="12.75" hidden="1" customHeight="1" x14ac:dyDescent="0.2">
      <c r="A69" s="456" t="str">
        <f t="shared" si="8"/>
        <v/>
      </c>
      <c r="B69" s="470"/>
      <c r="C69" s="467"/>
      <c r="D69" s="468"/>
      <c r="E69" s="469"/>
      <c r="F69" s="470"/>
      <c r="G69" s="471"/>
      <c r="H69" s="472"/>
      <c r="I69" s="473"/>
      <c r="J69" s="474"/>
      <c r="K69" s="444"/>
      <c r="L69" s="454"/>
      <c r="M69" s="454"/>
      <c r="N69" s="454"/>
      <c r="O69" s="455"/>
      <c r="P69" s="455"/>
    </row>
    <row r="70" spans="1:16" ht="12.75" hidden="1" customHeight="1" x14ac:dyDescent="0.2">
      <c r="A70" s="456" t="str">
        <f t="shared" si="8"/>
        <v/>
      </c>
      <c r="B70" s="470"/>
      <c r="C70" s="467" t="s">
        <v>321</v>
      </c>
      <c r="D70" s="468" t="s">
        <v>396</v>
      </c>
      <c r="E70" s="469"/>
      <c r="F70" s="470" t="s">
        <v>15</v>
      </c>
      <c r="G70" s="471"/>
      <c r="H70" s="472"/>
      <c r="I70" s="473"/>
      <c r="J70" s="474"/>
      <c r="K70" s="444"/>
      <c r="L70" s="454"/>
      <c r="M70" s="454"/>
      <c r="N70" s="454"/>
      <c r="O70" s="455"/>
      <c r="P70" s="455"/>
    </row>
    <row r="71" spans="1:16" ht="12.75" hidden="1" customHeight="1" x14ac:dyDescent="0.2">
      <c r="A71" s="456" t="str">
        <f t="shared" si="8"/>
        <v/>
      </c>
      <c r="B71" s="470"/>
      <c r="C71" s="477"/>
      <c r="D71" s="459"/>
      <c r="E71" s="460"/>
      <c r="F71" s="470"/>
      <c r="G71" s="471"/>
      <c r="H71" s="472"/>
      <c r="I71" s="473"/>
      <c r="J71" s="474"/>
      <c r="K71" s="444"/>
      <c r="L71" s="454"/>
      <c r="M71" s="454"/>
      <c r="N71" s="454"/>
      <c r="O71" s="455"/>
      <c r="P71" s="455"/>
    </row>
    <row r="72" spans="1:16" ht="12.75" hidden="1" customHeight="1" x14ac:dyDescent="0.2">
      <c r="A72" s="456" t="str">
        <f t="shared" si="8"/>
        <v/>
      </c>
      <c r="B72" s="470"/>
      <c r="C72" s="467" t="s">
        <v>322</v>
      </c>
      <c r="D72" s="468" t="s">
        <v>358</v>
      </c>
      <c r="E72" s="469"/>
      <c r="F72" s="470" t="s">
        <v>15</v>
      </c>
      <c r="G72" s="471"/>
      <c r="H72" s="472"/>
      <c r="I72" s="473"/>
      <c r="J72" s="474"/>
      <c r="K72" s="444"/>
      <c r="L72" s="454"/>
      <c r="M72" s="454"/>
      <c r="N72" s="454"/>
      <c r="O72" s="455"/>
      <c r="P72" s="455"/>
    </row>
    <row r="73" spans="1:16" ht="12.75" hidden="1" customHeight="1" x14ac:dyDescent="0.2">
      <c r="A73" s="456" t="str">
        <f t="shared" si="8"/>
        <v/>
      </c>
      <c r="B73" s="470"/>
      <c r="C73" s="458"/>
      <c r="D73" s="459"/>
      <c r="E73" s="460"/>
      <c r="F73" s="470"/>
      <c r="G73" s="471"/>
      <c r="H73" s="472"/>
      <c r="I73" s="473"/>
      <c r="J73" s="474"/>
      <c r="K73" s="444"/>
      <c r="L73" s="454"/>
      <c r="M73" s="454"/>
      <c r="N73" s="454"/>
      <c r="O73" s="455"/>
      <c r="P73" s="455"/>
    </row>
    <row r="74" spans="1:16" ht="12.75" hidden="1" customHeight="1" x14ac:dyDescent="0.2">
      <c r="A74" s="456" t="str">
        <f t="shared" si="8"/>
        <v/>
      </c>
      <c r="B74" s="470" t="s">
        <v>716</v>
      </c>
      <c r="C74" s="458" t="s">
        <v>354</v>
      </c>
      <c r="D74" s="459"/>
      <c r="E74" s="460"/>
      <c r="F74" s="470"/>
      <c r="G74" s="471"/>
      <c r="H74" s="472"/>
      <c r="I74" s="473"/>
      <c r="J74" s="474"/>
      <c r="K74" s="444"/>
      <c r="L74" s="454"/>
      <c r="M74" s="454"/>
      <c r="N74" s="454"/>
      <c r="O74" s="455"/>
      <c r="P74" s="455"/>
    </row>
    <row r="75" spans="1:16" ht="12.75" hidden="1" customHeight="1" x14ac:dyDescent="0.2">
      <c r="A75" s="456" t="str">
        <f t="shared" si="8"/>
        <v/>
      </c>
      <c r="B75" s="470"/>
      <c r="C75" s="467"/>
      <c r="D75" s="468"/>
      <c r="E75" s="469"/>
      <c r="F75" s="470"/>
      <c r="G75" s="471"/>
      <c r="H75" s="472"/>
      <c r="I75" s="473"/>
      <c r="J75" s="474"/>
      <c r="K75" s="444"/>
      <c r="L75" s="454"/>
      <c r="M75" s="454"/>
      <c r="N75" s="454"/>
      <c r="O75" s="455"/>
      <c r="P75" s="455"/>
    </row>
    <row r="76" spans="1:16" ht="12.75" hidden="1" customHeight="1" x14ac:dyDescent="0.2">
      <c r="A76" s="456" t="str">
        <f t="shared" si="8"/>
        <v/>
      </c>
      <c r="B76" s="470"/>
      <c r="C76" s="467" t="s">
        <v>320</v>
      </c>
      <c r="D76" s="468" t="s">
        <v>353</v>
      </c>
      <c r="E76" s="469"/>
      <c r="F76" s="470" t="s">
        <v>12</v>
      </c>
      <c r="G76" s="471"/>
      <c r="H76" s="472"/>
      <c r="I76" s="473"/>
      <c r="J76" s="474"/>
      <c r="K76" s="444"/>
      <c r="L76" s="454"/>
      <c r="M76" s="454"/>
      <c r="N76" s="454"/>
      <c r="O76" s="455"/>
      <c r="P76" s="455"/>
    </row>
    <row r="77" spans="1:16" ht="12.75" hidden="1" customHeight="1" x14ac:dyDescent="0.2">
      <c r="A77" s="456" t="str">
        <f t="shared" si="8"/>
        <v/>
      </c>
      <c r="B77" s="470"/>
      <c r="C77" s="467"/>
      <c r="D77" s="468"/>
      <c r="E77" s="469"/>
      <c r="F77" s="470"/>
      <c r="G77" s="471"/>
      <c r="H77" s="472"/>
      <c r="I77" s="473"/>
      <c r="J77" s="474"/>
      <c r="K77" s="444"/>
      <c r="L77" s="454"/>
      <c r="M77" s="454"/>
      <c r="N77" s="454"/>
      <c r="O77" s="455"/>
      <c r="P77" s="455"/>
    </row>
    <row r="78" spans="1:16" ht="12.75" hidden="1" customHeight="1" x14ac:dyDescent="0.2">
      <c r="A78" s="456" t="str">
        <f t="shared" si="8"/>
        <v/>
      </c>
      <c r="B78" s="470"/>
      <c r="C78" s="467" t="s">
        <v>8</v>
      </c>
      <c r="D78" s="468" t="s">
        <v>350</v>
      </c>
      <c r="E78" s="469"/>
      <c r="F78" s="470" t="s">
        <v>12</v>
      </c>
      <c r="G78" s="471"/>
      <c r="H78" s="472"/>
      <c r="I78" s="473"/>
      <c r="J78" s="474"/>
      <c r="K78" s="444"/>
      <c r="L78" s="454"/>
      <c r="M78" s="454"/>
      <c r="N78" s="454"/>
      <c r="O78" s="455"/>
      <c r="P78" s="455"/>
    </row>
    <row r="79" spans="1:16" ht="12.75" hidden="1" customHeight="1" x14ac:dyDescent="0.2">
      <c r="A79" s="456" t="str">
        <f t="shared" si="8"/>
        <v/>
      </c>
      <c r="B79" s="470"/>
      <c r="C79" s="467"/>
      <c r="D79" s="468"/>
      <c r="E79" s="469"/>
      <c r="F79" s="470"/>
      <c r="G79" s="471"/>
      <c r="H79" s="472"/>
      <c r="I79" s="473"/>
      <c r="J79" s="474"/>
      <c r="K79" s="444"/>
      <c r="L79" s="454"/>
      <c r="M79" s="454"/>
      <c r="N79" s="454"/>
      <c r="O79" s="455"/>
      <c r="P79" s="455"/>
    </row>
    <row r="80" spans="1:16" ht="12.75" hidden="1" customHeight="1" x14ac:dyDescent="0.2">
      <c r="A80" s="456" t="str">
        <f t="shared" si="8"/>
        <v/>
      </c>
      <c r="B80" s="470"/>
      <c r="C80" s="467" t="s">
        <v>321</v>
      </c>
      <c r="D80" s="468" t="s">
        <v>351</v>
      </c>
      <c r="E80" s="469"/>
      <c r="F80" s="470" t="s">
        <v>12</v>
      </c>
      <c r="G80" s="471"/>
      <c r="H80" s="472"/>
      <c r="I80" s="473"/>
      <c r="J80" s="474"/>
      <c r="K80" s="444"/>
      <c r="L80" s="454"/>
      <c r="M80" s="454"/>
      <c r="N80" s="454"/>
      <c r="O80" s="455"/>
      <c r="P80" s="455"/>
    </row>
    <row r="81" spans="1:16" ht="12.75" hidden="1" customHeight="1" x14ac:dyDescent="0.2">
      <c r="A81" s="456" t="str">
        <f t="shared" si="8"/>
        <v/>
      </c>
      <c r="B81" s="470"/>
      <c r="C81" s="467"/>
      <c r="D81" s="468"/>
      <c r="E81" s="469"/>
      <c r="F81" s="470"/>
      <c r="G81" s="471"/>
      <c r="H81" s="472"/>
      <c r="I81" s="473"/>
      <c r="J81" s="474"/>
      <c r="K81" s="444"/>
      <c r="L81" s="454"/>
      <c r="M81" s="454"/>
      <c r="N81" s="454"/>
      <c r="O81" s="455"/>
      <c r="P81" s="455"/>
    </row>
    <row r="82" spans="1:16" ht="12.75" hidden="1" customHeight="1" x14ac:dyDescent="0.2">
      <c r="A82" s="456" t="str">
        <f t="shared" si="8"/>
        <v/>
      </c>
      <c r="B82" s="470"/>
      <c r="C82" s="467" t="s">
        <v>322</v>
      </c>
      <c r="D82" s="468" t="s">
        <v>352</v>
      </c>
      <c r="E82" s="469"/>
      <c r="F82" s="470" t="s">
        <v>10</v>
      </c>
      <c r="G82" s="471"/>
      <c r="H82" s="472"/>
      <c r="I82" s="473"/>
      <c r="J82" s="474"/>
      <c r="K82" s="444"/>
      <c r="L82" s="454"/>
      <c r="M82" s="454"/>
      <c r="N82" s="454"/>
      <c r="O82" s="455"/>
      <c r="P82" s="455"/>
    </row>
    <row r="83" spans="1:16" ht="12.75" customHeight="1" x14ac:dyDescent="0.2">
      <c r="A83" s="456" t="str">
        <f t="shared" si="8"/>
        <v/>
      </c>
      <c r="B83" s="470"/>
      <c r="C83" s="467"/>
      <c r="D83" s="468"/>
      <c r="E83" s="469"/>
      <c r="F83" s="470"/>
      <c r="G83" s="471"/>
      <c r="H83" s="472"/>
      <c r="I83" s="473"/>
      <c r="J83" s="474"/>
      <c r="K83" s="444"/>
      <c r="L83" s="454"/>
      <c r="M83" s="454"/>
      <c r="N83" s="454"/>
      <c r="O83" s="455"/>
      <c r="P83" s="455"/>
    </row>
    <row r="84" spans="1:16" ht="12.75" customHeight="1" x14ac:dyDescent="0.2">
      <c r="A84" s="456" t="str">
        <f t="shared" si="8"/>
        <v/>
      </c>
      <c r="B84" s="470"/>
      <c r="C84" s="467"/>
      <c r="D84" s="468"/>
      <c r="E84" s="469"/>
      <c r="F84" s="470"/>
      <c r="G84" s="471"/>
      <c r="H84" s="472"/>
      <c r="I84" s="473"/>
      <c r="J84" s="474"/>
      <c r="K84" s="444"/>
      <c r="L84" s="454"/>
      <c r="M84" s="454"/>
      <c r="N84" s="454"/>
      <c r="O84" s="455"/>
      <c r="P84" s="455"/>
    </row>
    <row r="85" spans="1:16" ht="12.75" customHeight="1" x14ac:dyDescent="0.2">
      <c r="A85" s="456" t="str">
        <f t="shared" si="8"/>
        <v/>
      </c>
      <c r="B85" s="470"/>
      <c r="C85" s="467"/>
      <c r="D85" s="468"/>
      <c r="E85" s="469"/>
      <c r="F85" s="470"/>
      <c r="G85" s="471"/>
      <c r="H85" s="472"/>
      <c r="I85" s="473"/>
      <c r="J85" s="474"/>
      <c r="K85" s="444"/>
      <c r="L85" s="454"/>
      <c r="M85" s="454"/>
      <c r="N85" s="454"/>
      <c r="O85" s="455"/>
      <c r="P85" s="455"/>
    </row>
    <row r="86" spans="1:16" ht="12.75" customHeight="1" x14ac:dyDescent="0.2">
      <c r="A86" s="456"/>
      <c r="B86" s="470"/>
      <c r="C86" s="467"/>
      <c r="D86" s="468"/>
      <c r="E86" s="469"/>
      <c r="F86" s="470"/>
      <c r="G86" s="471"/>
      <c r="H86" s="472"/>
      <c r="I86" s="473"/>
      <c r="J86" s="474"/>
      <c r="K86" s="444"/>
      <c r="L86" s="454"/>
      <c r="M86" s="454"/>
      <c r="N86" s="454"/>
      <c r="O86" s="455"/>
      <c r="P86" s="455"/>
    </row>
    <row r="87" spans="1:16" ht="12.75" customHeight="1" x14ac:dyDescent="0.2">
      <c r="A87" s="456"/>
      <c r="B87" s="470"/>
      <c r="C87" s="467"/>
      <c r="D87" s="468"/>
      <c r="E87" s="469"/>
      <c r="F87" s="470"/>
      <c r="G87" s="471"/>
      <c r="H87" s="472"/>
      <c r="I87" s="473"/>
      <c r="J87" s="474"/>
      <c r="K87" s="444"/>
      <c r="L87" s="454"/>
      <c r="M87" s="454"/>
      <c r="N87" s="454"/>
      <c r="O87" s="455"/>
      <c r="P87" s="455"/>
    </row>
    <row r="88" spans="1:16" ht="12.75" customHeight="1" x14ac:dyDescent="0.2">
      <c r="A88" s="456"/>
      <c r="B88" s="470"/>
      <c r="C88" s="467"/>
      <c r="D88" s="468"/>
      <c r="E88" s="469"/>
      <c r="F88" s="470"/>
      <c r="G88" s="471"/>
      <c r="H88" s="472"/>
      <c r="I88" s="473"/>
      <c r="J88" s="474"/>
      <c r="K88" s="444"/>
      <c r="L88" s="454"/>
      <c r="M88" s="454"/>
      <c r="N88" s="454"/>
      <c r="O88" s="455"/>
      <c r="P88" s="455"/>
    </row>
    <row r="89" spans="1:16" ht="12.75" customHeight="1" x14ac:dyDescent="0.2">
      <c r="A89" s="456"/>
      <c r="B89" s="470"/>
      <c r="C89" s="467"/>
      <c r="D89" s="468"/>
      <c r="E89" s="469"/>
      <c r="F89" s="470"/>
      <c r="G89" s="471"/>
      <c r="H89" s="472"/>
      <c r="I89" s="473"/>
      <c r="J89" s="474"/>
      <c r="K89" s="444"/>
      <c r="L89" s="454"/>
      <c r="M89" s="454"/>
      <c r="N89" s="454"/>
      <c r="O89" s="455"/>
      <c r="P89" s="455"/>
    </row>
    <row r="90" spans="1:16" ht="12.75" customHeight="1" x14ac:dyDescent="0.2">
      <c r="A90" s="456"/>
      <c r="B90" s="470"/>
      <c r="C90" s="467"/>
      <c r="D90" s="468"/>
      <c r="E90" s="469"/>
      <c r="F90" s="470"/>
      <c r="G90" s="471"/>
      <c r="H90" s="472"/>
      <c r="I90" s="473"/>
      <c r="J90" s="474"/>
      <c r="K90" s="444"/>
      <c r="L90" s="454"/>
      <c r="M90" s="454"/>
      <c r="N90" s="454"/>
      <c r="O90" s="455"/>
      <c r="P90" s="455"/>
    </row>
    <row r="91" spans="1:16" ht="12.75" customHeight="1" x14ac:dyDescent="0.2">
      <c r="A91" s="456"/>
      <c r="B91" s="470"/>
      <c r="C91" s="467"/>
      <c r="D91" s="468"/>
      <c r="E91" s="469"/>
      <c r="F91" s="470"/>
      <c r="G91" s="471"/>
      <c r="H91" s="472"/>
      <c r="I91" s="473"/>
      <c r="J91" s="474"/>
      <c r="K91" s="444"/>
      <c r="L91" s="454"/>
      <c r="M91" s="454"/>
      <c r="N91" s="454"/>
      <c r="O91" s="455"/>
      <c r="P91" s="455"/>
    </row>
    <row r="92" spans="1:16" ht="12.75" customHeight="1" x14ac:dyDescent="0.2">
      <c r="A92" s="456"/>
      <c r="B92" s="470"/>
      <c r="C92" s="467"/>
      <c r="D92" s="468"/>
      <c r="E92" s="469"/>
      <c r="F92" s="470"/>
      <c r="G92" s="471"/>
      <c r="H92" s="472"/>
      <c r="I92" s="473"/>
      <c r="J92" s="474"/>
      <c r="K92" s="444"/>
      <c r="L92" s="454"/>
      <c r="M92" s="454"/>
      <c r="N92" s="454"/>
      <c r="O92" s="455"/>
      <c r="P92" s="455"/>
    </row>
    <row r="93" spans="1:16" ht="12.75" customHeight="1" x14ac:dyDescent="0.2">
      <c r="A93" s="456"/>
      <c r="B93" s="470"/>
      <c r="C93" s="467"/>
      <c r="D93" s="468"/>
      <c r="E93" s="469"/>
      <c r="F93" s="470"/>
      <c r="G93" s="471"/>
      <c r="H93" s="472"/>
      <c r="I93" s="473"/>
      <c r="J93" s="474"/>
      <c r="K93" s="444"/>
      <c r="L93" s="454"/>
      <c r="M93" s="454"/>
      <c r="N93" s="454"/>
      <c r="O93" s="455"/>
      <c r="P93" s="455"/>
    </row>
    <row r="94" spans="1:16" ht="12.75" customHeight="1" x14ac:dyDescent="0.2">
      <c r="A94" s="456"/>
      <c r="B94" s="470"/>
      <c r="C94" s="467"/>
      <c r="D94" s="468"/>
      <c r="E94" s="469"/>
      <c r="F94" s="470"/>
      <c r="G94" s="471"/>
      <c r="H94" s="472"/>
      <c r="I94" s="479"/>
      <c r="J94" s="474"/>
      <c r="K94" s="444"/>
      <c r="L94" s="454"/>
      <c r="M94" s="454"/>
      <c r="N94" s="454"/>
      <c r="O94" s="455"/>
      <c r="P94" s="480"/>
    </row>
    <row r="95" spans="1:16" ht="12.75" hidden="1" customHeight="1" x14ac:dyDescent="0.2">
      <c r="A95" s="456"/>
      <c r="B95" s="470"/>
      <c r="C95" s="467"/>
      <c r="D95" s="468"/>
      <c r="E95" s="469"/>
      <c r="F95" s="470"/>
      <c r="G95" s="471"/>
      <c r="H95" s="472"/>
      <c r="I95" s="473"/>
      <c r="J95" s="474"/>
      <c r="K95" s="444"/>
      <c r="L95" s="454"/>
      <c r="M95" s="454"/>
      <c r="N95" s="454"/>
      <c r="O95" s="455"/>
      <c r="P95" s="455"/>
    </row>
    <row r="96" spans="1:16" ht="12.75" hidden="1" customHeight="1" x14ac:dyDescent="0.2">
      <c r="A96" s="456"/>
      <c r="B96" s="470"/>
      <c r="C96" s="467"/>
      <c r="D96" s="468"/>
      <c r="E96" s="469"/>
      <c r="F96" s="470"/>
      <c r="G96" s="471"/>
      <c r="H96" s="472"/>
      <c r="I96" s="473"/>
      <c r="J96" s="474"/>
      <c r="K96" s="444"/>
      <c r="L96" s="454"/>
      <c r="M96" s="454"/>
      <c r="N96" s="454"/>
      <c r="O96" s="455"/>
      <c r="P96" s="455"/>
    </row>
    <row r="97" spans="1:16" ht="12.75" hidden="1" customHeight="1" x14ac:dyDescent="0.2">
      <c r="A97" s="456"/>
      <c r="B97" s="470"/>
      <c r="C97" s="467"/>
      <c r="D97" s="468"/>
      <c r="E97" s="469"/>
      <c r="F97" s="470"/>
      <c r="G97" s="471"/>
      <c r="H97" s="472"/>
      <c r="I97" s="473"/>
      <c r="J97" s="474"/>
      <c r="K97" s="444"/>
      <c r="L97" s="454"/>
      <c r="M97" s="454"/>
      <c r="N97" s="454"/>
      <c r="O97" s="455"/>
      <c r="P97" s="455"/>
    </row>
    <row r="98" spans="1:16" ht="12.75" hidden="1" customHeight="1" x14ac:dyDescent="0.2">
      <c r="A98" s="456"/>
      <c r="B98" s="470"/>
      <c r="C98" s="467"/>
      <c r="D98" s="468"/>
      <c r="E98" s="469"/>
      <c r="F98" s="470"/>
      <c r="G98" s="471"/>
      <c r="H98" s="472"/>
      <c r="I98" s="473"/>
      <c r="J98" s="474"/>
      <c r="K98" s="444"/>
      <c r="L98" s="454"/>
      <c r="M98" s="454"/>
      <c r="N98" s="454"/>
      <c r="O98" s="455"/>
      <c r="P98" s="455"/>
    </row>
    <row r="99" spans="1:16" ht="12.75" hidden="1" customHeight="1" x14ac:dyDescent="0.2">
      <c r="A99" s="456"/>
      <c r="B99" s="470"/>
      <c r="C99" s="467"/>
      <c r="D99" s="468"/>
      <c r="E99" s="469"/>
      <c r="F99" s="470"/>
      <c r="G99" s="471"/>
      <c r="H99" s="472"/>
      <c r="I99" s="473"/>
      <c r="J99" s="474"/>
      <c r="K99" s="444"/>
      <c r="L99" s="454"/>
      <c r="M99" s="454"/>
      <c r="N99" s="454"/>
      <c r="O99" s="455"/>
      <c r="P99" s="455"/>
    </row>
    <row r="100" spans="1:16" ht="12.75" hidden="1" customHeight="1" x14ac:dyDescent="0.2">
      <c r="A100" s="456"/>
      <c r="B100" s="470"/>
      <c r="C100" s="467"/>
      <c r="D100" s="468"/>
      <c r="E100" s="469"/>
      <c r="F100" s="470"/>
      <c r="G100" s="471"/>
      <c r="H100" s="472"/>
      <c r="I100" s="473"/>
      <c r="J100" s="474"/>
      <c r="K100" s="444"/>
      <c r="L100" s="454"/>
      <c r="M100" s="454"/>
      <c r="N100" s="454"/>
      <c r="O100" s="455"/>
      <c r="P100" s="455"/>
    </row>
    <row r="101" spans="1:16" ht="12.75" hidden="1" customHeight="1" x14ac:dyDescent="0.2">
      <c r="A101" s="456"/>
      <c r="B101" s="470"/>
      <c r="C101" s="467"/>
      <c r="D101" s="468"/>
      <c r="E101" s="469"/>
      <c r="F101" s="470"/>
      <c r="G101" s="471"/>
      <c r="H101" s="472"/>
      <c r="I101" s="473"/>
      <c r="J101" s="474"/>
      <c r="K101" s="444"/>
      <c r="L101" s="454"/>
      <c r="M101" s="454"/>
      <c r="N101" s="454"/>
      <c r="O101" s="455"/>
      <c r="P101" s="455"/>
    </row>
    <row r="102" spans="1:16" ht="20.100000000000001" customHeight="1" x14ac:dyDescent="0.2">
      <c r="A102" s="481" t="str">
        <f>$B$9</f>
        <v>SANS 1200C</v>
      </c>
      <c r="B102" s="482"/>
      <c r="C102" s="483" t="s">
        <v>21</v>
      </c>
      <c r="D102" s="483"/>
      <c r="E102" s="483"/>
      <c r="F102" s="484"/>
      <c r="G102" s="484"/>
      <c r="H102" s="484"/>
      <c r="I102" s="473"/>
      <c r="J102" s="485"/>
      <c r="K102" s="444"/>
      <c r="L102" s="454"/>
      <c r="M102" s="454"/>
      <c r="N102" s="444"/>
      <c r="O102" s="444"/>
      <c r="P102" s="486"/>
    </row>
    <row r="103" spans="1:16" ht="12.75" customHeight="1" x14ac:dyDescent="0.2"/>
    <row r="104" spans="1:16" ht="12.75" customHeight="1" x14ac:dyDescent="0.2"/>
    <row r="105" spans="1:16" ht="12.75" customHeight="1" x14ac:dyDescent="0.2"/>
    <row r="106" spans="1:16" ht="12.75" customHeight="1" x14ac:dyDescent="0.2"/>
    <row r="107" spans="1:16" ht="12.75" customHeight="1" x14ac:dyDescent="0.2"/>
    <row r="108" spans="1:16" ht="12.75" customHeight="1" x14ac:dyDescent="0.2"/>
    <row r="109" spans="1:16" ht="12.75" customHeight="1" x14ac:dyDescent="0.2"/>
    <row r="110" spans="1:16" ht="12.75" customHeight="1" x14ac:dyDescent="0.2"/>
    <row r="111" spans="1:16" ht="12.75" customHeight="1" x14ac:dyDescent="0.2"/>
    <row r="112" spans="1:16"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20.100000000000001"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sheetData>
  <mergeCells count="12">
    <mergeCell ref="C6:E6"/>
    <mergeCell ref="A5:J5"/>
    <mergeCell ref="A1:B4"/>
    <mergeCell ref="C1:E4"/>
    <mergeCell ref="F1:G1"/>
    <mergeCell ref="H1:J1"/>
    <mergeCell ref="F2:G2"/>
    <mergeCell ref="H2:J2"/>
    <mergeCell ref="F3:G3"/>
    <mergeCell ref="H3:J3"/>
    <mergeCell ref="F4:G4"/>
    <mergeCell ref="H4:J4"/>
  </mergeCells>
  <pageMargins left="0.74803149606299213" right="0.74803149606299213" top="0.98425196850393704" bottom="0.98425196850393704" header="0.51181102362204722" footer="0.51181102362204722"/>
  <pageSetup paperSize="9" scale="85" fitToHeight="0" orientation="landscape" r:id="rId1"/>
  <headerFooter alignWithMargins="0">
    <oddHeader>&amp;L&amp;G</oddHeader>
    <oddFooter>&amp;C&amp;"Arial Narrow,Regular"&amp;9SECTION1200C: SITE CLEANRANCE
Page No:&amp;P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FF00"/>
    <pageSetUpPr fitToPage="1"/>
  </sheetPr>
  <dimension ref="A1:P673"/>
  <sheetViews>
    <sheetView view="pageBreakPreview" zoomScaleNormal="100" zoomScaleSheetLayoutView="100" zoomScalePageLayoutView="85" workbookViewId="0">
      <selection activeCell="E57" sqref="E57"/>
    </sheetView>
  </sheetViews>
  <sheetFormatPr defaultColWidth="9.140625" defaultRowHeight="12" customHeight="1" x14ac:dyDescent="0.25"/>
  <cols>
    <col min="1" max="1" width="7.7109375" style="108" customWidth="1"/>
    <col min="2" max="2" width="15.140625" style="108" customWidth="1"/>
    <col min="3" max="4" width="3.7109375" style="108" customWidth="1"/>
    <col min="5" max="5" width="49.140625" style="108" customWidth="1"/>
    <col min="6" max="6" width="7.7109375" style="107" customWidth="1"/>
    <col min="7" max="9" width="12.7109375" style="107" customWidth="1"/>
    <col min="10" max="10" width="12.28515625" style="107" customWidth="1"/>
    <col min="11" max="15" width="9.140625" style="108" hidden="1" customWidth="1"/>
    <col min="16" max="16" width="10.7109375" style="108" customWidth="1"/>
    <col min="17" max="16384" width="9.140625" style="108"/>
  </cols>
  <sheetData>
    <row r="1" spans="1:16" ht="12" customHeight="1" x14ac:dyDescent="0.2">
      <c r="A1" s="237"/>
      <c r="B1" s="238"/>
      <c r="C1" s="487" t="str">
        <f>'P&amp;G REV01'!C1</f>
        <v>Central East Cluster
Civil Works  Detailed Design Package
Bill of Quantities</v>
      </c>
      <c r="D1" s="488"/>
      <c r="E1" s="489"/>
      <c r="F1" s="246" t="s">
        <v>561</v>
      </c>
      <c r="G1" s="247"/>
      <c r="H1" s="248"/>
      <c r="I1" s="249"/>
      <c r="J1" s="250"/>
    </row>
    <row r="2" spans="1:16" ht="12" customHeight="1" x14ac:dyDescent="0.2">
      <c r="A2" s="239"/>
      <c r="B2" s="240"/>
      <c r="C2" s="490"/>
      <c r="D2" s="491"/>
      <c r="E2" s="492"/>
      <c r="F2" s="246" t="s">
        <v>562</v>
      </c>
      <c r="G2" s="247"/>
      <c r="H2" s="248"/>
      <c r="I2" s="249"/>
      <c r="J2" s="250"/>
    </row>
    <row r="3" spans="1:16" ht="12" customHeight="1" x14ac:dyDescent="0.2">
      <c r="A3" s="239"/>
      <c r="B3" s="240"/>
      <c r="C3" s="490"/>
      <c r="D3" s="491"/>
      <c r="E3" s="492"/>
      <c r="F3" s="246" t="s">
        <v>563</v>
      </c>
      <c r="G3" s="247"/>
      <c r="H3" s="248"/>
      <c r="I3" s="249"/>
      <c r="J3" s="250"/>
    </row>
    <row r="4" spans="1:16" ht="12" customHeight="1" x14ac:dyDescent="0.2">
      <c r="A4" s="241"/>
      <c r="B4" s="242"/>
      <c r="C4" s="493"/>
      <c r="D4" s="494"/>
      <c r="E4" s="495"/>
      <c r="F4" s="246" t="s">
        <v>564</v>
      </c>
      <c r="G4" s="247"/>
      <c r="H4" s="248"/>
      <c r="I4" s="249"/>
      <c r="J4" s="250"/>
    </row>
    <row r="5" spans="1:16" ht="12" customHeight="1" x14ac:dyDescent="0.25">
      <c r="A5" s="496" t="str">
        <f>'COVER SHEET'!B2</f>
        <v>Project  Name: SASOL CHEM 88/11 kV SUBSTATION BREAKER ROOM - NEW CABLE TRENCH AND RELATED WORKS:
Civil works - Bill of Quantities</v>
      </c>
      <c r="B5" s="497"/>
      <c r="C5" s="497"/>
      <c r="D5" s="497"/>
      <c r="E5" s="497"/>
      <c r="F5" s="497"/>
      <c r="G5" s="497"/>
      <c r="H5" s="497"/>
      <c r="I5" s="497"/>
      <c r="J5" s="498"/>
    </row>
    <row r="6" spans="1:16" ht="39.950000000000003" customHeight="1" x14ac:dyDescent="0.25">
      <c r="A6" s="109" t="s">
        <v>565</v>
      </c>
      <c r="B6" s="109" t="s">
        <v>566</v>
      </c>
      <c r="C6" s="231" t="s">
        <v>0</v>
      </c>
      <c r="D6" s="232"/>
      <c r="E6" s="233"/>
      <c r="F6" s="109" t="s">
        <v>1</v>
      </c>
      <c r="G6" s="109" t="s">
        <v>2</v>
      </c>
      <c r="H6" s="109" t="s">
        <v>3</v>
      </c>
      <c r="I6" s="224"/>
      <c r="J6" s="146" t="s">
        <v>4</v>
      </c>
      <c r="P6" s="223" t="s">
        <v>4</v>
      </c>
    </row>
    <row r="7" spans="1:16" ht="12.75" customHeight="1" x14ac:dyDescent="0.3">
      <c r="A7" s="132" t="str">
        <f t="shared" ref="A7:A65" si="0">CONCATENATE(N7,O7)</f>
        <v/>
      </c>
      <c r="B7" s="133"/>
      <c r="C7" s="111"/>
      <c r="D7" s="112"/>
      <c r="E7" s="113"/>
      <c r="F7" s="133"/>
      <c r="G7" s="105"/>
      <c r="H7" s="134"/>
      <c r="I7" s="225"/>
      <c r="J7" s="135" t="str">
        <f t="shared" ref="J7:J65" si="1">IF(AND(OR(G7=0,H7=0)),"",G7*H7)</f>
        <v/>
      </c>
      <c r="N7" s="7" t="str">
        <f>IF(ISBLANK(F7),"","D ")</f>
        <v/>
      </c>
      <c r="O7" s="5" t="str">
        <f>IF(N7="D ",1,"")</f>
        <v/>
      </c>
    </row>
    <row r="8" spans="1:16" ht="12.75" customHeight="1" x14ac:dyDescent="0.2">
      <c r="A8" s="499" t="str">
        <f t="shared" si="0"/>
        <v/>
      </c>
      <c r="B8" s="500"/>
      <c r="C8" s="501"/>
      <c r="D8" s="502"/>
      <c r="E8" s="503"/>
      <c r="F8" s="500"/>
      <c r="G8" s="504"/>
      <c r="H8" s="505"/>
      <c r="I8" s="506"/>
      <c r="J8" s="507" t="str">
        <f t="shared" si="1"/>
        <v/>
      </c>
      <c r="K8" s="508"/>
      <c r="L8" s="508"/>
      <c r="M8" s="508"/>
      <c r="N8" s="509" t="str">
        <f>IF(ISBLANK(F8),"","D ")</f>
        <v/>
      </c>
      <c r="O8" s="75" t="str">
        <f>IF(N8="D ",1,"")</f>
        <v/>
      </c>
      <c r="P8" s="508"/>
    </row>
    <row r="9" spans="1:16" ht="12.75" customHeight="1" x14ac:dyDescent="0.2">
      <c r="A9" s="499" t="str">
        <f t="shared" si="0"/>
        <v/>
      </c>
      <c r="B9" s="510" t="s">
        <v>174</v>
      </c>
      <c r="C9" s="511" t="s">
        <v>28</v>
      </c>
      <c r="D9" s="502"/>
      <c r="E9" s="503"/>
      <c r="F9" s="500"/>
      <c r="G9" s="504"/>
      <c r="H9" s="505"/>
      <c r="I9" s="506"/>
      <c r="J9" s="507" t="str">
        <f t="shared" si="1"/>
        <v/>
      </c>
      <c r="K9" s="508"/>
      <c r="L9" s="508"/>
      <c r="M9" s="508"/>
      <c r="N9" s="509" t="str">
        <f>IF(ISBLANK(F9),"","D ")</f>
        <v/>
      </c>
      <c r="O9" s="75" t="str">
        <f>IF(N9="D ",1,"")</f>
        <v/>
      </c>
      <c r="P9" s="508"/>
    </row>
    <row r="10" spans="1:16" ht="12.75" customHeight="1" x14ac:dyDescent="0.2">
      <c r="A10" s="499" t="str">
        <f t="shared" si="0"/>
        <v/>
      </c>
      <c r="B10" s="500"/>
      <c r="C10" s="511"/>
      <c r="D10" s="512"/>
      <c r="E10" s="513"/>
      <c r="F10" s="514"/>
      <c r="G10" s="515"/>
      <c r="H10" s="516"/>
      <c r="I10" s="517"/>
      <c r="J10" s="507" t="str">
        <f t="shared" si="1"/>
        <v/>
      </c>
      <c r="K10" s="508"/>
      <c r="L10" s="508"/>
      <c r="M10" s="508"/>
      <c r="N10" s="509" t="str">
        <f>IF(ISBLANK(F10),"","D ")</f>
        <v/>
      </c>
      <c r="O10" s="75" t="str">
        <f>IF(N10="D ",1,"")</f>
        <v/>
      </c>
      <c r="P10" s="508"/>
    </row>
    <row r="11" spans="1:16" ht="12.75" customHeight="1" x14ac:dyDescent="0.2">
      <c r="A11" s="499" t="str">
        <f t="shared" si="0"/>
        <v/>
      </c>
      <c r="B11" s="514"/>
      <c r="C11" s="511"/>
      <c r="D11" s="512"/>
      <c r="E11" s="513"/>
      <c r="F11" s="514"/>
      <c r="G11" s="515"/>
      <c r="H11" s="516"/>
      <c r="I11" s="517"/>
      <c r="J11" s="507" t="str">
        <f t="shared" si="1"/>
        <v/>
      </c>
      <c r="K11" s="509" t="str">
        <f>IF(ISBLANK(B11),"","C ")</f>
        <v/>
      </c>
      <c r="L11" s="509" t="str">
        <f>IF(ISBLANK(F11),"","C ")</f>
        <v/>
      </c>
      <c r="M11" s="509"/>
      <c r="N11" s="509" t="str">
        <f>IF(K11="C ","C ",IF(L11="C ","C ",""))</f>
        <v/>
      </c>
      <c r="O11" s="75" t="str">
        <f>IF(AND(N11="C ",ISNUMBER(MAX(O3:O10))),MAX(O3:O10)+1,"")</f>
        <v/>
      </c>
      <c r="P11" s="508"/>
    </row>
    <row r="12" spans="1:16" ht="12.75" hidden="1" customHeight="1" x14ac:dyDescent="0.2">
      <c r="A12" s="499" t="str">
        <f t="shared" si="0"/>
        <v>D 1</v>
      </c>
      <c r="B12" s="514" t="s">
        <v>717</v>
      </c>
      <c r="C12" s="518" t="s">
        <v>13</v>
      </c>
      <c r="D12" s="519"/>
      <c r="E12" s="520"/>
      <c r="F12" s="521" t="s">
        <v>15</v>
      </c>
      <c r="G12" s="515"/>
      <c r="H12" s="516"/>
      <c r="I12" s="517"/>
      <c r="J12" s="507" t="str">
        <f t="shared" si="1"/>
        <v/>
      </c>
      <c r="K12" s="509" t="str">
        <f t="shared" ref="K12:K69" si="2">IF(ISBLANK(B12),"","D ")</f>
        <v xml:space="preserve">D </v>
      </c>
      <c r="L12" s="509" t="str">
        <f t="shared" ref="L12:L69" si="3">IF(ISBLANK(F12),"","D ")</f>
        <v xml:space="preserve">D </v>
      </c>
      <c r="M12" s="509"/>
      <c r="N12" s="509" t="str">
        <f>IF(K12="D ","D ",IF(L12="D ","D ",""))</f>
        <v xml:space="preserve">D </v>
      </c>
      <c r="O12" s="75">
        <f>IF(N12="D ",1,"")</f>
        <v>1</v>
      </c>
      <c r="P12" s="508"/>
    </row>
    <row r="13" spans="1:16" ht="12.75" hidden="1" customHeight="1" x14ac:dyDescent="0.2">
      <c r="A13" s="499" t="str">
        <f t="shared" si="0"/>
        <v/>
      </c>
      <c r="B13" s="514"/>
      <c r="C13" s="518" t="s">
        <v>14</v>
      </c>
      <c r="D13" s="519"/>
      <c r="E13" s="520"/>
      <c r="F13" s="521"/>
      <c r="G13" s="515"/>
      <c r="H13" s="516"/>
      <c r="I13" s="517"/>
      <c r="J13" s="507" t="str">
        <f t="shared" si="1"/>
        <v/>
      </c>
      <c r="K13" s="509" t="str">
        <f t="shared" si="2"/>
        <v/>
      </c>
      <c r="L13" s="509" t="str">
        <f t="shared" si="3"/>
        <v/>
      </c>
      <c r="M13" s="509"/>
      <c r="N13" s="509" t="str">
        <f t="shared" ref="N13:N70" si="4">IF(K13="D ","D ",IF(L13="D ","D ",""))</f>
        <v/>
      </c>
      <c r="O13" s="75" t="str">
        <f>IF(AND(N13="D ",ISNUMBER(MAX(O4:O12))),MAX(O4:O12)+1,"")</f>
        <v/>
      </c>
      <c r="P13" s="508"/>
    </row>
    <row r="14" spans="1:16" ht="12.75" hidden="1" customHeight="1" x14ac:dyDescent="0.2">
      <c r="A14" s="499" t="str">
        <f t="shared" si="0"/>
        <v/>
      </c>
      <c r="B14" s="514"/>
      <c r="C14" s="518"/>
      <c r="D14" s="519"/>
      <c r="E14" s="520"/>
      <c r="F14" s="521"/>
      <c r="G14" s="515"/>
      <c r="H14" s="516"/>
      <c r="I14" s="517"/>
      <c r="J14" s="507" t="str">
        <f t="shared" si="1"/>
        <v/>
      </c>
      <c r="K14" s="509" t="str">
        <f t="shared" si="2"/>
        <v/>
      </c>
      <c r="L14" s="509" t="str">
        <f t="shared" si="3"/>
        <v/>
      </c>
      <c r="M14" s="509"/>
      <c r="N14" s="509" t="str">
        <f t="shared" si="4"/>
        <v/>
      </c>
      <c r="O14" s="75" t="str">
        <f>IF(AND(N14="D ",ISNUMBER(MAX(O6:O13))),MAX(O6:O13)+1,"")</f>
        <v/>
      </c>
      <c r="P14" s="508"/>
    </row>
    <row r="15" spans="1:16" ht="12.75" hidden="1" customHeight="1" x14ac:dyDescent="0.2">
      <c r="A15" s="499" t="str">
        <f t="shared" si="0"/>
        <v>D 2</v>
      </c>
      <c r="B15" s="514" t="s">
        <v>718</v>
      </c>
      <c r="C15" s="522" t="s">
        <v>29</v>
      </c>
      <c r="D15" s="512"/>
      <c r="E15" s="513"/>
      <c r="F15" s="514"/>
      <c r="G15" s="515"/>
      <c r="H15" s="516"/>
      <c r="I15" s="517"/>
      <c r="J15" s="507" t="str">
        <f t="shared" si="1"/>
        <v/>
      </c>
      <c r="K15" s="509" t="str">
        <f t="shared" si="2"/>
        <v xml:space="preserve">D </v>
      </c>
      <c r="L15" s="509" t="str">
        <f t="shared" si="3"/>
        <v/>
      </c>
      <c r="M15" s="509"/>
      <c r="N15" s="509" t="str">
        <f t="shared" si="4"/>
        <v xml:space="preserve">D </v>
      </c>
      <c r="O15" s="75">
        <f>IF(AND(N15="D ",ISNUMBER(MAX(O7:O14))),MAX(O7:O14)+1,"")</f>
        <v>2</v>
      </c>
      <c r="P15" s="508"/>
    </row>
    <row r="16" spans="1:16" ht="12.75" hidden="1" customHeight="1" x14ac:dyDescent="0.2">
      <c r="A16" s="499" t="str">
        <f t="shared" si="0"/>
        <v/>
      </c>
      <c r="B16" s="514"/>
      <c r="C16" s="523"/>
      <c r="D16" s="512"/>
      <c r="E16" s="513"/>
      <c r="F16" s="514"/>
      <c r="G16" s="515"/>
      <c r="H16" s="516"/>
      <c r="I16" s="517"/>
      <c r="J16" s="507" t="str">
        <f t="shared" si="1"/>
        <v/>
      </c>
      <c r="K16" s="509" t="str">
        <f t="shared" si="2"/>
        <v/>
      </c>
      <c r="L16" s="509" t="str">
        <f t="shared" si="3"/>
        <v/>
      </c>
      <c r="M16" s="509"/>
      <c r="N16" s="509" t="str">
        <f t="shared" si="4"/>
        <v/>
      </c>
      <c r="O16" s="75" t="str">
        <f>IF(AND(N16="D ",ISNUMBER(MAX(O7:O15))),MAX(O7:O15)+1,"")</f>
        <v/>
      </c>
      <c r="P16" s="508"/>
    </row>
    <row r="17" spans="1:16" ht="12.75" hidden="1" customHeight="1" x14ac:dyDescent="0.2">
      <c r="A17" s="499" t="str">
        <f t="shared" si="0"/>
        <v>D 3</v>
      </c>
      <c r="B17" s="514" t="s">
        <v>718</v>
      </c>
      <c r="C17" s="523" t="s">
        <v>320</v>
      </c>
      <c r="D17" s="512" t="s">
        <v>1246</v>
      </c>
      <c r="E17" s="513"/>
      <c r="F17" s="514"/>
      <c r="G17" s="515"/>
      <c r="H17" s="516"/>
      <c r="I17" s="517"/>
      <c r="J17" s="507" t="str">
        <f t="shared" si="1"/>
        <v/>
      </c>
      <c r="K17" s="509" t="str">
        <f t="shared" si="2"/>
        <v xml:space="preserve">D </v>
      </c>
      <c r="L17" s="509" t="str">
        <f t="shared" si="3"/>
        <v/>
      </c>
      <c r="M17" s="509"/>
      <c r="N17" s="509" t="str">
        <f t="shared" si="4"/>
        <v xml:space="preserve">D </v>
      </c>
      <c r="O17" s="75">
        <f t="shared" ref="O17:O18" si="5">IF(AND(N17="D ",ISNUMBER(MAX(O7:O16))),MAX(O7:O16)+1,"")</f>
        <v>3</v>
      </c>
      <c r="P17" s="508"/>
    </row>
    <row r="18" spans="1:16" ht="12.75" hidden="1" customHeight="1" x14ac:dyDescent="0.2">
      <c r="A18" s="499" t="str">
        <f t="shared" si="0"/>
        <v/>
      </c>
      <c r="B18" s="514"/>
      <c r="C18" s="523"/>
      <c r="D18" s="512" t="s">
        <v>1245</v>
      </c>
      <c r="E18" s="513"/>
      <c r="F18" s="514"/>
      <c r="G18" s="515"/>
      <c r="H18" s="516"/>
      <c r="I18" s="517"/>
      <c r="J18" s="507" t="str">
        <f t="shared" si="1"/>
        <v/>
      </c>
      <c r="K18" s="509" t="str">
        <f t="shared" si="2"/>
        <v/>
      </c>
      <c r="L18" s="509" t="str">
        <f t="shared" si="3"/>
        <v/>
      </c>
      <c r="M18" s="509"/>
      <c r="N18" s="509" t="str">
        <f t="shared" si="4"/>
        <v/>
      </c>
      <c r="O18" s="75" t="str">
        <f t="shared" si="5"/>
        <v/>
      </c>
      <c r="P18" s="508"/>
    </row>
    <row r="19" spans="1:16" ht="12.75" hidden="1" customHeight="1" x14ac:dyDescent="0.2">
      <c r="A19" s="499" t="str">
        <f t="shared" si="0"/>
        <v/>
      </c>
      <c r="B19" s="514"/>
      <c r="C19" s="523"/>
      <c r="D19" s="512"/>
      <c r="E19" s="513"/>
      <c r="F19" s="514"/>
      <c r="G19" s="515"/>
      <c r="H19" s="516"/>
      <c r="I19" s="517"/>
      <c r="J19" s="507" t="str">
        <f t="shared" si="1"/>
        <v/>
      </c>
      <c r="K19" s="509" t="str">
        <f t="shared" si="2"/>
        <v/>
      </c>
      <c r="L19" s="509" t="str">
        <f t="shared" si="3"/>
        <v/>
      </c>
      <c r="M19" s="509"/>
      <c r="N19" s="509" t="str">
        <f t="shared" si="4"/>
        <v/>
      </c>
      <c r="O19" s="75" t="str">
        <f>IF(AND(N19="D ",ISNUMBER(MAX(O10:O18))),MAX(O10:O18)+1,"")</f>
        <v/>
      </c>
      <c r="P19" s="508"/>
    </row>
    <row r="20" spans="1:16" ht="12.75" hidden="1" customHeight="1" x14ac:dyDescent="0.2">
      <c r="A20" s="499" t="str">
        <f t="shared" si="0"/>
        <v>D 4</v>
      </c>
      <c r="B20" s="514"/>
      <c r="C20" s="523"/>
      <c r="D20" s="512" t="s">
        <v>32</v>
      </c>
      <c r="E20" s="513" t="s">
        <v>524</v>
      </c>
      <c r="F20" s="521" t="s">
        <v>15</v>
      </c>
      <c r="G20" s="515"/>
      <c r="H20" s="516"/>
      <c r="I20" s="517"/>
      <c r="J20" s="507" t="str">
        <f t="shared" si="1"/>
        <v/>
      </c>
      <c r="K20" s="509" t="str">
        <f t="shared" si="2"/>
        <v/>
      </c>
      <c r="L20" s="509" t="str">
        <f t="shared" si="3"/>
        <v xml:space="preserve">D </v>
      </c>
      <c r="M20" s="509"/>
      <c r="N20" s="509" t="str">
        <f t="shared" si="4"/>
        <v xml:space="preserve">D </v>
      </c>
      <c r="O20" s="75">
        <f>IF(AND(N20="D ",ISNUMBER(MAX(O11:O19))),MAX(O11:O19)+1,"")</f>
        <v>4</v>
      </c>
      <c r="P20" s="508"/>
    </row>
    <row r="21" spans="1:16" ht="12.75" hidden="1" customHeight="1" x14ac:dyDescent="0.2">
      <c r="A21" s="499" t="str">
        <f t="shared" si="0"/>
        <v/>
      </c>
      <c r="B21" s="514"/>
      <c r="C21" s="523"/>
      <c r="D21" s="512"/>
      <c r="E21" s="513" t="s">
        <v>1388</v>
      </c>
      <c r="F21" s="521"/>
      <c r="G21" s="515"/>
      <c r="H21" s="516"/>
      <c r="I21" s="517"/>
      <c r="J21" s="507" t="str">
        <f t="shared" si="1"/>
        <v/>
      </c>
      <c r="K21" s="509" t="str">
        <f t="shared" si="2"/>
        <v/>
      </c>
      <c r="L21" s="509" t="str">
        <f t="shared" si="3"/>
        <v/>
      </c>
      <c r="M21" s="509"/>
      <c r="N21" s="509" t="str">
        <f t="shared" si="4"/>
        <v/>
      </c>
      <c r="O21" s="75" t="str">
        <f>IF(AND(N21="D ",ISNUMBER(MAX(O12:O20))),MAX(O12:O20)+1,"")</f>
        <v/>
      </c>
      <c r="P21" s="508"/>
    </row>
    <row r="22" spans="1:16" ht="12.75" hidden="1" customHeight="1" x14ac:dyDescent="0.2">
      <c r="A22" s="499" t="str">
        <f t="shared" si="0"/>
        <v/>
      </c>
      <c r="B22" s="514"/>
      <c r="C22" s="523"/>
      <c r="D22" s="512"/>
      <c r="E22" s="513"/>
      <c r="F22" s="514"/>
      <c r="G22" s="515"/>
      <c r="H22" s="516"/>
      <c r="I22" s="517"/>
      <c r="J22" s="507" t="str">
        <f t="shared" si="1"/>
        <v/>
      </c>
      <c r="K22" s="509" t="str">
        <f t="shared" si="2"/>
        <v/>
      </c>
      <c r="L22" s="509" t="str">
        <f t="shared" si="3"/>
        <v/>
      </c>
      <c r="M22" s="509"/>
      <c r="N22" s="509" t="str">
        <f t="shared" si="4"/>
        <v/>
      </c>
      <c r="O22" s="75" t="str">
        <f>IF(AND(N22="D ",ISNUMBER(MAX(O13:O21))),MAX(O13:O21)+1,"")</f>
        <v/>
      </c>
      <c r="P22" s="508"/>
    </row>
    <row r="23" spans="1:16" ht="12.75" hidden="1" customHeight="1" x14ac:dyDescent="0.2">
      <c r="A23" s="499" t="str">
        <f t="shared" si="0"/>
        <v>D 5</v>
      </c>
      <c r="B23" s="514" t="s">
        <v>718</v>
      </c>
      <c r="C23" s="523" t="s">
        <v>8</v>
      </c>
      <c r="D23" s="512" t="s">
        <v>31</v>
      </c>
      <c r="E23" s="513"/>
      <c r="F23" s="514"/>
      <c r="G23" s="515"/>
      <c r="H23" s="516"/>
      <c r="I23" s="517"/>
      <c r="J23" s="507" t="str">
        <f t="shared" si="1"/>
        <v/>
      </c>
      <c r="K23" s="509" t="str">
        <f t="shared" si="2"/>
        <v xml:space="preserve">D </v>
      </c>
      <c r="L23" s="509" t="str">
        <f t="shared" si="3"/>
        <v/>
      </c>
      <c r="M23" s="509"/>
      <c r="N23" s="509" t="str">
        <f t="shared" si="4"/>
        <v xml:space="preserve">D </v>
      </c>
      <c r="O23" s="75">
        <f>IF(AND(N23="D ",ISNUMBER(MAX(O14:O22))),MAX(O14:O22)+1,"")</f>
        <v>5</v>
      </c>
      <c r="P23" s="508"/>
    </row>
    <row r="24" spans="1:16" ht="12.75" hidden="1" customHeight="1" x14ac:dyDescent="0.2">
      <c r="A24" s="499" t="str">
        <f t="shared" si="0"/>
        <v/>
      </c>
      <c r="B24" s="514"/>
      <c r="C24" s="523"/>
      <c r="D24" s="512"/>
      <c r="E24" s="513"/>
      <c r="F24" s="514"/>
      <c r="G24" s="515"/>
      <c r="H24" s="516"/>
      <c r="I24" s="517"/>
      <c r="J24" s="507" t="str">
        <f t="shared" si="1"/>
        <v/>
      </c>
      <c r="K24" s="509" t="str">
        <f t="shared" si="2"/>
        <v/>
      </c>
      <c r="L24" s="509" t="str">
        <f t="shared" si="3"/>
        <v/>
      </c>
      <c r="M24" s="509"/>
      <c r="N24" s="509" t="str">
        <f t="shared" si="4"/>
        <v/>
      </c>
      <c r="O24" s="75" t="str">
        <f t="shared" ref="O24:O29" si="6">IF(AND(N24="D ",ISNUMBER(MAX(O14:O23))),MAX(O14:O23)+1,"")</f>
        <v/>
      </c>
      <c r="P24" s="508"/>
    </row>
    <row r="25" spans="1:16" ht="12.75" hidden="1" customHeight="1" x14ac:dyDescent="0.2">
      <c r="A25" s="499" t="str">
        <f t="shared" si="0"/>
        <v>D 6</v>
      </c>
      <c r="B25" s="514"/>
      <c r="C25" s="523"/>
      <c r="D25" s="512" t="s">
        <v>32</v>
      </c>
      <c r="E25" s="513" t="s">
        <v>35</v>
      </c>
      <c r="F25" s="521" t="s">
        <v>15</v>
      </c>
      <c r="G25" s="515"/>
      <c r="H25" s="516"/>
      <c r="I25" s="517"/>
      <c r="J25" s="507" t="str">
        <f t="shared" si="1"/>
        <v/>
      </c>
      <c r="K25" s="509" t="str">
        <f t="shared" si="2"/>
        <v/>
      </c>
      <c r="L25" s="509" t="str">
        <f t="shared" si="3"/>
        <v xml:space="preserve">D </v>
      </c>
      <c r="M25" s="509"/>
      <c r="N25" s="509" t="str">
        <f t="shared" si="4"/>
        <v xml:space="preserve">D </v>
      </c>
      <c r="O25" s="75">
        <f t="shared" si="6"/>
        <v>6</v>
      </c>
      <c r="P25" s="508"/>
    </row>
    <row r="26" spans="1:16" ht="12.75" hidden="1" customHeight="1" x14ac:dyDescent="0.2">
      <c r="A26" s="499" t="str">
        <f t="shared" si="0"/>
        <v/>
      </c>
      <c r="B26" s="514"/>
      <c r="C26" s="523"/>
      <c r="D26" s="512"/>
      <c r="E26" s="513"/>
      <c r="F26" s="514"/>
      <c r="G26" s="515"/>
      <c r="H26" s="516"/>
      <c r="I26" s="517"/>
      <c r="J26" s="507" t="str">
        <f t="shared" si="1"/>
        <v/>
      </c>
      <c r="K26" s="509" t="str">
        <f t="shared" si="2"/>
        <v/>
      </c>
      <c r="L26" s="509" t="str">
        <f t="shared" si="3"/>
        <v/>
      </c>
      <c r="M26" s="509"/>
      <c r="N26" s="509" t="str">
        <f t="shared" si="4"/>
        <v/>
      </c>
      <c r="O26" s="75" t="str">
        <f t="shared" si="6"/>
        <v/>
      </c>
      <c r="P26" s="508"/>
    </row>
    <row r="27" spans="1:16" ht="12.75" hidden="1" customHeight="1" x14ac:dyDescent="0.2">
      <c r="A27" s="499" t="str">
        <f t="shared" si="0"/>
        <v>D 7</v>
      </c>
      <c r="B27" s="514"/>
      <c r="C27" s="523"/>
      <c r="D27" s="512" t="s">
        <v>33</v>
      </c>
      <c r="E27" s="513" t="s">
        <v>34</v>
      </c>
      <c r="F27" s="521" t="s">
        <v>15</v>
      </c>
      <c r="G27" s="515"/>
      <c r="H27" s="516"/>
      <c r="I27" s="517"/>
      <c r="J27" s="507" t="str">
        <f t="shared" si="1"/>
        <v/>
      </c>
      <c r="K27" s="509" t="str">
        <f t="shared" si="2"/>
        <v/>
      </c>
      <c r="L27" s="509" t="str">
        <f t="shared" si="3"/>
        <v xml:space="preserve">D </v>
      </c>
      <c r="M27" s="509"/>
      <c r="N27" s="509" t="str">
        <f t="shared" si="4"/>
        <v xml:space="preserve">D </v>
      </c>
      <c r="O27" s="75">
        <f t="shared" si="6"/>
        <v>7</v>
      </c>
      <c r="P27" s="508"/>
    </row>
    <row r="28" spans="1:16" ht="12.75" hidden="1" customHeight="1" x14ac:dyDescent="0.2">
      <c r="A28" s="499" t="str">
        <f t="shared" si="0"/>
        <v/>
      </c>
      <c r="B28" s="514"/>
      <c r="C28" s="501"/>
      <c r="D28" s="512"/>
      <c r="E28" s="513"/>
      <c r="F28" s="514"/>
      <c r="G28" s="515"/>
      <c r="H28" s="516"/>
      <c r="I28" s="517"/>
      <c r="J28" s="507" t="str">
        <f t="shared" si="1"/>
        <v/>
      </c>
      <c r="K28" s="509" t="str">
        <f t="shared" si="2"/>
        <v/>
      </c>
      <c r="L28" s="509" t="str">
        <f t="shared" si="3"/>
        <v/>
      </c>
      <c r="M28" s="509"/>
      <c r="N28" s="509" t="str">
        <f t="shared" si="4"/>
        <v/>
      </c>
      <c r="O28" s="75" t="str">
        <f t="shared" si="6"/>
        <v/>
      </c>
      <c r="P28" s="508"/>
    </row>
    <row r="29" spans="1:16" ht="12.75" hidden="1" customHeight="1" x14ac:dyDescent="0.2">
      <c r="A29" s="499" t="str">
        <f t="shared" si="0"/>
        <v>D 8</v>
      </c>
      <c r="B29" s="514"/>
      <c r="C29" s="523"/>
      <c r="D29" s="512" t="s">
        <v>36</v>
      </c>
      <c r="E29" s="513" t="s">
        <v>37</v>
      </c>
      <c r="F29" s="521" t="s">
        <v>15</v>
      </c>
      <c r="G29" s="515"/>
      <c r="H29" s="516"/>
      <c r="I29" s="517"/>
      <c r="J29" s="507" t="str">
        <f t="shared" si="1"/>
        <v/>
      </c>
      <c r="K29" s="509" t="str">
        <f t="shared" si="2"/>
        <v/>
      </c>
      <c r="L29" s="509" t="str">
        <f t="shared" si="3"/>
        <v xml:space="preserve">D </v>
      </c>
      <c r="M29" s="509"/>
      <c r="N29" s="509" t="str">
        <f t="shared" si="4"/>
        <v xml:space="preserve">D </v>
      </c>
      <c r="O29" s="75">
        <f t="shared" si="6"/>
        <v>8</v>
      </c>
      <c r="P29" s="508"/>
    </row>
    <row r="30" spans="1:16" ht="12.75" hidden="1" customHeight="1" x14ac:dyDescent="0.2">
      <c r="A30" s="499" t="str">
        <f t="shared" si="0"/>
        <v/>
      </c>
      <c r="B30" s="514"/>
      <c r="C30" s="523"/>
      <c r="D30" s="512"/>
      <c r="E30" s="513"/>
      <c r="F30" s="514"/>
      <c r="G30" s="515"/>
      <c r="H30" s="516"/>
      <c r="I30" s="517"/>
      <c r="J30" s="507" t="str">
        <f t="shared" si="1"/>
        <v/>
      </c>
      <c r="K30" s="509" t="str">
        <f t="shared" si="2"/>
        <v/>
      </c>
      <c r="L30" s="509" t="str">
        <f t="shared" si="3"/>
        <v/>
      </c>
      <c r="M30" s="509"/>
      <c r="N30" s="509" t="str">
        <f t="shared" si="4"/>
        <v/>
      </c>
      <c r="O30" s="75" t="str">
        <f t="shared" ref="O30:O36" si="7">IF(AND(N30="D ",ISNUMBER(MAX(O19:O29))),MAX(O19:O29)+1,"")</f>
        <v/>
      </c>
      <c r="P30" s="508"/>
    </row>
    <row r="31" spans="1:16" ht="12.75" hidden="1" customHeight="1" x14ac:dyDescent="0.2">
      <c r="A31" s="499" t="str">
        <f t="shared" si="0"/>
        <v>D 9</v>
      </c>
      <c r="B31" s="514"/>
      <c r="C31" s="501"/>
      <c r="D31" s="512" t="s">
        <v>38</v>
      </c>
      <c r="E31" s="513" t="s">
        <v>39</v>
      </c>
      <c r="F31" s="521" t="s">
        <v>15</v>
      </c>
      <c r="G31" s="515"/>
      <c r="H31" s="516"/>
      <c r="I31" s="517"/>
      <c r="J31" s="507" t="str">
        <f t="shared" si="1"/>
        <v/>
      </c>
      <c r="K31" s="509" t="str">
        <f t="shared" si="2"/>
        <v/>
      </c>
      <c r="L31" s="509" t="str">
        <f t="shared" si="3"/>
        <v xml:space="preserve">D </v>
      </c>
      <c r="M31" s="509"/>
      <c r="N31" s="509" t="str">
        <f t="shared" si="4"/>
        <v xml:space="preserve">D </v>
      </c>
      <c r="O31" s="75">
        <f t="shared" si="7"/>
        <v>9</v>
      </c>
      <c r="P31" s="508"/>
    </row>
    <row r="32" spans="1:16" ht="12.75" hidden="1" customHeight="1" x14ac:dyDescent="0.2">
      <c r="A32" s="499" t="str">
        <f t="shared" si="0"/>
        <v/>
      </c>
      <c r="B32" s="514"/>
      <c r="C32" s="501"/>
      <c r="D32" s="512"/>
      <c r="E32" s="513"/>
      <c r="F32" s="514"/>
      <c r="G32" s="515"/>
      <c r="H32" s="516"/>
      <c r="I32" s="517"/>
      <c r="J32" s="507" t="str">
        <f t="shared" si="1"/>
        <v/>
      </c>
      <c r="K32" s="509" t="str">
        <f t="shared" si="2"/>
        <v/>
      </c>
      <c r="L32" s="509" t="str">
        <f t="shared" si="3"/>
        <v/>
      </c>
      <c r="M32" s="509"/>
      <c r="N32" s="509" t="str">
        <f t="shared" si="4"/>
        <v/>
      </c>
      <c r="O32" s="75" t="str">
        <f t="shared" si="7"/>
        <v/>
      </c>
      <c r="P32" s="508"/>
    </row>
    <row r="33" spans="1:16" ht="12.75" hidden="1" customHeight="1" x14ac:dyDescent="0.2">
      <c r="A33" s="499" t="str">
        <f t="shared" si="0"/>
        <v>D 10</v>
      </c>
      <c r="B33" s="514" t="s">
        <v>718</v>
      </c>
      <c r="C33" s="523" t="s">
        <v>321</v>
      </c>
      <c r="D33" s="512" t="s">
        <v>525</v>
      </c>
      <c r="E33" s="513"/>
      <c r="F33" s="521" t="s">
        <v>15</v>
      </c>
      <c r="G33" s="515"/>
      <c r="H33" s="516"/>
      <c r="I33" s="517"/>
      <c r="J33" s="507" t="str">
        <f t="shared" si="1"/>
        <v/>
      </c>
      <c r="K33" s="509" t="str">
        <f t="shared" si="2"/>
        <v xml:space="preserve">D </v>
      </c>
      <c r="L33" s="509" t="str">
        <f t="shared" si="3"/>
        <v xml:space="preserve">D </v>
      </c>
      <c r="M33" s="509"/>
      <c r="N33" s="509" t="str">
        <f t="shared" si="4"/>
        <v xml:space="preserve">D </v>
      </c>
      <c r="O33" s="75">
        <f t="shared" si="7"/>
        <v>10</v>
      </c>
      <c r="P33" s="508"/>
    </row>
    <row r="34" spans="1:16" ht="12.75" hidden="1" customHeight="1" x14ac:dyDescent="0.2">
      <c r="A34" s="499" t="str">
        <f t="shared" si="0"/>
        <v/>
      </c>
      <c r="B34" s="514"/>
      <c r="C34" s="501"/>
      <c r="D34" s="512"/>
      <c r="E34" s="513"/>
      <c r="F34" s="514"/>
      <c r="G34" s="515"/>
      <c r="H34" s="516"/>
      <c r="I34" s="517"/>
      <c r="J34" s="507" t="str">
        <f t="shared" si="1"/>
        <v/>
      </c>
      <c r="K34" s="509" t="str">
        <f t="shared" si="2"/>
        <v/>
      </c>
      <c r="L34" s="509" t="str">
        <f t="shared" si="3"/>
        <v/>
      </c>
      <c r="M34" s="509"/>
      <c r="N34" s="509" t="str">
        <f t="shared" si="4"/>
        <v/>
      </c>
      <c r="O34" s="75" t="str">
        <f t="shared" si="7"/>
        <v/>
      </c>
      <c r="P34" s="508"/>
    </row>
    <row r="35" spans="1:16" ht="12.75" hidden="1" customHeight="1" x14ac:dyDescent="0.2">
      <c r="A35" s="499" t="str">
        <f t="shared" si="0"/>
        <v>D 11</v>
      </c>
      <c r="B35" s="514" t="s">
        <v>718</v>
      </c>
      <c r="C35" s="523" t="s">
        <v>322</v>
      </c>
      <c r="D35" s="512" t="s">
        <v>526</v>
      </c>
      <c r="E35" s="513"/>
      <c r="F35" s="521" t="s">
        <v>15</v>
      </c>
      <c r="G35" s="515"/>
      <c r="H35" s="516"/>
      <c r="I35" s="517"/>
      <c r="J35" s="507" t="str">
        <f t="shared" si="1"/>
        <v/>
      </c>
      <c r="K35" s="509" t="str">
        <f t="shared" si="2"/>
        <v xml:space="preserve">D </v>
      </c>
      <c r="L35" s="509" t="str">
        <f t="shared" si="3"/>
        <v xml:space="preserve">D </v>
      </c>
      <c r="M35" s="509"/>
      <c r="N35" s="509" t="str">
        <f t="shared" si="4"/>
        <v xml:space="preserve">D </v>
      </c>
      <c r="O35" s="75">
        <f t="shared" si="7"/>
        <v>11</v>
      </c>
      <c r="P35" s="508"/>
    </row>
    <row r="36" spans="1:16" ht="12.75" hidden="1" customHeight="1" x14ac:dyDescent="0.2">
      <c r="A36" s="499" t="str">
        <f t="shared" si="0"/>
        <v/>
      </c>
      <c r="B36" s="514"/>
      <c r="C36" s="523"/>
      <c r="D36" s="512"/>
      <c r="E36" s="513"/>
      <c r="F36" s="514"/>
      <c r="G36" s="515"/>
      <c r="H36" s="516"/>
      <c r="I36" s="517"/>
      <c r="J36" s="507" t="str">
        <f t="shared" si="1"/>
        <v/>
      </c>
      <c r="K36" s="509" t="str">
        <f t="shared" si="2"/>
        <v/>
      </c>
      <c r="L36" s="509" t="str">
        <f t="shared" si="3"/>
        <v/>
      </c>
      <c r="M36" s="509"/>
      <c r="N36" s="509" t="str">
        <f t="shared" si="4"/>
        <v/>
      </c>
      <c r="O36" s="75" t="str">
        <f t="shared" si="7"/>
        <v/>
      </c>
      <c r="P36" s="508"/>
    </row>
    <row r="37" spans="1:16" ht="12.75" customHeight="1" x14ac:dyDescent="0.2">
      <c r="A37" s="499" t="str">
        <f t="shared" si="0"/>
        <v>D 12</v>
      </c>
      <c r="B37" s="514" t="s">
        <v>719</v>
      </c>
      <c r="C37" s="501" t="s">
        <v>41</v>
      </c>
      <c r="D37" s="512"/>
      <c r="E37" s="513"/>
      <c r="F37" s="514"/>
      <c r="G37" s="515"/>
      <c r="H37" s="516"/>
      <c r="I37" s="517"/>
      <c r="J37" s="507" t="str">
        <f t="shared" si="1"/>
        <v/>
      </c>
      <c r="K37" s="509" t="str">
        <f t="shared" si="2"/>
        <v xml:space="preserve">D </v>
      </c>
      <c r="L37" s="509" t="str">
        <f t="shared" si="3"/>
        <v/>
      </c>
      <c r="M37" s="509"/>
      <c r="N37" s="509" t="str">
        <f t="shared" si="4"/>
        <v xml:space="preserve">D </v>
      </c>
      <c r="O37" s="75">
        <f t="shared" ref="O37:O40" si="8">IF(AND(N37="D ",ISNUMBER(MAX(O27:O36))),MAX(O27:O36)+1,"")</f>
        <v>12</v>
      </c>
      <c r="P37" s="508"/>
    </row>
    <row r="38" spans="1:16" ht="12.75" customHeight="1" x14ac:dyDescent="0.2">
      <c r="A38" s="499" t="str">
        <f t="shared" si="0"/>
        <v/>
      </c>
      <c r="B38" s="514"/>
      <c r="C38" s="523"/>
      <c r="D38" s="512"/>
      <c r="E38" s="513"/>
      <c r="F38" s="514"/>
      <c r="G38" s="515"/>
      <c r="H38" s="516"/>
      <c r="I38" s="517"/>
      <c r="J38" s="507"/>
      <c r="K38" s="509"/>
      <c r="L38" s="509"/>
      <c r="M38" s="509"/>
      <c r="N38" s="509"/>
      <c r="O38" s="75"/>
      <c r="P38" s="508"/>
    </row>
    <row r="39" spans="1:16" ht="12.75" customHeight="1" x14ac:dyDescent="0.2">
      <c r="A39" s="499" t="str">
        <f t="shared" si="0"/>
        <v/>
      </c>
      <c r="B39" s="514" t="s">
        <v>719</v>
      </c>
      <c r="C39" s="523" t="s">
        <v>320</v>
      </c>
      <c r="D39" s="512" t="s">
        <v>1247</v>
      </c>
      <c r="E39" s="513"/>
      <c r="F39" s="521" t="s">
        <v>15</v>
      </c>
      <c r="G39" s="515">
        <v>48</v>
      </c>
      <c r="H39" s="516"/>
      <c r="I39" s="517"/>
      <c r="J39" s="507"/>
      <c r="K39" s="509"/>
      <c r="L39" s="509"/>
      <c r="M39" s="509"/>
      <c r="N39" s="509"/>
      <c r="O39" s="75"/>
      <c r="P39" s="524"/>
    </row>
    <row r="40" spans="1:16" ht="12.75" customHeight="1" x14ac:dyDescent="0.2">
      <c r="A40" s="499" t="str">
        <f t="shared" si="0"/>
        <v/>
      </c>
      <c r="B40" s="514"/>
      <c r="C40" s="523"/>
      <c r="D40" s="512" t="s">
        <v>1248</v>
      </c>
      <c r="E40" s="513"/>
      <c r="F40" s="514"/>
      <c r="G40" s="515"/>
      <c r="H40" s="516"/>
      <c r="I40" s="517"/>
      <c r="J40" s="507"/>
      <c r="K40" s="509"/>
      <c r="L40" s="509"/>
      <c r="M40" s="509"/>
      <c r="N40" s="509"/>
      <c r="O40" s="75"/>
      <c r="P40" s="524"/>
    </row>
    <row r="41" spans="1:16" ht="12.75" customHeight="1" x14ac:dyDescent="0.2">
      <c r="A41" s="499" t="str">
        <f t="shared" si="0"/>
        <v/>
      </c>
      <c r="B41" s="514"/>
      <c r="C41" s="523"/>
      <c r="D41" s="512"/>
      <c r="E41" s="513"/>
      <c r="F41" s="514"/>
      <c r="G41" s="515"/>
      <c r="H41" s="516"/>
      <c r="I41" s="517"/>
      <c r="J41" s="507"/>
      <c r="K41" s="509"/>
      <c r="L41" s="509"/>
      <c r="M41" s="509"/>
      <c r="N41" s="509"/>
      <c r="O41" s="75"/>
      <c r="P41" s="524"/>
    </row>
    <row r="42" spans="1:16" ht="12.75" hidden="1" customHeight="1" x14ac:dyDescent="0.2">
      <c r="A42" s="499" t="str">
        <f t="shared" si="0"/>
        <v/>
      </c>
      <c r="B42" s="514" t="s">
        <v>719</v>
      </c>
      <c r="C42" s="523" t="s">
        <v>8</v>
      </c>
      <c r="D42" s="512" t="s">
        <v>31</v>
      </c>
      <c r="E42" s="513"/>
      <c r="F42" s="521"/>
      <c r="G42" s="515"/>
      <c r="H42" s="516"/>
      <c r="I42" s="517"/>
      <c r="J42" s="507"/>
      <c r="K42" s="509"/>
      <c r="L42" s="509"/>
      <c r="M42" s="509"/>
      <c r="N42" s="509"/>
      <c r="O42" s="75"/>
      <c r="P42" s="524"/>
    </row>
    <row r="43" spans="1:16" ht="12.75" hidden="1" customHeight="1" x14ac:dyDescent="0.2">
      <c r="A43" s="499" t="str">
        <f t="shared" si="0"/>
        <v/>
      </c>
      <c r="B43" s="514"/>
      <c r="C43" s="523"/>
      <c r="D43" s="512"/>
      <c r="E43" s="513"/>
      <c r="F43" s="514"/>
      <c r="G43" s="515"/>
      <c r="H43" s="516"/>
      <c r="I43" s="517"/>
      <c r="J43" s="507"/>
      <c r="K43" s="509"/>
      <c r="L43" s="509"/>
      <c r="M43" s="509"/>
      <c r="N43" s="509"/>
      <c r="O43" s="75"/>
      <c r="P43" s="524"/>
    </row>
    <row r="44" spans="1:16" ht="12.75" hidden="1" customHeight="1" x14ac:dyDescent="0.2">
      <c r="A44" s="499" t="str">
        <f t="shared" si="0"/>
        <v/>
      </c>
      <c r="B44" s="514"/>
      <c r="C44" s="523"/>
      <c r="D44" s="512" t="s">
        <v>32</v>
      </c>
      <c r="E44" s="513" t="s">
        <v>35</v>
      </c>
      <c r="F44" s="521" t="s">
        <v>15</v>
      </c>
      <c r="G44" s="515"/>
      <c r="H44" s="516"/>
      <c r="I44" s="517"/>
      <c r="J44" s="507"/>
      <c r="K44" s="509"/>
      <c r="L44" s="509"/>
      <c r="M44" s="509"/>
      <c r="N44" s="509"/>
      <c r="O44" s="75"/>
      <c r="P44" s="524"/>
    </row>
    <row r="45" spans="1:16" ht="12.75" hidden="1" customHeight="1" x14ac:dyDescent="0.2">
      <c r="A45" s="499" t="str">
        <f t="shared" si="0"/>
        <v/>
      </c>
      <c r="B45" s="514"/>
      <c r="C45" s="523"/>
      <c r="D45" s="512"/>
      <c r="E45" s="513"/>
      <c r="F45" s="514"/>
      <c r="G45" s="515"/>
      <c r="H45" s="516"/>
      <c r="I45" s="517"/>
      <c r="J45" s="507"/>
      <c r="K45" s="509"/>
      <c r="L45" s="509"/>
      <c r="M45" s="509"/>
      <c r="N45" s="509"/>
      <c r="O45" s="75"/>
      <c r="P45" s="524"/>
    </row>
    <row r="46" spans="1:16" ht="12.75" hidden="1" customHeight="1" x14ac:dyDescent="0.2">
      <c r="A46" s="499" t="str">
        <f t="shared" si="0"/>
        <v/>
      </c>
      <c r="B46" s="514"/>
      <c r="C46" s="523"/>
      <c r="D46" s="512" t="s">
        <v>33</v>
      </c>
      <c r="E46" s="513" t="s">
        <v>34</v>
      </c>
      <c r="F46" s="521" t="s">
        <v>15</v>
      </c>
      <c r="G46" s="515"/>
      <c r="H46" s="516"/>
      <c r="I46" s="517"/>
      <c r="J46" s="507"/>
      <c r="K46" s="509"/>
      <c r="L46" s="509"/>
      <c r="M46" s="509"/>
      <c r="N46" s="509"/>
      <c r="O46" s="75"/>
      <c r="P46" s="524"/>
    </row>
    <row r="47" spans="1:16" ht="12.75" hidden="1" customHeight="1" x14ac:dyDescent="0.2">
      <c r="A47" s="499" t="str">
        <f t="shared" si="0"/>
        <v/>
      </c>
      <c r="B47" s="514"/>
      <c r="C47" s="501"/>
      <c r="D47" s="512"/>
      <c r="E47" s="513"/>
      <c r="F47" s="514"/>
      <c r="G47" s="515"/>
      <c r="H47" s="516"/>
      <c r="I47" s="517"/>
      <c r="J47" s="507"/>
      <c r="K47" s="509"/>
      <c r="L47" s="509"/>
      <c r="M47" s="509"/>
      <c r="N47" s="509"/>
      <c r="O47" s="75"/>
      <c r="P47" s="524"/>
    </row>
    <row r="48" spans="1:16" ht="12.75" hidden="1" customHeight="1" x14ac:dyDescent="0.2">
      <c r="A48" s="499" t="str">
        <f t="shared" si="0"/>
        <v/>
      </c>
      <c r="B48" s="514"/>
      <c r="C48" s="523"/>
      <c r="D48" s="512" t="s">
        <v>36</v>
      </c>
      <c r="E48" s="513" t="s">
        <v>67</v>
      </c>
      <c r="F48" s="521" t="s">
        <v>15</v>
      </c>
      <c r="G48" s="515"/>
      <c r="H48" s="516"/>
      <c r="I48" s="517"/>
      <c r="J48" s="507"/>
      <c r="K48" s="509"/>
      <c r="L48" s="509"/>
      <c r="M48" s="509"/>
      <c r="N48" s="509"/>
      <c r="O48" s="75"/>
      <c r="P48" s="524"/>
    </row>
    <row r="49" spans="1:16" ht="12.75" hidden="1" customHeight="1" x14ac:dyDescent="0.2">
      <c r="A49" s="499" t="str">
        <f t="shared" si="0"/>
        <v/>
      </c>
      <c r="B49" s="514"/>
      <c r="C49" s="523"/>
      <c r="D49" s="512"/>
      <c r="E49" s="513"/>
      <c r="F49" s="514"/>
      <c r="G49" s="515"/>
      <c r="H49" s="516"/>
      <c r="I49" s="517"/>
      <c r="J49" s="507"/>
      <c r="K49" s="509"/>
      <c r="L49" s="509"/>
      <c r="M49" s="509"/>
      <c r="N49" s="509"/>
      <c r="O49" s="75"/>
      <c r="P49" s="524"/>
    </row>
    <row r="50" spans="1:16" ht="12.75" hidden="1" customHeight="1" x14ac:dyDescent="0.2">
      <c r="A50" s="499" t="str">
        <f t="shared" si="0"/>
        <v/>
      </c>
      <c r="B50" s="514"/>
      <c r="C50" s="501"/>
      <c r="D50" s="512" t="s">
        <v>38</v>
      </c>
      <c r="E50" s="513" t="s">
        <v>66</v>
      </c>
      <c r="F50" s="521" t="s">
        <v>15</v>
      </c>
      <c r="G50" s="515"/>
      <c r="H50" s="516"/>
      <c r="I50" s="517"/>
      <c r="J50" s="507"/>
      <c r="K50" s="509"/>
      <c r="L50" s="509"/>
      <c r="M50" s="509"/>
      <c r="N50" s="509"/>
      <c r="O50" s="75"/>
      <c r="P50" s="524"/>
    </row>
    <row r="51" spans="1:16" ht="12.75" hidden="1" customHeight="1" x14ac:dyDescent="0.2">
      <c r="A51" s="499" t="str">
        <f t="shared" si="0"/>
        <v/>
      </c>
      <c r="B51" s="514"/>
      <c r="C51" s="501"/>
      <c r="D51" s="512"/>
      <c r="E51" s="513"/>
      <c r="F51" s="514"/>
      <c r="G51" s="515"/>
      <c r="H51" s="516"/>
      <c r="I51" s="517"/>
      <c r="J51" s="507"/>
      <c r="K51" s="509"/>
      <c r="L51" s="509"/>
      <c r="M51" s="509"/>
      <c r="N51" s="509"/>
      <c r="O51" s="75"/>
      <c r="P51" s="524"/>
    </row>
    <row r="52" spans="1:16" ht="12.75" hidden="1" customHeight="1" x14ac:dyDescent="0.2">
      <c r="A52" s="499" t="str">
        <f t="shared" si="0"/>
        <v/>
      </c>
      <c r="B52" s="514" t="s">
        <v>719</v>
      </c>
      <c r="C52" s="523" t="s">
        <v>321</v>
      </c>
      <c r="D52" s="512" t="s">
        <v>525</v>
      </c>
      <c r="E52" s="513"/>
      <c r="F52" s="521" t="s">
        <v>15</v>
      </c>
      <c r="G52" s="515"/>
      <c r="H52" s="516"/>
      <c r="I52" s="517"/>
      <c r="J52" s="507"/>
      <c r="K52" s="509"/>
      <c r="L52" s="509"/>
      <c r="M52" s="509"/>
      <c r="N52" s="509"/>
      <c r="O52" s="75"/>
      <c r="P52" s="524"/>
    </row>
    <row r="53" spans="1:16" ht="12.75" hidden="1" customHeight="1" x14ac:dyDescent="0.2">
      <c r="A53" s="499" t="str">
        <f t="shared" si="0"/>
        <v/>
      </c>
      <c r="B53" s="514"/>
      <c r="C53" s="501"/>
      <c r="D53" s="512"/>
      <c r="E53" s="513"/>
      <c r="F53" s="514"/>
      <c r="G53" s="515"/>
      <c r="H53" s="516"/>
      <c r="I53" s="517"/>
      <c r="J53" s="507"/>
      <c r="K53" s="509"/>
      <c r="L53" s="509"/>
      <c r="M53" s="509"/>
      <c r="N53" s="509"/>
      <c r="O53" s="75"/>
      <c r="P53" s="524"/>
    </row>
    <row r="54" spans="1:16" ht="12.75" hidden="1" customHeight="1" x14ac:dyDescent="0.2">
      <c r="A54" s="499" t="str">
        <f t="shared" si="0"/>
        <v/>
      </c>
      <c r="B54" s="514" t="s">
        <v>719</v>
      </c>
      <c r="C54" s="523" t="s">
        <v>322</v>
      </c>
      <c r="D54" s="512" t="s">
        <v>526</v>
      </c>
      <c r="E54" s="513"/>
      <c r="F54" s="521" t="s">
        <v>15</v>
      </c>
      <c r="G54" s="515"/>
      <c r="H54" s="516"/>
      <c r="I54" s="517"/>
      <c r="J54" s="507"/>
      <c r="K54" s="509"/>
      <c r="L54" s="509"/>
      <c r="M54" s="509"/>
      <c r="N54" s="509"/>
      <c r="O54" s="75"/>
      <c r="P54" s="524"/>
    </row>
    <row r="55" spans="1:16" ht="12.75" hidden="1" customHeight="1" x14ac:dyDescent="0.2">
      <c r="A55" s="499" t="str">
        <f t="shared" si="0"/>
        <v/>
      </c>
      <c r="B55" s="514"/>
      <c r="C55" s="523"/>
      <c r="D55" s="512"/>
      <c r="E55" s="513"/>
      <c r="F55" s="514"/>
      <c r="G55" s="515"/>
      <c r="H55" s="516"/>
      <c r="I55" s="517"/>
      <c r="J55" s="507"/>
      <c r="K55" s="509"/>
      <c r="L55" s="509"/>
      <c r="M55" s="509"/>
      <c r="N55" s="509"/>
      <c r="O55" s="75"/>
      <c r="P55" s="524"/>
    </row>
    <row r="56" spans="1:16" ht="12.75" customHeight="1" x14ac:dyDescent="0.2">
      <c r="A56" s="499" t="str">
        <f t="shared" si="0"/>
        <v/>
      </c>
      <c r="B56" s="514" t="s">
        <v>720</v>
      </c>
      <c r="C56" s="501" t="s">
        <v>42</v>
      </c>
      <c r="D56" s="512"/>
      <c r="E56" s="513"/>
      <c r="F56" s="514"/>
      <c r="G56" s="515"/>
      <c r="H56" s="516"/>
      <c r="I56" s="517"/>
      <c r="J56" s="507"/>
      <c r="K56" s="509"/>
      <c r="L56" s="509"/>
      <c r="M56" s="509"/>
      <c r="N56" s="509"/>
      <c r="O56" s="75"/>
      <c r="P56" s="524"/>
    </row>
    <row r="57" spans="1:16" ht="12.75" customHeight="1" x14ac:dyDescent="0.2">
      <c r="A57" s="499" t="str">
        <f t="shared" si="0"/>
        <v/>
      </c>
      <c r="B57" s="514"/>
      <c r="C57" s="523"/>
      <c r="D57" s="512"/>
      <c r="E57" s="513"/>
      <c r="F57" s="514"/>
      <c r="G57" s="515"/>
      <c r="H57" s="516"/>
      <c r="I57" s="517"/>
      <c r="J57" s="507"/>
      <c r="K57" s="509"/>
      <c r="L57" s="509"/>
      <c r="M57" s="509"/>
      <c r="N57" s="509"/>
      <c r="O57" s="75"/>
      <c r="P57" s="524"/>
    </row>
    <row r="58" spans="1:16" ht="12.75" customHeight="1" x14ac:dyDescent="0.2">
      <c r="A58" s="499" t="str">
        <f t="shared" si="0"/>
        <v/>
      </c>
      <c r="B58" s="514" t="s">
        <v>720</v>
      </c>
      <c r="C58" s="523" t="s">
        <v>320</v>
      </c>
      <c r="D58" s="512" t="str">
        <f>CONCATENATE("Extra-over items ",$A$15," and ",$A$37," for importation of materials from")</f>
        <v>Extra-over items D 2 and D 12 for importation of materials from</v>
      </c>
      <c r="E58" s="513"/>
      <c r="F58" s="521" t="s">
        <v>15</v>
      </c>
      <c r="G58" s="515">
        <v>2</v>
      </c>
      <c r="H58" s="516"/>
      <c r="I58" s="517"/>
      <c r="J58" s="507"/>
      <c r="K58" s="509"/>
      <c r="L58" s="509"/>
      <c r="M58" s="509"/>
      <c r="N58" s="509"/>
      <c r="O58" s="75"/>
      <c r="P58" s="524"/>
    </row>
    <row r="59" spans="1:16" ht="12.75" customHeight="1" x14ac:dyDescent="0.2">
      <c r="A59" s="499" t="str">
        <f t="shared" si="0"/>
        <v/>
      </c>
      <c r="B59" s="514"/>
      <c r="C59" s="523"/>
      <c r="D59" s="512" t="s">
        <v>1249</v>
      </c>
      <c r="E59" s="513"/>
      <c r="F59" s="514"/>
      <c r="G59" s="515"/>
      <c r="H59" s="516"/>
      <c r="I59" s="517"/>
      <c r="J59" s="507"/>
      <c r="K59" s="509"/>
      <c r="L59" s="509"/>
      <c r="M59" s="509"/>
      <c r="N59" s="509"/>
      <c r="O59" s="75"/>
      <c r="P59" s="524"/>
    </row>
    <row r="60" spans="1:16" ht="12.75" customHeight="1" x14ac:dyDescent="0.2">
      <c r="A60" s="499" t="str">
        <f t="shared" si="0"/>
        <v/>
      </c>
      <c r="B60" s="514"/>
      <c r="C60" s="523"/>
      <c r="D60" s="512"/>
      <c r="E60" s="513"/>
      <c r="F60" s="521"/>
      <c r="G60" s="515"/>
      <c r="H60" s="516"/>
      <c r="I60" s="517"/>
      <c r="J60" s="507"/>
      <c r="K60" s="509"/>
      <c r="L60" s="509"/>
      <c r="M60" s="509"/>
      <c r="N60" s="509"/>
      <c r="O60" s="75"/>
      <c r="P60" s="524"/>
    </row>
    <row r="61" spans="1:16" ht="12.75" customHeight="1" x14ac:dyDescent="0.2">
      <c r="A61" s="499" t="str">
        <f t="shared" si="0"/>
        <v/>
      </c>
      <c r="B61" s="525" t="s">
        <v>721</v>
      </c>
      <c r="C61" s="501" t="s">
        <v>45</v>
      </c>
      <c r="D61" s="502"/>
      <c r="E61" s="503"/>
      <c r="F61" s="500"/>
      <c r="G61" s="515"/>
      <c r="H61" s="516"/>
      <c r="I61" s="517"/>
      <c r="J61" s="507"/>
      <c r="K61" s="509"/>
      <c r="L61" s="509"/>
      <c r="M61" s="509"/>
      <c r="N61" s="509"/>
      <c r="O61" s="75"/>
      <c r="P61" s="524"/>
    </row>
    <row r="62" spans="1:16" ht="12.75" customHeight="1" x14ac:dyDescent="0.2">
      <c r="A62" s="499" t="str">
        <f t="shared" si="0"/>
        <v/>
      </c>
      <c r="B62" s="514"/>
      <c r="C62" s="511"/>
      <c r="D62" s="512"/>
      <c r="E62" s="513"/>
      <c r="F62" s="514"/>
      <c r="G62" s="515"/>
      <c r="H62" s="516"/>
      <c r="I62" s="517"/>
      <c r="J62" s="507"/>
      <c r="K62" s="509"/>
      <c r="L62" s="509"/>
      <c r="M62" s="509"/>
      <c r="N62" s="509"/>
      <c r="O62" s="75"/>
      <c r="P62" s="524"/>
    </row>
    <row r="63" spans="1:16" ht="12.75" customHeight="1" x14ac:dyDescent="0.2">
      <c r="A63" s="499" t="str">
        <f t="shared" si="0"/>
        <v/>
      </c>
      <c r="B63" s="525" t="s">
        <v>721</v>
      </c>
      <c r="C63" s="523" t="s">
        <v>320</v>
      </c>
      <c r="D63" s="512" t="s">
        <v>1250</v>
      </c>
      <c r="E63" s="513"/>
      <c r="F63" s="514" t="s">
        <v>24</v>
      </c>
      <c r="G63" s="515">
        <v>1</v>
      </c>
      <c r="H63" s="516"/>
      <c r="I63" s="517"/>
      <c r="J63" s="507"/>
      <c r="K63" s="509"/>
      <c r="L63" s="509"/>
      <c r="M63" s="509"/>
      <c r="N63" s="509"/>
      <c r="O63" s="75"/>
      <c r="P63" s="524"/>
    </row>
    <row r="64" spans="1:16" ht="12.75" customHeight="1" x14ac:dyDescent="0.2">
      <c r="A64" s="499" t="str">
        <f t="shared" si="0"/>
        <v/>
      </c>
      <c r="B64" s="514"/>
      <c r="C64" s="523"/>
      <c r="D64" s="512"/>
      <c r="E64" s="513"/>
      <c r="F64" s="514"/>
      <c r="G64" s="515"/>
      <c r="H64" s="516"/>
      <c r="I64" s="517"/>
      <c r="J64" s="507"/>
      <c r="K64" s="509"/>
      <c r="L64" s="509"/>
      <c r="M64" s="509"/>
      <c r="N64" s="509"/>
      <c r="O64" s="75"/>
      <c r="P64" s="524"/>
    </row>
    <row r="65" spans="1:16" ht="12.75" customHeight="1" x14ac:dyDescent="0.2">
      <c r="A65" s="499" t="str">
        <f t="shared" si="0"/>
        <v/>
      </c>
      <c r="B65" s="525" t="s">
        <v>721</v>
      </c>
      <c r="C65" s="523" t="s">
        <v>321</v>
      </c>
      <c r="D65" s="512" t="s">
        <v>1251</v>
      </c>
      <c r="E65" s="513"/>
      <c r="F65" s="521" t="s">
        <v>15</v>
      </c>
      <c r="G65" s="515">
        <v>10</v>
      </c>
      <c r="H65" s="516"/>
      <c r="I65" s="517"/>
      <c r="J65" s="507"/>
      <c r="K65" s="509"/>
      <c r="L65" s="509"/>
      <c r="M65" s="509"/>
      <c r="N65" s="509"/>
      <c r="O65" s="75"/>
      <c r="P65" s="524"/>
    </row>
    <row r="66" spans="1:16" ht="12.75" customHeight="1" x14ac:dyDescent="0.2">
      <c r="A66" s="499" t="str">
        <f t="shared" ref="A66:A107" si="9">CONCATENATE(N66,O66)</f>
        <v/>
      </c>
      <c r="B66" s="514"/>
      <c r="C66" s="523"/>
      <c r="D66" s="512"/>
      <c r="E66" s="513"/>
      <c r="F66" s="514"/>
      <c r="G66" s="515"/>
      <c r="H66" s="516"/>
      <c r="I66" s="517"/>
      <c r="J66" s="507"/>
      <c r="K66" s="509"/>
      <c r="L66" s="509"/>
      <c r="M66" s="509"/>
      <c r="N66" s="509"/>
      <c r="O66" s="75"/>
      <c r="P66" s="526"/>
    </row>
    <row r="67" spans="1:16" ht="12.75" hidden="1" customHeight="1" x14ac:dyDescent="0.2">
      <c r="A67" s="499" t="str">
        <f t="shared" si="9"/>
        <v/>
      </c>
      <c r="B67" s="514" t="s">
        <v>722</v>
      </c>
      <c r="C67" s="501" t="s">
        <v>46</v>
      </c>
      <c r="D67" s="512"/>
      <c r="E67" s="513"/>
      <c r="F67" s="514" t="s">
        <v>47</v>
      </c>
      <c r="G67" s="515"/>
      <c r="H67" s="516"/>
      <c r="I67" s="517"/>
      <c r="J67" s="507"/>
      <c r="K67" s="509"/>
      <c r="L67" s="509"/>
      <c r="M67" s="509"/>
      <c r="N67" s="509"/>
      <c r="O67" s="75"/>
      <c r="P67" s="527"/>
    </row>
    <row r="68" spans="1:16" ht="12.75" hidden="1" customHeight="1" x14ac:dyDescent="0.2">
      <c r="A68" s="499" t="str">
        <f t="shared" si="9"/>
        <v/>
      </c>
      <c r="B68" s="514"/>
      <c r="C68" s="523"/>
      <c r="D68" s="512"/>
      <c r="E68" s="513"/>
      <c r="F68" s="521"/>
      <c r="G68" s="515"/>
      <c r="H68" s="516"/>
      <c r="I68" s="517"/>
      <c r="J68" s="507"/>
      <c r="K68" s="509"/>
      <c r="L68" s="509"/>
      <c r="M68" s="509"/>
      <c r="N68" s="509"/>
      <c r="O68" s="75"/>
      <c r="P68" s="527"/>
    </row>
    <row r="69" spans="1:16" ht="12.75" hidden="1" customHeight="1" x14ac:dyDescent="0.2">
      <c r="A69" s="499" t="str">
        <f t="shared" si="9"/>
        <v/>
      </c>
      <c r="B69" s="514" t="s">
        <v>723</v>
      </c>
      <c r="C69" s="501" t="s">
        <v>724</v>
      </c>
      <c r="D69" s="512"/>
      <c r="E69" s="513"/>
      <c r="F69" s="521"/>
      <c r="G69" s="515"/>
      <c r="H69" s="516"/>
      <c r="I69" s="517"/>
      <c r="J69" s="507"/>
      <c r="K69" s="509"/>
      <c r="L69" s="509"/>
      <c r="M69" s="509"/>
      <c r="N69" s="509"/>
      <c r="O69" s="75"/>
      <c r="P69" s="527"/>
    </row>
    <row r="70" spans="1:16" ht="12.75" hidden="1" customHeight="1" x14ac:dyDescent="0.2">
      <c r="A70" s="499" t="str">
        <f t="shared" si="9"/>
        <v/>
      </c>
      <c r="B70" s="514"/>
      <c r="C70" s="523"/>
      <c r="D70" s="512"/>
      <c r="E70" s="513"/>
      <c r="F70" s="521"/>
      <c r="G70" s="515"/>
      <c r="H70" s="516"/>
      <c r="I70" s="517"/>
      <c r="J70" s="507"/>
      <c r="K70" s="509"/>
      <c r="L70" s="509"/>
      <c r="M70" s="509"/>
      <c r="N70" s="509"/>
      <c r="O70" s="75"/>
      <c r="P70" s="527"/>
    </row>
    <row r="71" spans="1:16" ht="12.75" hidden="1" customHeight="1" x14ac:dyDescent="0.2">
      <c r="A71" s="499" t="str">
        <f t="shared" si="9"/>
        <v/>
      </c>
      <c r="B71" s="514" t="s">
        <v>723</v>
      </c>
      <c r="C71" s="523" t="s">
        <v>320</v>
      </c>
      <c r="D71" s="512" t="s">
        <v>725</v>
      </c>
      <c r="E71" s="513"/>
      <c r="F71" s="521"/>
      <c r="G71" s="515"/>
      <c r="H71" s="516"/>
      <c r="I71" s="517"/>
      <c r="J71" s="507"/>
      <c r="K71" s="509"/>
      <c r="L71" s="509"/>
      <c r="M71" s="509"/>
      <c r="N71" s="509"/>
      <c r="O71" s="75"/>
      <c r="P71" s="527"/>
    </row>
    <row r="72" spans="1:16" ht="12.75" hidden="1" customHeight="1" x14ac:dyDescent="0.2">
      <c r="A72" s="499" t="str">
        <f t="shared" si="9"/>
        <v/>
      </c>
      <c r="B72" s="514"/>
      <c r="C72" s="523"/>
      <c r="D72" s="512"/>
      <c r="E72" s="513"/>
      <c r="F72" s="521"/>
      <c r="G72" s="515"/>
      <c r="H72" s="516"/>
      <c r="I72" s="517"/>
      <c r="J72" s="507"/>
      <c r="K72" s="509"/>
      <c r="L72" s="509"/>
      <c r="M72" s="509"/>
      <c r="N72" s="509"/>
      <c r="O72" s="75"/>
      <c r="P72" s="527"/>
    </row>
    <row r="73" spans="1:16" ht="12.75" hidden="1" customHeight="1" x14ac:dyDescent="0.2">
      <c r="A73" s="499" t="str">
        <f t="shared" si="9"/>
        <v/>
      </c>
      <c r="B73" s="514" t="s">
        <v>723</v>
      </c>
      <c r="C73" s="523"/>
      <c r="D73" s="512" t="s">
        <v>32</v>
      </c>
      <c r="E73" s="513" t="s">
        <v>726</v>
      </c>
      <c r="F73" s="521" t="s">
        <v>107</v>
      </c>
      <c r="G73" s="515"/>
      <c r="H73" s="516"/>
      <c r="I73" s="517"/>
      <c r="J73" s="507"/>
      <c r="K73" s="509"/>
      <c r="L73" s="509"/>
      <c r="M73" s="509"/>
      <c r="N73" s="509"/>
      <c r="O73" s="75"/>
      <c r="P73" s="527"/>
    </row>
    <row r="74" spans="1:16" ht="12.75" hidden="1" customHeight="1" x14ac:dyDescent="0.2">
      <c r="A74" s="499" t="str">
        <f t="shared" si="9"/>
        <v/>
      </c>
      <c r="B74" s="514"/>
      <c r="C74" s="523"/>
      <c r="D74" s="512"/>
      <c r="E74" s="513"/>
      <c r="F74" s="521"/>
      <c r="G74" s="515"/>
      <c r="H74" s="516"/>
      <c r="I74" s="517"/>
      <c r="J74" s="507"/>
      <c r="K74" s="509"/>
      <c r="L74" s="509"/>
      <c r="M74" s="509"/>
      <c r="N74" s="509"/>
      <c r="O74" s="75"/>
      <c r="P74" s="527"/>
    </row>
    <row r="75" spans="1:16" ht="12.75" hidden="1" customHeight="1" x14ac:dyDescent="0.2">
      <c r="A75" s="499" t="str">
        <f t="shared" si="9"/>
        <v/>
      </c>
      <c r="B75" s="514" t="s">
        <v>723</v>
      </c>
      <c r="C75" s="523"/>
      <c r="D75" s="512" t="s">
        <v>33</v>
      </c>
      <c r="E75" s="513" t="s">
        <v>727</v>
      </c>
      <c r="F75" s="521" t="s">
        <v>107</v>
      </c>
      <c r="G75" s="515"/>
      <c r="H75" s="516"/>
      <c r="I75" s="517"/>
      <c r="J75" s="507"/>
      <c r="K75" s="509"/>
      <c r="L75" s="509"/>
      <c r="M75" s="509"/>
      <c r="N75" s="509"/>
      <c r="O75" s="75"/>
      <c r="P75" s="527"/>
    </row>
    <row r="76" spans="1:16" ht="12.75" hidden="1" customHeight="1" x14ac:dyDescent="0.2">
      <c r="A76" s="499" t="str">
        <f t="shared" si="9"/>
        <v/>
      </c>
      <c r="B76" s="514"/>
      <c r="C76" s="523"/>
      <c r="D76" s="512"/>
      <c r="E76" s="513"/>
      <c r="F76" s="521"/>
      <c r="G76" s="515"/>
      <c r="H76" s="516"/>
      <c r="I76" s="517"/>
      <c r="J76" s="507"/>
      <c r="K76" s="509"/>
      <c r="L76" s="509"/>
      <c r="M76" s="509"/>
      <c r="N76" s="509"/>
      <c r="O76" s="75"/>
      <c r="P76" s="527"/>
    </row>
    <row r="77" spans="1:16" ht="12.75" hidden="1" customHeight="1" x14ac:dyDescent="0.2">
      <c r="A77" s="499" t="str">
        <f t="shared" si="9"/>
        <v/>
      </c>
      <c r="B77" s="514" t="s">
        <v>723</v>
      </c>
      <c r="C77" s="523"/>
      <c r="D77" s="512" t="s">
        <v>36</v>
      </c>
      <c r="E77" s="513" t="s">
        <v>728</v>
      </c>
      <c r="F77" s="521" t="s">
        <v>47</v>
      </c>
      <c r="G77" s="515"/>
      <c r="H77" s="516"/>
      <c r="I77" s="517"/>
      <c r="J77" s="507"/>
      <c r="K77" s="509"/>
      <c r="L77" s="509"/>
      <c r="M77" s="509"/>
      <c r="N77" s="509"/>
      <c r="O77" s="75"/>
      <c r="P77" s="527"/>
    </row>
    <row r="78" spans="1:16" ht="12.75" hidden="1" customHeight="1" x14ac:dyDescent="0.2">
      <c r="A78" s="499" t="str">
        <f t="shared" si="9"/>
        <v/>
      </c>
      <c r="B78" s="514"/>
      <c r="C78" s="523"/>
      <c r="D78" s="512"/>
      <c r="E78" s="513"/>
      <c r="F78" s="521"/>
      <c r="G78" s="515"/>
      <c r="H78" s="516"/>
      <c r="I78" s="517"/>
      <c r="J78" s="507"/>
      <c r="K78" s="509"/>
      <c r="L78" s="509"/>
      <c r="M78" s="509"/>
      <c r="N78" s="509"/>
      <c r="O78" s="75"/>
      <c r="P78" s="527"/>
    </row>
    <row r="79" spans="1:16" ht="12.75" hidden="1" customHeight="1" x14ac:dyDescent="0.2">
      <c r="A79" s="499" t="str">
        <f t="shared" si="9"/>
        <v/>
      </c>
      <c r="B79" s="514" t="s">
        <v>723</v>
      </c>
      <c r="C79" s="523" t="s">
        <v>8</v>
      </c>
      <c r="D79" s="512" t="s">
        <v>729</v>
      </c>
      <c r="E79" s="513"/>
      <c r="F79" s="521" t="s">
        <v>47</v>
      </c>
      <c r="G79" s="515"/>
      <c r="H79" s="516"/>
      <c r="I79" s="517"/>
      <c r="J79" s="507"/>
      <c r="K79" s="509"/>
      <c r="L79" s="509"/>
      <c r="M79" s="509"/>
      <c r="N79" s="509"/>
      <c r="O79" s="75"/>
      <c r="P79" s="527"/>
    </row>
    <row r="80" spans="1:16" ht="12.75" hidden="1" customHeight="1" x14ac:dyDescent="0.2">
      <c r="A80" s="499" t="str">
        <f t="shared" si="9"/>
        <v/>
      </c>
      <c r="B80" s="514"/>
      <c r="C80" s="523"/>
      <c r="D80" s="512"/>
      <c r="E80" s="513"/>
      <c r="F80" s="521"/>
      <c r="G80" s="515"/>
      <c r="H80" s="516"/>
      <c r="I80" s="517"/>
      <c r="J80" s="507"/>
      <c r="K80" s="509"/>
      <c r="L80" s="509"/>
      <c r="M80" s="509"/>
      <c r="N80" s="509"/>
      <c r="O80" s="75"/>
      <c r="P80" s="527"/>
    </row>
    <row r="81" spans="1:16" ht="12.75" hidden="1" customHeight="1" x14ac:dyDescent="0.2">
      <c r="A81" s="499" t="str">
        <f t="shared" si="9"/>
        <v/>
      </c>
      <c r="B81" s="514" t="s">
        <v>730</v>
      </c>
      <c r="C81" s="501" t="s">
        <v>559</v>
      </c>
      <c r="D81" s="512"/>
      <c r="E81" s="513"/>
      <c r="F81" s="514" t="s">
        <v>47</v>
      </c>
      <c r="G81" s="515"/>
      <c r="H81" s="514"/>
      <c r="I81" s="517"/>
      <c r="J81" s="507"/>
      <c r="K81" s="509"/>
      <c r="L81" s="509"/>
      <c r="M81" s="509"/>
      <c r="N81" s="509"/>
      <c r="O81" s="75"/>
      <c r="P81" s="527"/>
    </row>
    <row r="82" spans="1:16" ht="12.75" hidden="1" customHeight="1" x14ac:dyDescent="0.2">
      <c r="A82" s="499" t="str">
        <f t="shared" si="9"/>
        <v/>
      </c>
      <c r="B82" s="514"/>
      <c r="C82" s="501" t="s">
        <v>560</v>
      </c>
      <c r="D82" s="512"/>
      <c r="E82" s="513"/>
      <c r="F82" s="514"/>
      <c r="G82" s="515"/>
      <c r="H82" s="514"/>
      <c r="I82" s="517"/>
      <c r="J82" s="507"/>
      <c r="K82" s="509"/>
      <c r="L82" s="509"/>
      <c r="M82" s="509"/>
      <c r="N82" s="509"/>
      <c r="O82" s="75"/>
      <c r="P82" s="527"/>
    </row>
    <row r="83" spans="1:16" ht="12.75" hidden="1" customHeight="1" x14ac:dyDescent="0.2">
      <c r="A83" s="499" t="str">
        <f t="shared" si="9"/>
        <v/>
      </c>
      <c r="B83" s="521"/>
      <c r="C83" s="519"/>
      <c r="D83" s="519"/>
      <c r="E83" s="519"/>
      <c r="F83" s="521"/>
      <c r="G83" s="515"/>
      <c r="H83" s="514"/>
      <c r="I83" s="517"/>
      <c r="J83" s="507"/>
      <c r="K83" s="509"/>
      <c r="L83" s="509"/>
      <c r="M83" s="509"/>
      <c r="N83" s="509"/>
      <c r="O83" s="75"/>
      <c r="P83" s="527"/>
    </row>
    <row r="84" spans="1:16" ht="12.75" hidden="1" customHeight="1" x14ac:dyDescent="0.2">
      <c r="A84" s="499" t="str">
        <f t="shared" si="9"/>
        <v/>
      </c>
      <c r="B84" s="521" t="s">
        <v>731</v>
      </c>
      <c r="C84" s="518" t="s">
        <v>732</v>
      </c>
      <c r="D84" s="519"/>
      <c r="E84" s="520"/>
      <c r="F84" s="521"/>
      <c r="G84" s="515"/>
      <c r="H84" s="514"/>
      <c r="I84" s="517"/>
      <c r="J84" s="507"/>
      <c r="K84" s="509"/>
      <c r="L84" s="509"/>
      <c r="M84" s="509"/>
      <c r="N84" s="509"/>
      <c r="O84" s="75"/>
      <c r="P84" s="527"/>
    </row>
    <row r="85" spans="1:16" ht="12.75" hidden="1" customHeight="1" x14ac:dyDescent="0.2">
      <c r="A85" s="499" t="str">
        <f t="shared" si="9"/>
        <v/>
      </c>
      <c r="B85" s="521"/>
      <c r="C85" s="528"/>
      <c r="D85" s="519"/>
      <c r="E85" s="520"/>
      <c r="F85" s="521"/>
      <c r="G85" s="515"/>
      <c r="H85" s="514"/>
      <c r="I85" s="517"/>
      <c r="J85" s="507"/>
      <c r="K85" s="509"/>
      <c r="L85" s="509"/>
      <c r="M85" s="509"/>
      <c r="N85" s="509"/>
      <c r="O85" s="75"/>
      <c r="P85" s="527"/>
    </row>
    <row r="86" spans="1:16" ht="14.25" hidden="1" x14ac:dyDescent="0.2">
      <c r="A86" s="499" t="str">
        <f t="shared" si="9"/>
        <v/>
      </c>
      <c r="B86" s="521" t="s">
        <v>731</v>
      </c>
      <c r="C86" s="519" t="s">
        <v>320</v>
      </c>
      <c r="D86" s="519" t="s">
        <v>733</v>
      </c>
      <c r="E86" s="519"/>
      <c r="F86" s="521"/>
      <c r="G86" s="515"/>
      <c r="H86" s="514"/>
      <c r="I86" s="517"/>
      <c r="J86" s="507"/>
      <c r="K86" s="509"/>
      <c r="L86" s="509"/>
      <c r="M86" s="509"/>
      <c r="N86" s="509"/>
      <c r="O86" s="75"/>
      <c r="P86" s="527"/>
    </row>
    <row r="87" spans="1:16" ht="12.75" hidden="1" customHeight="1" x14ac:dyDescent="0.2">
      <c r="A87" s="499" t="str">
        <f t="shared" si="9"/>
        <v/>
      </c>
      <c r="B87" s="521"/>
      <c r="C87" s="519"/>
      <c r="D87" s="519"/>
      <c r="E87" s="519"/>
      <c r="F87" s="521"/>
      <c r="G87" s="529"/>
      <c r="H87" s="514"/>
      <c r="I87" s="517"/>
      <c r="J87" s="507"/>
      <c r="K87" s="509"/>
      <c r="L87" s="509"/>
      <c r="M87" s="509"/>
      <c r="N87" s="509"/>
      <c r="O87" s="75"/>
      <c r="P87" s="527"/>
    </row>
    <row r="88" spans="1:16" ht="12.75" hidden="1" customHeight="1" x14ac:dyDescent="0.2">
      <c r="A88" s="499" t="str">
        <f t="shared" si="9"/>
        <v/>
      </c>
      <c r="B88" s="521"/>
      <c r="C88" s="519"/>
      <c r="D88" s="519" t="s">
        <v>32</v>
      </c>
      <c r="E88" s="519" t="s">
        <v>734</v>
      </c>
      <c r="F88" s="521" t="s">
        <v>15</v>
      </c>
      <c r="G88" s="529"/>
      <c r="H88" s="514"/>
      <c r="I88" s="517"/>
      <c r="J88" s="507"/>
      <c r="K88" s="509"/>
      <c r="L88" s="509"/>
      <c r="M88" s="509"/>
      <c r="N88" s="509"/>
      <c r="O88" s="75"/>
      <c r="P88" s="527"/>
    </row>
    <row r="89" spans="1:16" ht="12.75" hidden="1" customHeight="1" x14ac:dyDescent="0.2">
      <c r="A89" s="499" t="str">
        <f t="shared" si="9"/>
        <v/>
      </c>
      <c r="B89" s="521"/>
      <c r="C89" s="519"/>
      <c r="D89" s="519"/>
      <c r="E89" s="519"/>
      <c r="F89" s="521"/>
      <c r="G89" s="529"/>
      <c r="H89" s="514"/>
      <c r="I89" s="517"/>
      <c r="J89" s="507"/>
      <c r="K89" s="509"/>
      <c r="L89" s="509"/>
      <c r="M89" s="509"/>
      <c r="N89" s="509"/>
      <c r="O89" s="75"/>
      <c r="P89" s="527"/>
    </row>
    <row r="90" spans="1:16" ht="12.75" hidden="1" customHeight="1" x14ac:dyDescent="0.2">
      <c r="A90" s="499" t="str">
        <f t="shared" si="9"/>
        <v/>
      </c>
      <c r="B90" s="521"/>
      <c r="C90" s="519"/>
      <c r="D90" s="519" t="s">
        <v>33</v>
      </c>
      <c r="E90" s="519" t="s">
        <v>735</v>
      </c>
      <c r="F90" s="521" t="s">
        <v>15</v>
      </c>
      <c r="G90" s="529"/>
      <c r="H90" s="514"/>
      <c r="I90" s="517"/>
      <c r="J90" s="507"/>
      <c r="K90" s="509"/>
      <c r="L90" s="509"/>
      <c r="M90" s="509"/>
      <c r="N90" s="509"/>
      <c r="O90" s="75"/>
      <c r="P90" s="527"/>
    </row>
    <row r="91" spans="1:16" ht="12.75" hidden="1" customHeight="1" x14ac:dyDescent="0.2">
      <c r="A91" s="499" t="str">
        <f t="shared" si="9"/>
        <v/>
      </c>
      <c r="B91" s="521"/>
      <c r="C91" s="528"/>
      <c r="D91" s="519"/>
      <c r="E91" s="520"/>
      <c r="F91" s="521"/>
      <c r="G91" s="529"/>
      <c r="H91" s="514"/>
      <c r="I91" s="517"/>
      <c r="J91" s="507"/>
      <c r="K91" s="509"/>
      <c r="L91" s="509"/>
      <c r="M91" s="509"/>
      <c r="N91" s="509"/>
      <c r="O91" s="75"/>
      <c r="P91" s="527"/>
    </row>
    <row r="92" spans="1:16" ht="12.75" hidden="1" customHeight="1" x14ac:dyDescent="0.2">
      <c r="A92" s="499" t="str">
        <f t="shared" si="9"/>
        <v/>
      </c>
      <c r="B92" s="521" t="s">
        <v>731</v>
      </c>
      <c r="C92" s="519" t="s">
        <v>8</v>
      </c>
      <c r="D92" s="519" t="s">
        <v>736</v>
      </c>
      <c r="E92" s="519"/>
      <c r="F92" s="521"/>
      <c r="G92" s="529"/>
      <c r="H92" s="514"/>
      <c r="I92" s="517"/>
      <c r="J92" s="507"/>
      <c r="K92" s="509"/>
      <c r="L92" s="509"/>
      <c r="M92" s="509"/>
      <c r="N92" s="509"/>
      <c r="O92" s="75"/>
      <c r="P92" s="527"/>
    </row>
    <row r="93" spans="1:16" ht="12.75" hidden="1" customHeight="1" x14ac:dyDescent="0.2">
      <c r="A93" s="499" t="str">
        <f t="shared" si="9"/>
        <v/>
      </c>
      <c r="B93" s="514"/>
      <c r="C93" s="501"/>
      <c r="D93" s="512"/>
      <c r="E93" s="513"/>
      <c r="F93" s="514"/>
      <c r="G93" s="529"/>
      <c r="H93" s="514"/>
      <c r="I93" s="517"/>
      <c r="J93" s="507"/>
      <c r="K93" s="509"/>
      <c r="L93" s="509"/>
      <c r="M93" s="509"/>
      <c r="N93" s="509"/>
      <c r="O93" s="75"/>
      <c r="P93" s="527"/>
    </row>
    <row r="94" spans="1:16" ht="12.75" hidden="1" customHeight="1" x14ac:dyDescent="0.2">
      <c r="A94" s="499" t="str">
        <f t="shared" si="9"/>
        <v/>
      </c>
      <c r="B94" s="514"/>
      <c r="C94" s="501"/>
      <c r="D94" s="512" t="s">
        <v>32</v>
      </c>
      <c r="E94" s="513" t="s">
        <v>737</v>
      </c>
      <c r="F94" s="521" t="s">
        <v>15</v>
      </c>
      <c r="G94" s="529"/>
      <c r="H94" s="514"/>
      <c r="I94" s="517"/>
      <c r="J94" s="507"/>
      <c r="K94" s="509"/>
      <c r="L94" s="509"/>
      <c r="M94" s="509"/>
      <c r="N94" s="509"/>
      <c r="O94" s="75"/>
      <c r="P94" s="527"/>
    </row>
    <row r="95" spans="1:16" ht="12.75" hidden="1" customHeight="1" x14ac:dyDescent="0.2">
      <c r="A95" s="499" t="str">
        <f t="shared" si="9"/>
        <v/>
      </c>
      <c r="B95" s="514"/>
      <c r="C95" s="501"/>
      <c r="D95" s="512"/>
      <c r="E95" s="513"/>
      <c r="F95" s="514"/>
      <c r="G95" s="529"/>
      <c r="H95" s="514"/>
      <c r="I95" s="517"/>
      <c r="J95" s="507"/>
      <c r="K95" s="509"/>
      <c r="L95" s="509"/>
      <c r="M95" s="509"/>
      <c r="N95" s="509"/>
      <c r="O95" s="75"/>
      <c r="P95" s="527"/>
    </row>
    <row r="96" spans="1:16" ht="12.75" hidden="1" customHeight="1" x14ac:dyDescent="0.2">
      <c r="A96" s="499" t="str">
        <f t="shared" si="9"/>
        <v/>
      </c>
      <c r="B96" s="514"/>
      <c r="C96" s="501"/>
      <c r="D96" s="512" t="s">
        <v>33</v>
      </c>
      <c r="E96" s="513" t="str">
        <f>CONCATENATE("Extra-over item ",$A$94," for Stockpiling of Cleaned Yard Stone Cleaned")</f>
        <v>Extra-over item  for Stockpiling of Cleaned Yard Stone Cleaned</v>
      </c>
      <c r="F96" s="521" t="s">
        <v>15</v>
      </c>
      <c r="G96" s="529"/>
      <c r="H96" s="514"/>
      <c r="I96" s="517"/>
      <c r="J96" s="507"/>
      <c r="K96" s="509"/>
      <c r="L96" s="509"/>
      <c r="M96" s="509"/>
      <c r="N96" s="509"/>
      <c r="O96" s="75"/>
      <c r="P96" s="527"/>
    </row>
    <row r="97" spans="1:16" ht="12.75" hidden="1" customHeight="1" x14ac:dyDescent="0.2">
      <c r="A97" s="499" t="str">
        <f t="shared" si="9"/>
        <v/>
      </c>
      <c r="B97" s="514"/>
      <c r="C97" s="501"/>
      <c r="D97" s="512"/>
      <c r="E97" s="513"/>
      <c r="F97" s="521"/>
      <c r="G97" s="530"/>
      <c r="H97" s="514"/>
      <c r="I97" s="517"/>
      <c r="J97" s="507"/>
      <c r="K97" s="509"/>
      <c r="L97" s="509"/>
      <c r="M97" s="509"/>
      <c r="N97" s="509"/>
      <c r="O97" s="75"/>
      <c r="P97" s="527"/>
    </row>
    <row r="98" spans="1:16" ht="12.75" hidden="1" customHeight="1" x14ac:dyDescent="0.2">
      <c r="A98" s="499" t="str">
        <f t="shared" si="9"/>
        <v/>
      </c>
      <c r="B98" s="521" t="s">
        <v>731</v>
      </c>
      <c r="C98" s="523" t="s">
        <v>321</v>
      </c>
      <c r="D98" s="519" t="s">
        <v>1252</v>
      </c>
      <c r="E98" s="513"/>
      <c r="F98" s="521" t="s">
        <v>15</v>
      </c>
      <c r="G98" s="529"/>
      <c r="H98" s="514"/>
      <c r="I98" s="517"/>
      <c r="J98" s="507"/>
      <c r="K98" s="509"/>
      <c r="L98" s="509"/>
      <c r="M98" s="509"/>
      <c r="N98" s="509"/>
      <c r="O98" s="75"/>
      <c r="P98" s="527"/>
    </row>
    <row r="99" spans="1:16" ht="12.75" hidden="1" customHeight="1" x14ac:dyDescent="0.2">
      <c r="A99" s="499" t="str">
        <f t="shared" si="9"/>
        <v/>
      </c>
      <c r="B99" s="514"/>
      <c r="C99" s="501"/>
      <c r="D99" s="512"/>
      <c r="E99" s="513"/>
      <c r="F99" s="514"/>
      <c r="G99" s="530"/>
      <c r="H99" s="514"/>
      <c r="I99" s="517"/>
      <c r="J99" s="507"/>
      <c r="K99" s="509"/>
      <c r="L99" s="509"/>
      <c r="M99" s="509"/>
      <c r="N99" s="509"/>
      <c r="O99" s="75"/>
      <c r="P99" s="527"/>
    </row>
    <row r="100" spans="1:16" ht="12.75" hidden="1" customHeight="1" x14ac:dyDescent="0.2">
      <c r="A100" s="499" t="str">
        <f t="shared" si="9"/>
        <v/>
      </c>
      <c r="B100" s="521" t="s">
        <v>731</v>
      </c>
      <c r="C100" s="523" t="s">
        <v>322</v>
      </c>
      <c r="D100" s="512" t="s">
        <v>738</v>
      </c>
      <c r="E100" s="513"/>
      <c r="F100" s="514"/>
      <c r="G100" s="530"/>
      <c r="H100" s="514"/>
      <c r="I100" s="517"/>
      <c r="J100" s="507"/>
      <c r="K100" s="509"/>
      <c r="L100" s="509"/>
      <c r="M100" s="509"/>
      <c r="N100" s="509"/>
      <c r="O100" s="75"/>
      <c r="P100" s="527"/>
    </row>
    <row r="101" spans="1:16" ht="12.75" hidden="1" customHeight="1" x14ac:dyDescent="0.2">
      <c r="A101" s="499" t="str">
        <f t="shared" si="9"/>
        <v/>
      </c>
      <c r="B101" s="514"/>
      <c r="C101" s="501"/>
      <c r="D101" s="512"/>
      <c r="E101" s="513"/>
      <c r="F101" s="514"/>
      <c r="G101" s="530"/>
      <c r="H101" s="514"/>
      <c r="I101" s="517"/>
      <c r="J101" s="507"/>
      <c r="K101" s="509"/>
      <c r="L101" s="509"/>
      <c r="M101" s="509"/>
      <c r="N101" s="509"/>
      <c r="O101" s="75"/>
      <c r="P101" s="527"/>
    </row>
    <row r="102" spans="1:16" ht="12.75" hidden="1" customHeight="1" x14ac:dyDescent="0.2">
      <c r="A102" s="499" t="str">
        <f t="shared" si="9"/>
        <v/>
      </c>
      <c r="B102" s="514"/>
      <c r="C102" s="501"/>
      <c r="D102" s="512" t="s">
        <v>32</v>
      </c>
      <c r="E102" s="512" t="s">
        <v>1253</v>
      </c>
      <c r="F102" s="514" t="s">
        <v>10</v>
      </c>
      <c r="G102" s="530"/>
      <c r="H102" s="514"/>
      <c r="I102" s="517"/>
      <c r="J102" s="507"/>
      <c r="K102" s="509"/>
      <c r="L102" s="509"/>
      <c r="M102" s="509"/>
      <c r="N102" s="509"/>
      <c r="O102" s="75"/>
      <c r="P102" s="527"/>
    </row>
    <row r="103" spans="1:16" ht="12.75" hidden="1" customHeight="1" x14ac:dyDescent="0.2">
      <c r="A103" s="499" t="str">
        <f t="shared" si="9"/>
        <v/>
      </c>
      <c r="B103" s="514"/>
      <c r="C103" s="501"/>
      <c r="D103" s="512"/>
      <c r="E103" s="512" t="s">
        <v>1254</v>
      </c>
      <c r="F103" s="514"/>
      <c r="G103" s="514"/>
      <c r="H103" s="514"/>
      <c r="I103" s="517"/>
      <c r="J103" s="507"/>
      <c r="K103" s="509"/>
      <c r="L103" s="509"/>
      <c r="M103" s="509"/>
      <c r="N103" s="509"/>
      <c r="O103" s="75"/>
      <c r="P103" s="527"/>
    </row>
    <row r="104" spans="1:16" ht="12.75" hidden="1" customHeight="1" x14ac:dyDescent="0.2">
      <c r="A104" s="499" t="str">
        <f t="shared" si="9"/>
        <v/>
      </c>
      <c r="B104" s="514"/>
      <c r="C104" s="501"/>
      <c r="D104" s="512"/>
      <c r="E104" s="512"/>
      <c r="F104" s="514"/>
      <c r="G104" s="514"/>
      <c r="H104" s="514"/>
      <c r="I104" s="517"/>
      <c r="J104" s="507"/>
      <c r="K104" s="509"/>
      <c r="L104" s="509"/>
      <c r="M104" s="509"/>
      <c r="N104" s="509"/>
      <c r="O104" s="75"/>
      <c r="P104" s="527"/>
    </row>
    <row r="105" spans="1:16" ht="12.75" hidden="1" customHeight="1" x14ac:dyDescent="0.2">
      <c r="A105" s="499" t="str">
        <f t="shared" si="9"/>
        <v/>
      </c>
      <c r="B105" s="521"/>
      <c r="C105" s="519"/>
      <c r="D105" s="512" t="s">
        <v>33</v>
      </c>
      <c r="E105" s="512" t="str">
        <f>CONCATENATE("Extra-over item ",A98," for the Importation of Yard Stone")</f>
        <v>Extra-over item  for the Importation of Yard Stone</v>
      </c>
      <c r="F105" s="521" t="s">
        <v>15</v>
      </c>
      <c r="G105" s="515"/>
      <c r="H105" s="514"/>
      <c r="I105" s="517"/>
      <c r="J105" s="507"/>
      <c r="K105" s="509"/>
      <c r="L105" s="509"/>
      <c r="M105" s="509"/>
      <c r="N105" s="509"/>
      <c r="O105" s="75"/>
      <c r="P105" s="527"/>
    </row>
    <row r="106" spans="1:16" ht="12.75" hidden="1" customHeight="1" x14ac:dyDescent="0.2">
      <c r="A106" s="499" t="str">
        <f t="shared" si="9"/>
        <v/>
      </c>
      <c r="B106" s="521"/>
      <c r="C106" s="519"/>
      <c r="D106" s="512"/>
      <c r="E106" s="512" t="s">
        <v>739</v>
      </c>
      <c r="F106" s="521"/>
      <c r="G106" s="515"/>
      <c r="H106" s="514"/>
      <c r="I106" s="517"/>
      <c r="J106" s="507"/>
      <c r="K106" s="509"/>
      <c r="L106" s="509"/>
      <c r="M106" s="509"/>
      <c r="N106" s="509"/>
      <c r="O106" s="75"/>
      <c r="P106" s="527"/>
    </row>
    <row r="107" spans="1:16" ht="12.75" hidden="1" customHeight="1" x14ac:dyDescent="0.2">
      <c r="A107" s="499" t="str">
        <f t="shared" si="9"/>
        <v/>
      </c>
      <c r="B107" s="521"/>
      <c r="C107" s="519"/>
      <c r="D107" s="512"/>
      <c r="E107" s="512"/>
      <c r="F107" s="521"/>
      <c r="G107" s="515"/>
      <c r="H107" s="514"/>
      <c r="I107" s="517"/>
      <c r="J107" s="507"/>
      <c r="K107" s="509"/>
      <c r="L107" s="509"/>
      <c r="M107" s="509"/>
      <c r="N107" s="509"/>
      <c r="O107" s="75"/>
      <c r="P107" s="527"/>
    </row>
    <row r="108" spans="1:16" ht="12.75" hidden="1" customHeight="1" x14ac:dyDescent="0.2">
      <c r="A108" s="499"/>
      <c r="B108" s="521"/>
      <c r="C108" s="519"/>
      <c r="D108" s="512"/>
      <c r="E108" s="512"/>
      <c r="F108" s="521"/>
      <c r="G108" s="515"/>
      <c r="H108" s="514"/>
      <c r="I108" s="517"/>
      <c r="J108" s="507"/>
      <c r="K108" s="509"/>
      <c r="L108" s="509"/>
      <c r="M108" s="509"/>
      <c r="N108" s="509"/>
      <c r="O108" s="75"/>
      <c r="P108" s="508"/>
    </row>
    <row r="109" spans="1:16" ht="12.75" hidden="1" customHeight="1" x14ac:dyDescent="0.2">
      <c r="A109" s="499"/>
      <c r="B109" s="521"/>
      <c r="C109" s="519"/>
      <c r="D109" s="512"/>
      <c r="E109" s="512"/>
      <c r="F109" s="521"/>
      <c r="G109" s="515"/>
      <c r="H109" s="514"/>
      <c r="I109" s="517"/>
      <c r="J109" s="507"/>
      <c r="K109" s="509"/>
      <c r="L109" s="509"/>
      <c r="M109" s="509"/>
      <c r="N109" s="509"/>
      <c r="O109" s="75"/>
      <c r="P109" s="508"/>
    </row>
    <row r="110" spans="1:16" ht="12.75" hidden="1" customHeight="1" x14ac:dyDescent="0.2">
      <c r="A110" s="499"/>
      <c r="B110" s="521"/>
      <c r="C110" s="519"/>
      <c r="D110" s="512"/>
      <c r="E110" s="512"/>
      <c r="F110" s="521"/>
      <c r="G110" s="515"/>
      <c r="H110" s="514"/>
      <c r="I110" s="517"/>
      <c r="J110" s="507"/>
      <c r="K110" s="509"/>
      <c r="L110" s="509"/>
      <c r="M110" s="509"/>
      <c r="N110" s="509"/>
      <c r="O110" s="75"/>
      <c r="P110" s="508"/>
    </row>
    <row r="111" spans="1:16" ht="12.75" hidden="1" customHeight="1" x14ac:dyDescent="0.2">
      <c r="A111" s="499"/>
      <c r="B111" s="521"/>
      <c r="C111" s="519"/>
      <c r="D111" s="512"/>
      <c r="E111" s="512"/>
      <c r="F111" s="521"/>
      <c r="G111" s="515"/>
      <c r="H111" s="514"/>
      <c r="I111" s="531"/>
      <c r="J111" s="507"/>
      <c r="K111" s="509"/>
      <c r="L111" s="509"/>
      <c r="M111" s="509"/>
      <c r="N111" s="509"/>
      <c r="O111" s="75"/>
      <c r="P111" s="508"/>
    </row>
    <row r="112" spans="1:16" ht="12.75" hidden="1" customHeight="1" x14ac:dyDescent="0.2">
      <c r="A112" s="499"/>
      <c r="B112" s="521"/>
      <c r="C112" s="519"/>
      <c r="D112" s="512"/>
      <c r="E112" s="512"/>
      <c r="F112" s="521"/>
      <c r="G112" s="515"/>
      <c r="H112" s="514"/>
      <c r="I112" s="531"/>
      <c r="J112" s="507"/>
      <c r="K112" s="509"/>
      <c r="L112" s="509"/>
      <c r="M112" s="509"/>
      <c r="N112" s="509"/>
      <c r="O112" s="75"/>
      <c r="P112" s="508"/>
    </row>
    <row r="113" spans="1:16" ht="12.75" hidden="1" customHeight="1" x14ac:dyDescent="0.2">
      <c r="A113" s="499"/>
      <c r="B113" s="521"/>
      <c r="C113" s="519"/>
      <c r="D113" s="512"/>
      <c r="E113" s="512"/>
      <c r="F113" s="521"/>
      <c r="G113" s="515"/>
      <c r="H113" s="514"/>
      <c r="I113" s="531"/>
      <c r="J113" s="507"/>
      <c r="K113" s="509"/>
      <c r="L113" s="509"/>
      <c r="M113" s="509"/>
      <c r="N113" s="509"/>
      <c r="O113" s="75"/>
      <c r="P113" s="508"/>
    </row>
    <row r="114" spans="1:16" ht="12.75" hidden="1" customHeight="1" x14ac:dyDescent="0.2">
      <c r="A114" s="499"/>
      <c r="B114" s="521"/>
      <c r="C114" s="519"/>
      <c r="D114" s="512"/>
      <c r="E114" s="512"/>
      <c r="F114" s="521"/>
      <c r="G114" s="515"/>
      <c r="H114" s="514"/>
      <c r="I114" s="531"/>
      <c r="J114" s="507"/>
      <c r="K114" s="509"/>
      <c r="L114" s="509"/>
      <c r="M114" s="509"/>
      <c r="N114" s="509"/>
      <c r="O114" s="75"/>
      <c r="P114" s="508"/>
    </row>
    <row r="115" spans="1:16" ht="12.75" hidden="1" customHeight="1" x14ac:dyDescent="0.2">
      <c r="A115" s="499"/>
      <c r="B115" s="521"/>
      <c r="C115" s="519"/>
      <c r="D115" s="512"/>
      <c r="E115" s="512"/>
      <c r="F115" s="521"/>
      <c r="G115" s="515"/>
      <c r="H115" s="514"/>
      <c r="I115" s="531"/>
      <c r="J115" s="507"/>
      <c r="K115" s="509"/>
      <c r="L115" s="509"/>
      <c r="M115" s="509"/>
      <c r="N115" s="509"/>
      <c r="O115" s="75"/>
      <c r="P115" s="508"/>
    </row>
    <row r="116" spans="1:16" ht="12.75" hidden="1" customHeight="1" x14ac:dyDescent="0.2">
      <c r="A116" s="499"/>
      <c r="B116" s="521"/>
      <c r="C116" s="519"/>
      <c r="D116" s="512"/>
      <c r="E116" s="512"/>
      <c r="F116" s="521"/>
      <c r="G116" s="515"/>
      <c r="H116" s="514"/>
      <c r="I116" s="531"/>
      <c r="J116" s="507"/>
      <c r="K116" s="509"/>
      <c r="L116" s="509"/>
      <c r="M116" s="509"/>
      <c r="N116" s="509"/>
      <c r="O116" s="75"/>
      <c r="P116" s="508"/>
    </row>
    <row r="117" spans="1:16" ht="12.75" hidden="1" customHeight="1" x14ac:dyDescent="0.2">
      <c r="A117" s="499"/>
      <c r="B117" s="521"/>
      <c r="C117" s="519"/>
      <c r="D117" s="512"/>
      <c r="E117" s="512"/>
      <c r="F117" s="521"/>
      <c r="G117" s="515"/>
      <c r="H117" s="514"/>
      <c r="I117" s="531"/>
      <c r="J117" s="507"/>
      <c r="K117" s="509"/>
      <c r="L117" s="509"/>
      <c r="M117" s="509"/>
      <c r="N117" s="509"/>
      <c r="O117" s="75"/>
      <c r="P117" s="508"/>
    </row>
    <row r="118" spans="1:16" ht="12.75" hidden="1" customHeight="1" x14ac:dyDescent="0.2">
      <c r="A118" s="499"/>
      <c r="B118" s="521"/>
      <c r="C118" s="519"/>
      <c r="D118" s="512"/>
      <c r="E118" s="512"/>
      <c r="F118" s="521"/>
      <c r="G118" s="515"/>
      <c r="H118" s="514"/>
      <c r="I118" s="531"/>
      <c r="J118" s="507"/>
      <c r="K118" s="509"/>
      <c r="L118" s="509"/>
      <c r="M118" s="509"/>
      <c r="N118" s="509"/>
      <c r="O118" s="75"/>
      <c r="P118" s="508"/>
    </row>
    <row r="119" spans="1:16" ht="12.75" hidden="1" customHeight="1" x14ac:dyDescent="0.2">
      <c r="A119" s="499"/>
      <c r="B119" s="521"/>
      <c r="C119" s="519"/>
      <c r="D119" s="512"/>
      <c r="E119" s="512"/>
      <c r="F119" s="521"/>
      <c r="G119" s="515"/>
      <c r="H119" s="514"/>
      <c r="I119" s="531"/>
      <c r="J119" s="507"/>
      <c r="K119" s="509"/>
      <c r="L119" s="509"/>
      <c r="M119" s="509"/>
      <c r="N119" s="509"/>
      <c r="O119" s="75"/>
      <c r="P119" s="508"/>
    </row>
    <row r="120" spans="1:16" ht="12.75" hidden="1" customHeight="1" x14ac:dyDescent="0.2">
      <c r="A120" s="499"/>
      <c r="B120" s="521"/>
      <c r="C120" s="519"/>
      <c r="D120" s="512"/>
      <c r="E120" s="512"/>
      <c r="F120" s="521"/>
      <c r="G120" s="515"/>
      <c r="H120" s="514"/>
      <c r="I120" s="531"/>
      <c r="J120" s="507"/>
      <c r="K120" s="509"/>
      <c r="L120" s="509"/>
      <c r="M120" s="509"/>
      <c r="N120" s="509"/>
      <c r="O120" s="75"/>
      <c r="P120" s="508"/>
    </row>
    <row r="121" spans="1:16" ht="12.75" hidden="1" customHeight="1" x14ac:dyDescent="0.2">
      <c r="A121" s="499"/>
      <c r="B121" s="521"/>
      <c r="C121" s="519"/>
      <c r="D121" s="512"/>
      <c r="E121" s="512"/>
      <c r="F121" s="521"/>
      <c r="G121" s="515"/>
      <c r="H121" s="514"/>
      <c r="I121" s="531"/>
      <c r="J121" s="507"/>
      <c r="K121" s="509"/>
      <c r="L121" s="509"/>
      <c r="M121" s="509"/>
      <c r="N121" s="509"/>
      <c r="O121" s="75"/>
      <c r="P121" s="508"/>
    </row>
    <row r="122" spans="1:16" ht="12.75" hidden="1" customHeight="1" x14ac:dyDescent="0.2">
      <c r="A122" s="499"/>
      <c r="B122" s="521"/>
      <c r="C122" s="519"/>
      <c r="D122" s="512"/>
      <c r="E122" s="512"/>
      <c r="F122" s="521"/>
      <c r="G122" s="515"/>
      <c r="H122" s="514"/>
      <c r="I122" s="531"/>
      <c r="J122" s="507"/>
      <c r="K122" s="509"/>
      <c r="L122" s="509"/>
      <c r="M122" s="509"/>
      <c r="N122" s="509"/>
      <c r="O122" s="75"/>
      <c r="P122" s="508"/>
    </row>
    <row r="123" spans="1:16" ht="12.75" hidden="1" customHeight="1" x14ac:dyDescent="0.2">
      <c r="A123" s="499"/>
      <c r="B123" s="521"/>
      <c r="C123" s="519"/>
      <c r="D123" s="512"/>
      <c r="E123" s="512"/>
      <c r="F123" s="521"/>
      <c r="G123" s="515"/>
      <c r="H123" s="514"/>
      <c r="I123" s="531"/>
      <c r="J123" s="507"/>
      <c r="K123" s="509"/>
      <c r="L123" s="509"/>
      <c r="M123" s="509"/>
      <c r="N123" s="509"/>
      <c r="O123" s="75"/>
      <c r="P123" s="508"/>
    </row>
    <row r="124" spans="1:16" ht="12.75" hidden="1" customHeight="1" x14ac:dyDescent="0.2">
      <c r="A124" s="499"/>
      <c r="B124" s="521"/>
      <c r="C124" s="519"/>
      <c r="D124" s="512"/>
      <c r="E124" s="512"/>
      <c r="F124" s="521"/>
      <c r="G124" s="515"/>
      <c r="H124" s="514"/>
      <c r="I124" s="531"/>
      <c r="J124" s="507"/>
      <c r="K124" s="509"/>
      <c r="L124" s="509"/>
      <c r="M124" s="509"/>
      <c r="N124" s="509"/>
      <c r="O124" s="75"/>
      <c r="P124" s="508"/>
    </row>
    <row r="125" spans="1:16" ht="12.75" hidden="1" customHeight="1" x14ac:dyDescent="0.2">
      <c r="A125" s="499"/>
      <c r="B125" s="521"/>
      <c r="C125" s="519"/>
      <c r="D125" s="512"/>
      <c r="E125" s="512"/>
      <c r="F125" s="521"/>
      <c r="G125" s="515"/>
      <c r="H125" s="514"/>
      <c r="I125" s="531"/>
      <c r="J125" s="507"/>
      <c r="K125" s="509"/>
      <c r="L125" s="509"/>
      <c r="M125" s="509"/>
      <c r="N125" s="509"/>
      <c r="O125" s="75"/>
      <c r="P125" s="508"/>
    </row>
    <row r="126" spans="1:16" ht="12.75" hidden="1" customHeight="1" x14ac:dyDescent="0.2">
      <c r="A126" s="499"/>
      <c r="B126" s="521"/>
      <c r="C126" s="519"/>
      <c r="D126" s="512"/>
      <c r="E126" s="512"/>
      <c r="F126" s="521"/>
      <c r="G126" s="515"/>
      <c r="H126" s="514"/>
      <c r="I126" s="531"/>
      <c r="J126" s="507"/>
      <c r="K126" s="509"/>
      <c r="L126" s="509"/>
      <c r="M126" s="509"/>
      <c r="N126" s="509"/>
      <c r="O126" s="75"/>
      <c r="P126" s="508"/>
    </row>
    <row r="127" spans="1:16" ht="12.75" hidden="1" customHeight="1" x14ac:dyDescent="0.2">
      <c r="A127" s="499"/>
      <c r="B127" s="521"/>
      <c r="C127" s="519"/>
      <c r="D127" s="512"/>
      <c r="E127" s="512"/>
      <c r="F127" s="521"/>
      <c r="G127" s="515"/>
      <c r="H127" s="514"/>
      <c r="I127" s="531"/>
      <c r="J127" s="507"/>
      <c r="K127" s="509"/>
      <c r="L127" s="509"/>
      <c r="M127" s="509"/>
      <c r="N127" s="509"/>
      <c r="O127" s="75"/>
      <c r="P127" s="508"/>
    </row>
    <row r="128" spans="1:16" ht="12.75" hidden="1" customHeight="1" x14ac:dyDescent="0.2">
      <c r="A128" s="499"/>
      <c r="B128" s="521"/>
      <c r="C128" s="519"/>
      <c r="D128" s="512"/>
      <c r="E128" s="512"/>
      <c r="F128" s="521"/>
      <c r="G128" s="515"/>
      <c r="H128" s="514"/>
      <c r="I128" s="531"/>
      <c r="J128" s="507"/>
      <c r="K128" s="509"/>
      <c r="L128" s="509"/>
      <c r="M128" s="509"/>
      <c r="N128" s="509"/>
      <c r="O128" s="75"/>
      <c r="P128" s="508"/>
    </row>
    <row r="129" spans="1:16" ht="12.75" hidden="1" customHeight="1" x14ac:dyDescent="0.2">
      <c r="A129" s="499"/>
      <c r="B129" s="521"/>
      <c r="C129" s="519"/>
      <c r="D129" s="512"/>
      <c r="E129" s="512"/>
      <c r="F129" s="521"/>
      <c r="G129" s="515"/>
      <c r="H129" s="514"/>
      <c r="I129" s="531"/>
      <c r="J129" s="507"/>
      <c r="K129" s="509"/>
      <c r="L129" s="509"/>
      <c r="M129" s="509"/>
      <c r="N129" s="509"/>
      <c r="O129" s="75"/>
      <c r="P129" s="508"/>
    </row>
    <row r="130" spans="1:16" ht="12.75" hidden="1" customHeight="1" x14ac:dyDescent="0.2">
      <c r="A130" s="499"/>
      <c r="B130" s="521"/>
      <c r="C130" s="519"/>
      <c r="D130" s="512"/>
      <c r="E130" s="512"/>
      <c r="F130" s="521"/>
      <c r="G130" s="515"/>
      <c r="H130" s="514"/>
      <c r="I130" s="531"/>
      <c r="J130" s="507"/>
      <c r="K130" s="509"/>
      <c r="L130" s="509"/>
      <c r="M130" s="509"/>
      <c r="N130" s="509"/>
      <c r="O130" s="75"/>
      <c r="P130" s="508"/>
    </row>
    <row r="131" spans="1:16" ht="12.75" hidden="1" customHeight="1" x14ac:dyDescent="0.2">
      <c r="A131" s="499"/>
      <c r="B131" s="521"/>
      <c r="C131" s="519"/>
      <c r="D131" s="512"/>
      <c r="E131" s="512"/>
      <c r="F131" s="521"/>
      <c r="G131" s="515"/>
      <c r="H131" s="514"/>
      <c r="I131" s="531"/>
      <c r="J131" s="507"/>
      <c r="K131" s="509"/>
      <c r="L131" s="509"/>
      <c r="M131" s="509"/>
      <c r="N131" s="509"/>
      <c r="O131" s="75"/>
      <c r="P131" s="508"/>
    </row>
    <row r="132" spans="1:16" ht="20.100000000000001" customHeight="1" x14ac:dyDescent="0.2">
      <c r="A132" s="532" t="str">
        <f>$B$9</f>
        <v>SANS 1200D</v>
      </c>
      <c r="B132" s="533"/>
      <c r="C132" s="534" t="s">
        <v>21</v>
      </c>
      <c r="D132" s="534"/>
      <c r="E132" s="534"/>
      <c r="F132" s="535"/>
      <c r="G132" s="535"/>
      <c r="H132" s="535"/>
      <c r="I132" s="535"/>
      <c r="J132" s="536"/>
      <c r="K132" s="508"/>
      <c r="L132" s="508"/>
      <c r="M132" s="508"/>
      <c r="N132" s="509"/>
      <c r="O132" s="508"/>
      <c r="P132" s="536"/>
    </row>
    <row r="133" spans="1:16" ht="12.75" customHeight="1" x14ac:dyDescent="0.25"/>
    <row r="134" spans="1:16" ht="12.75" customHeight="1" x14ac:dyDescent="0.25"/>
    <row r="135" spans="1:16" ht="12.75" customHeight="1" x14ac:dyDescent="0.25"/>
    <row r="136" spans="1:16" ht="12.75" customHeight="1" x14ac:dyDescent="0.25"/>
    <row r="137" spans="1:16" ht="12.75" customHeight="1" x14ac:dyDescent="0.25"/>
    <row r="138" spans="1:16" ht="12.75" customHeight="1" x14ac:dyDescent="0.25"/>
    <row r="139" spans="1:16" ht="12.75" customHeight="1" x14ac:dyDescent="0.25"/>
    <row r="140" spans="1:16" ht="12.75" customHeight="1" x14ac:dyDescent="0.25"/>
    <row r="141" spans="1:16" ht="12.75" customHeight="1" x14ac:dyDescent="0.25"/>
    <row r="142" spans="1:16" ht="12.75" customHeight="1" x14ac:dyDescent="0.25"/>
    <row r="143" spans="1:16" ht="12.75" customHeight="1" x14ac:dyDescent="0.25"/>
    <row r="144" spans="1:16"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sheetData>
  <mergeCells count="12">
    <mergeCell ref="C6:E6"/>
    <mergeCell ref="A5:J5"/>
    <mergeCell ref="A1:B4"/>
    <mergeCell ref="C1:E4"/>
    <mergeCell ref="F1:G1"/>
    <mergeCell ref="H1:J1"/>
    <mergeCell ref="F2:G2"/>
    <mergeCell ref="H2:J2"/>
    <mergeCell ref="F3:G3"/>
    <mergeCell ref="H3:J3"/>
    <mergeCell ref="F4:G4"/>
    <mergeCell ref="H4:J4"/>
  </mergeCells>
  <phoneticPr fontId="30" type="noConversion"/>
  <pageMargins left="0.74803149606299213" right="0.74803149606299213" top="0.98425196850393704" bottom="0.98425196850393704" header="0.51181102362204722" footer="0.51181102362204722"/>
  <pageSetup paperSize="9" scale="87" fitToHeight="0" orientation="landscape" r:id="rId1"/>
  <headerFooter alignWithMargins="0">
    <oddHeader>&amp;L&amp;G</oddHeader>
    <oddFooter>&amp;C&amp;"Arial Narrow,Regular"&amp;9SECTION1200D: EARTHWORKS
Page No:&amp;P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N89"/>
  <sheetViews>
    <sheetView view="pageBreakPreview" zoomScale="85" zoomScaleNormal="85" zoomScaleSheetLayoutView="85" workbookViewId="0">
      <selection activeCell="A5" sqref="A5:I5"/>
    </sheetView>
  </sheetViews>
  <sheetFormatPr defaultColWidth="9.140625" defaultRowHeight="12.75" customHeight="1" x14ac:dyDescent="0.3"/>
  <cols>
    <col min="1" max="1" width="7.7109375" style="7" customWidth="1"/>
    <col min="2" max="2" width="15.140625" style="7" customWidth="1"/>
    <col min="3" max="4" width="3.7109375" style="7" customWidth="1"/>
    <col min="5" max="5" width="49.140625" style="7" customWidth="1"/>
    <col min="6" max="6" width="7.7109375" style="7" customWidth="1"/>
    <col min="7" max="7" width="12.7109375" style="182" customWidth="1"/>
    <col min="8" max="8" width="12.7109375" style="7" customWidth="1"/>
    <col min="9" max="9" width="17.7109375" style="7" customWidth="1"/>
    <col min="10" max="14" width="0" style="7" hidden="1" customWidth="1"/>
    <col min="15" max="16384" width="9.140625" style="7"/>
  </cols>
  <sheetData>
    <row r="1" spans="1:14" ht="12.75" customHeight="1" x14ac:dyDescent="0.3">
      <c r="A1" s="237"/>
      <c r="B1" s="238"/>
      <c r="C1" s="237" t="str">
        <f>'P&amp;G REV01'!C1</f>
        <v>Central East Cluster
Civil Works  Detailed Design Package
Bill of Quantities</v>
      </c>
      <c r="D1" s="238"/>
      <c r="E1" s="243"/>
      <c r="F1" s="246" t="s">
        <v>561</v>
      </c>
      <c r="G1" s="247"/>
      <c r="H1" s="248"/>
      <c r="I1" s="250"/>
      <c r="J1" s="108"/>
      <c r="K1" s="108"/>
      <c r="L1" s="108"/>
      <c r="M1" s="108"/>
      <c r="N1" s="108"/>
    </row>
    <row r="2" spans="1:14" ht="12.75" customHeight="1" x14ac:dyDescent="0.3">
      <c r="A2" s="239"/>
      <c r="B2" s="240"/>
      <c r="C2" s="239"/>
      <c r="D2" s="240"/>
      <c r="E2" s="244"/>
      <c r="F2" s="246" t="s">
        <v>562</v>
      </c>
      <c r="G2" s="247"/>
      <c r="H2" s="248"/>
      <c r="I2" s="250"/>
      <c r="J2" s="108"/>
      <c r="K2" s="108"/>
      <c r="L2" s="108"/>
      <c r="M2" s="108"/>
      <c r="N2" s="108"/>
    </row>
    <row r="3" spans="1:14" ht="12.75" customHeight="1" x14ac:dyDescent="0.3">
      <c r="A3" s="239"/>
      <c r="B3" s="240"/>
      <c r="C3" s="239"/>
      <c r="D3" s="240"/>
      <c r="E3" s="244"/>
      <c r="F3" s="246" t="s">
        <v>563</v>
      </c>
      <c r="G3" s="247"/>
      <c r="H3" s="248"/>
      <c r="I3" s="250"/>
      <c r="J3" s="108"/>
      <c r="K3" s="108"/>
      <c r="L3" s="108"/>
      <c r="M3" s="108"/>
      <c r="N3" s="108"/>
    </row>
    <row r="4" spans="1:14" ht="12.75" customHeight="1" x14ac:dyDescent="0.3">
      <c r="A4" s="241"/>
      <c r="B4" s="242"/>
      <c r="C4" s="241"/>
      <c r="D4" s="242"/>
      <c r="E4" s="245"/>
      <c r="F4" s="246" t="s">
        <v>564</v>
      </c>
      <c r="G4" s="247"/>
      <c r="H4" s="248"/>
      <c r="I4" s="250"/>
      <c r="J4" s="108"/>
      <c r="K4" s="108"/>
      <c r="L4" s="108"/>
      <c r="M4" s="108"/>
      <c r="N4" s="108"/>
    </row>
    <row r="5" spans="1:14" ht="12.75" customHeight="1" x14ac:dyDescent="0.3">
      <c r="A5" s="234" t="str">
        <f>'COVER SHEET'!B2</f>
        <v>Project  Name: SASOL CHEM 88/11 kV SUBSTATION BREAKER ROOM - NEW CABLE TRENCH AND RELATED WORKS:
Civil works - Bill of Quantities</v>
      </c>
      <c r="B5" s="235"/>
      <c r="C5" s="235"/>
      <c r="D5" s="235"/>
      <c r="E5" s="235"/>
      <c r="F5" s="235"/>
      <c r="G5" s="235"/>
      <c r="H5" s="235"/>
      <c r="I5" s="236"/>
      <c r="J5" s="108"/>
      <c r="K5" s="108"/>
      <c r="L5" s="108"/>
      <c r="M5" s="108"/>
      <c r="N5" s="108"/>
    </row>
    <row r="6" spans="1:14" ht="25.5" x14ac:dyDescent="0.3">
      <c r="A6" s="109" t="s">
        <v>565</v>
      </c>
      <c r="B6" s="109" t="s">
        <v>566</v>
      </c>
      <c r="C6" s="231" t="s">
        <v>0</v>
      </c>
      <c r="D6" s="232"/>
      <c r="E6" s="233"/>
      <c r="F6" s="109" t="s">
        <v>1</v>
      </c>
      <c r="G6" s="109" t="s">
        <v>2</v>
      </c>
      <c r="H6" s="109" t="s">
        <v>3</v>
      </c>
      <c r="I6" s="146" t="s">
        <v>4</v>
      </c>
      <c r="J6" s="108"/>
      <c r="K6" s="108"/>
      <c r="L6" s="108"/>
      <c r="M6" s="108"/>
      <c r="N6" s="108"/>
    </row>
    <row r="7" spans="1:14" ht="12.75" customHeight="1" x14ac:dyDescent="0.3">
      <c r="A7" s="132" t="str">
        <f t="shared" ref="A7:A59" si="0">CONCATENATE(M7,N7)</f>
        <v/>
      </c>
      <c r="B7" s="15"/>
      <c r="C7" s="16"/>
      <c r="D7" s="17"/>
      <c r="E7" s="18"/>
      <c r="F7" s="15"/>
      <c r="G7" s="105"/>
      <c r="H7" s="20"/>
      <c r="I7" s="161" t="str">
        <f t="shared" ref="I7:I68" si="1">IF(AND(OR(G7=0,H7=0)),"",G7*H7)</f>
        <v/>
      </c>
      <c r="J7" s="108"/>
      <c r="K7" s="108"/>
      <c r="L7" s="108"/>
      <c r="M7" s="7" t="str">
        <f>IF(ISBLANK(F7),"","D ")</f>
        <v/>
      </c>
      <c r="N7" s="5" t="str">
        <f>IF(M7="D ",1,"")</f>
        <v/>
      </c>
    </row>
    <row r="8" spans="1:14" ht="12.75" customHeight="1" x14ac:dyDescent="0.3">
      <c r="A8" s="162" t="str">
        <f t="shared" si="0"/>
        <v/>
      </c>
      <c r="B8" s="22"/>
      <c r="C8" s="23"/>
      <c r="D8" s="24"/>
      <c r="E8" s="25"/>
      <c r="F8" s="22"/>
      <c r="G8" s="103"/>
      <c r="H8" s="27"/>
      <c r="I8" s="28" t="str">
        <f t="shared" si="1"/>
        <v/>
      </c>
      <c r="J8" s="108"/>
      <c r="K8" s="108"/>
      <c r="L8" s="108"/>
      <c r="M8" s="7" t="str">
        <f>IF(ISBLANK(F8),"","D ")</f>
        <v/>
      </c>
      <c r="N8" s="5" t="str">
        <f>IF(M8="D ",1,"")</f>
        <v/>
      </c>
    </row>
    <row r="9" spans="1:14" ht="12.75" customHeight="1" x14ac:dyDescent="0.3">
      <c r="A9" s="162" t="str">
        <f t="shared" si="0"/>
        <v/>
      </c>
      <c r="B9" s="14" t="s">
        <v>175</v>
      </c>
      <c r="C9" s="29" t="s">
        <v>904</v>
      </c>
      <c r="D9" s="24"/>
      <c r="E9" s="25"/>
      <c r="F9" s="22"/>
      <c r="G9" s="103"/>
      <c r="H9" s="27"/>
      <c r="I9" s="28" t="str">
        <f t="shared" si="1"/>
        <v/>
      </c>
      <c r="J9" s="108"/>
      <c r="K9" s="108"/>
      <c r="L9" s="108"/>
      <c r="M9" s="7" t="str">
        <f>IF(ISBLANK(F9),"","D ")</f>
        <v/>
      </c>
      <c r="N9" s="5" t="str">
        <f>IF(M9="D ",1,"")</f>
        <v/>
      </c>
    </row>
    <row r="10" spans="1:14" ht="12.75" customHeight="1" x14ac:dyDescent="0.3">
      <c r="A10" s="162" t="str">
        <f t="shared" si="0"/>
        <v/>
      </c>
      <c r="B10" s="30"/>
      <c r="C10" s="36"/>
      <c r="D10" s="31"/>
      <c r="E10" s="32"/>
      <c r="F10" s="30"/>
      <c r="G10" s="55"/>
      <c r="H10" s="34"/>
      <c r="I10" s="28" t="str">
        <f t="shared" si="1"/>
        <v/>
      </c>
      <c r="J10" s="7" t="str">
        <f>IF(ISBLANK(B10),"","C ")</f>
        <v/>
      </c>
      <c r="K10" s="7" t="str">
        <f>IF(ISBLANK(F10),"","C ")</f>
        <v/>
      </c>
      <c r="M10" s="7" t="str">
        <f>IF(J10="C ","C ",IF(K10="C ","C ",""))</f>
        <v/>
      </c>
      <c r="N10" s="5" t="str">
        <f>IF(AND(M10="C ",ISNUMBER(MAX(N3:N9))),MAX(N3:N9)+1,"")</f>
        <v/>
      </c>
    </row>
    <row r="11" spans="1:14" ht="12.75" customHeight="1" x14ac:dyDescent="0.3">
      <c r="A11" s="162" t="str">
        <f t="shared" si="0"/>
        <v/>
      </c>
      <c r="B11" s="30"/>
      <c r="C11" s="23"/>
      <c r="D11" s="31"/>
      <c r="E11" s="32"/>
      <c r="F11" s="30"/>
      <c r="G11" s="55"/>
      <c r="H11" s="34"/>
      <c r="I11" s="28" t="str">
        <f t="shared" si="1"/>
        <v/>
      </c>
      <c r="J11" s="7" t="str">
        <f t="shared" ref="J11" si="2">IF(ISBLANK(B11),"","D ")</f>
        <v/>
      </c>
      <c r="K11" s="7" t="str">
        <f t="shared" ref="K11" si="3">IF(ISBLANK(F11),"","D ")</f>
        <v/>
      </c>
      <c r="M11" s="7" t="str">
        <f>IF(J11="D ","D ",IF(K11="D ","D ",""))</f>
        <v/>
      </c>
      <c r="N11" s="5" t="str">
        <f>IF(M11="D ",1,"")</f>
        <v/>
      </c>
    </row>
    <row r="12" spans="1:14" ht="12.75" customHeight="1" x14ac:dyDescent="0.3">
      <c r="A12" s="162" t="str">
        <f t="shared" si="0"/>
        <v>DB 1</v>
      </c>
      <c r="B12" s="30" t="s">
        <v>852</v>
      </c>
      <c r="C12" s="23" t="s">
        <v>856</v>
      </c>
      <c r="D12" s="31"/>
      <c r="E12" s="32"/>
      <c r="F12" s="30"/>
      <c r="G12" s="55"/>
      <c r="H12" s="34"/>
      <c r="I12" s="28" t="str">
        <f t="shared" si="1"/>
        <v/>
      </c>
      <c r="J12" s="7" t="str">
        <f>IF(ISBLANK(B12),"","DB ")</f>
        <v xml:space="preserve">DB </v>
      </c>
      <c r="K12" s="7" t="str">
        <f>IF(ISBLANK(F12),"","DB ")</f>
        <v/>
      </c>
      <c r="M12" s="7" t="str">
        <f>IF(J12="DB ","DB ",IF(K12="DB ","DB ",""))</f>
        <v xml:space="preserve">DB </v>
      </c>
      <c r="N12" s="5">
        <f>IF(AND(M12="DB ",ISNUMBER(MAX(N1:N11))),MAX(N1:N11)+1,"")</f>
        <v>1</v>
      </c>
    </row>
    <row r="13" spans="1:14" ht="12.75" customHeight="1" x14ac:dyDescent="0.3">
      <c r="A13" s="162" t="str">
        <f t="shared" si="0"/>
        <v/>
      </c>
      <c r="B13" s="30"/>
      <c r="C13" s="23" t="s">
        <v>857</v>
      </c>
      <c r="D13" s="31"/>
      <c r="E13" s="32"/>
      <c r="F13" s="30"/>
      <c r="G13" s="55"/>
      <c r="H13" s="34"/>
      <c r="I13" s="28" t="str">
        <f t="shared" si="1"/>
        <v/>
      </c>
      <c r="J13" s="7" t="str">
        <f>IF(ISBLANK(B13),"","DB ")</f>
        <v/>
      </c>
      <c r="K13" s="7" t="str">
        <f>IF(ISBLANK(F13),"","DB ")</f>
        <v/>
      </c>
      <c r="M13" s="7" t="str">
        <f>IF(J13="DB ","DB ",IF(K13="DB ","DB ",""))</f>
        <v/>
      </c>
      <c r="N13" s="5" t="str">
        <f>IF(AND(M13="DB ",ISNUMBER(MAX(N2:N12))),MAX(N2:N12)+1,"")</f>
        <v/>
      </c>
    </row>
    <row r="14" spans="1:14" ht="12.75" customHeight="1" x14ac:dyDescent="0.3">
      <c r="A14" s="162" t="str">
        <f t="shared" si="0"/>
        <v/>
      </c>
      <c r="B14" s="30"/>
      <c r="C14" s="36"/>
      <c r="D14" s="31"/>
      <c r="E14" s="32"/>
      <c r="F14" s="30"/>
      <c r="G14" s="55"/>
      <c r="H14" s="34"/>
      <c r="I14" s="28" t="str">
        <f t="shared" si="1"/>
        <v/>
      </c>
      <c r="J14" s="7" t="str">
        <f t="shared" ref="J14:J59" si="4">IF(ISBLANK(B14),"","DB ")</f>
        <v/>
      </c>
      <c r="K14" s="7" t="str">
        <f t="shared" ref="K14:K59" si="5">IF(ISBLANK(F14),"","DB ")</f>
        <v/>
      </c>
      <c r="M14" s="7" t="str">
        <f t="shared" ref="M14:M59" si="6">IF(J14="DB ","DB ",IF(K14="DB ","DB ",""))</f>
        <v/>
      </c>
      <c r="N14" s="5" t="str">
        <f t="shared" ref="N14:N20" si="7">IF(AND(M14="DB ",ISNUMBER(MAX(N4:N13))),MAX(N4:N13)+1,"")</f>
        <v/>
      </c>
    </row>
    <row r="15" spans="1:14" ht="12.75" customHeight="1" x14ac:dyDescent="0.3">
      <c r="A15" s="162" t="str">
        <f t="shared" si="0"/>
        <v>DB 2</v>
      </c>
      <c r="B15" s="30" t="s">
        <v>852</v>
      </c>
      <c r="C15" s="36" t="s">
        <v>320</v>
      </c>
      <c r="D15" s="31" t="s">
        <v>51</v>
      </c>
      <c r="E15" s="32"/>
      <c r="F15" s="30"/>
      <c r="G15" s="55"/>
      <c r="H15" s="34"/>
      <c r="I15" s="28" t="str">
        <f t="shared" si="1"/>
        <v/>
      </c>
      <c r="J15" s="7" t="str">
        <f t="shared" si="4"/>
        <v xml:space="preserve">DB </v>
      </c>
      <c r="K15" s="7" t="str">
        <f t="shared" si="5"/>
        <v/>
      </c>
      <c r="M15" s="7" t="str">
        <f t="shared" si="6"/>
        <v xml:space="preserve">DB </v>
      </c>
      <c r="N15" s="5">
        <f t="shared" si="7"/>
        <v>2</v>
      </c>
    </row>
    <row r="16" spans="1:14" ht="12.75" customHeight="1" x14ac:dyDescent="0.3">
      <c r="A16" s="162" t="str">
        <f t="shared" si="0"/>
        <v/>
      </c>
      <c r="B16" s="30"/>
      <c r="C16" s="2"/>
      <c r="D16" s="31"/>
      <c r="E16" s="32"/>
      <c r="F16" s="30"/>
      <c r="G16" s="55"/>
      <c r="H16" s="34"/>
      <c r="I16" s="28" t="str">
        <f t="shared" si="1"/>
        <v/>
      </c>
      <c r="J16" s="7" t="str">
        <f t="shared" si="4"/>
        <v/>
      </c>
      <c r="K16" s="7" t="str">
        <f t="shared" si="5"/>
        <v/>
      </c>
      <c r="M16" s="7" t="str">
        <f t="shared" si="6"/>
        <v/>
      </c>
      <c r="N16" s="5" t="str">
        <f t="shared" si="7"/>
        <v/>
      </c>
    </row>
    <row r="17" spans="1:14" ht="12.75" customHeight="1" x14ac:dyDescent="0.3">
      <c r="A17" s="162" t="str">
        <f t="shared" si="0"/>
        <v>DB 3</v>
      </c>
      <c r="B17" s="30"/>
      <c r="C17" s="36"/>
      <c r="D17" s="31" t="s">
        <v>32</v>
      </c>
      <c r="E17" s="32" t="s">
        <v>48</v>
      </c>
      <c r="F17" s="30" t="s">
        <v>12</v>
      </c>
      <c r="G17" s="55"/>
      <c r="H17" s="34"/>
      <c r="I17" s="28" t="str">
        <f t="shared" si="1"/>
        <v/>
      </c>
      <c r="J17" s="7" t="str">
        <f t="shared" si="4"/>
        <v/>
      </c>
      <c r="K17" s="7" t="str">
        <f t="shared" si="5"/>
        <v xml:space="preserve">DB </v>
      </c>
      <c r="M17" s="7" t="str">
        <f t="shared" si="6"/>
        <v xml:space="preserve">DB </v>
      </c>
      <c r="N17" s="5">
        <f t="shared" si="7"/>
        <v>3</v>
      </c>
    </row>
    <row r="18" spans="1:14" ht="12.75" customHeight="1" x14ac:dyDescent="0.3">
      <c r="A18" s="162" t="str">
        <f t="shared" si="0"/>
        <v/>
      </c>
      <c r="B18" s="30"/>
      <c r="C18" s="36"/>
      <c r="D18" s="31"/>
      <c r="E18" s="32"/>
      <c r="F18" s="30"/>
      <c r="G18" s="55"/>
      <c r="H18" s="34"/>
      <c r="I18" s="28" t="str">
        <f t="shared" si="1"/>
        <v/>
      </c>
      <c r="J18" s="7" t="str">
        <f t="shared" si="4"/>
        <v/>
      </c>
      <c r="K18" s="7" t="str">
        <f t="shared" si="5"/>
        <v/>
      </c>
      <c r="M18" s="7" t="str">
        <f t="shared" si="6"/>
        <v/>
      </c>
      <c r="N18" s="5" t="str">
        <f t="shared" si="7"/>
        <v/>
      </c>
    </row>
    <row r="19" spans="1:14" ht="12.75" customHeight="1" x14ac:dyDescent="0.3">
      <c r="A19" s="162" t="str">
        <f t="shared" si="0"/>
        <v>DB 4</v>
      </c>
      <c r="B19" s="30"/>
      <c r="C19" s="36"/>
      <c r="D19" s="31" t="s">
        <v>33</v>
      </c>
      <c r="E19" s="32" t="s">
        <v>49</v>
      </c>
      <c r="F19" s="30" t="s">
        <v>12</v>
      </c>
      <c r="G19" s="55"/>
      <c r="H19" s="34"/>
      <c r="I19" s="28" t="str">
        <f t="shared" si="1"/>
        <v/>
      </c>
      <c r="J19" s="7" t="str">
        <f t="shared" si="4"/>
        <v/>
      </c>
      <c r="K19" s="7" t="str">
        <f t="shared" si="5"/>
        <v xml:space="preserve">DB </v>
      </c>
      <c r="M19" s="7" t="str">
        <f t="shared" si="6"/>
        <v xml:space="preserve">DB </v>
      </c>
      <c r="N19" s="5">
        <f t="shared" si="7"/>
        <v>4</v>
      </c>
    </row>
    <row r="20" spans="1:14" ht="12.75" customHeight="1" x14ac:dyDescent="0.3">
      <c r="A20" s="162" t="str">
        <f t="shared" si="0"/>
        <v/>
      </c>
      <c r="B20" s="30"/>
      <c r="C20" s="36"/>
      <c r="D20" s="31"/>
      <c r="E20" s="32"/>
      <c r="F20" s="30"/>
      <c r="G20" s="55"/>
      <c r="H20" s="34"/>
      <c r="I20" s="28" t="str">
        <f t="shared" si="1"/>
        <v/>
      </c>
      <c r="J20" s="7" t="str">
        <f t="shared" si="4"/>
        <v/>
      </c>
      <c r="K20" s="7" t="str">
        <f t="shared" si="5"/>
        <v/>
      </c>
      <c r="M20" s="7" t="str">
        <f t="shared" si="6"/>
        <v/>
      </c>
      <c r="N20" s="5" t="str">
        <f t="shared" si="7"/>
        <v/>
      </c>
    </row>
    <row r="21" spans="1:14" ht="12.75" customHeight="1" x14ac:dyDescent="0.3">
      <c r="A21" s="162" t="str">
        <f t="shared" si="0"/>
        <v>DB 5</v>
      </c>
      <c r="B21" s="30"/>
      <c r="C21" s="36"/>
      <c r="D21" s="31" t="s">
        <v>36</v>
      </c>
      <c r="E21" s="32" t="s">
        <v>50</v>
      </c>
      <c r="F21" s="30" t="s">
        <v>12</v>
      </c>
      <c r="G21" s="55"/>
      <c r="H21" s="34"/>
      <c r="I21" s="28" t="str">
        <f t="shared" si="1"/>
        <v/>
      </c>
      <c r="J21" s="7" t="str">
        <f t="shared" si="4"/>
        <v/>
      </c>
      <c r="K21" s="7" t="str">
        <f t="shared" si="5"/>
        <v xml:space="preserve">DB </v>
      </c>
      <c r="M21" s="7" t="str">
        <f t="shared" si="6"/>
        <v xml:space="preserve">DB </v>
      </c>
      <c r="N21" s="5">
        <f t="shared" ref="N21:N29" si="8">IF(AND(M21="DB ",ISNUMBER(MAX(N10:N20))),MAX(N10:N20)+1,"")</f>
        <v>5</v>
      </c>
    </row>
    <row r="22" spans="1:14" ht="12.75" customHeight="1" x14ac:dyDescent="0.3">
      <c r="A22" s="162" t="str">
        <f t="shared" si="0"/>
        <v/>
      </c>
      <c r="B22" s="30"/>
      <c r="C22" s="36"/>
      <c r="D22" s="31"/>
      <c r="E22" s="32"/>
      <c r="F22" s="30"/>
      <c r="G22" s="55"/>
      <c r="H22" s="34"/>
      <c r="I22" s="28" t="str">
        <f t="shared" si="1"/>
        <v/>
      </c>
      <c r="J22" s="7" t="str">
        <f t="shared" si="4"/>
        <v/>
      </c>
      <c r="K22" s="7" t="str">
        <f t="shared" si="5"/>
        <v/>
      </c>
      <c r="M22" s="7" t="str">
        <f t="shared" si="6"/>
        <v/>
      </c>
      <c r="N22" s="5" t="str">
        <f t="shared" si="8"/>
        <v/>
      </c>
    </row>
    <row r="23" spans="1:14" ht="12.75" customHeight="1" x14ac:dyDescent="0.3">
      <c r="A23" s="162" t="str">
        <f t="shared" si="0"/>
        <v>DB 6</v>
      </c>
      <c r="B23" s="30" t="s">
        <v>852</v>
      </c>
      <c r="C23" s="36" t="s">
        <v>8</v>
      </c>
      <c r="D23" s="31" t="s">
        <v>858</v>
      </c>
      <c r="E23" s="32"/>
      <c r="F23" s="30"/>
      <c r="G23" s="55"/>
      <c r="H23" s="34"/>
      <c r="I23" s="28" t="str">
        <f t="shared" si="1"/>
        <v/>
      </c>
      <c r="J23" s="7" t="str">
        <f t="shared" si="4"/>
        <v xml:space="preserve">DB </v>
      </c>
      <c r="K23" s="7" t="str">
        <f t="shared" si="5"/>
        <v/>
      </c>
      <c r="M23" s="7" t="str">
        <f t="shared" si="6"/>
        <v xml:space="preserve">DB </v>
      </c>
      <c r="N23" s="5">
        <f t="shared" si="8"/>
        <v>6</v>
      </c>
    </row>
    <row r="24" spans="1:14" ht="12.75" customHeight="1" x14ac:dyDescent="0.3">
      <c r="A24" s="162" t="str">
        <f t="shared" si="0"/>
        <v/>
      </c>
      <c r="B24" s="30"/>
      <c r="C24" s="36"/>
      <c r="D24" s="31"/>
      <c r="E24" s="32"/>
      <c r="F24" s="30"/>
      <c r="G24" s="55"/>
      <c r="H24" s="34"/>
      <c r="I24" s="28" t="str">
        <f t="shared" si="1"/>
        <v/>
      </c>
      <c r="J24" s="7" t="str">
        <f t="shared" si="4"/>
        <v/>
      </c>
      <c r="K24" s="7" t="str">
        <f t="shared" si="5"/>
        <v/>
      </c>
      <c r="M24" s="7" t="str">
        <f t="shared" si="6"/>
        <v/>
      </c>
      <c r="N24" s="5" t="str">
        <f t="shared" si="8"/>
        <v/>
      </c>
    </row>
    <row r="25" spans="1:14" ht="12.75" customHeight="1" x14ac:dyDescent="0.3">
      <c r="A25" s="162" t="str">
        <f t="shared" si="0"/>
        <v>DB 7</v>
      </c>
      <c r="B25" s="30"/>
      <c r="C25" s="36"/>
      <c r="D25" s="31" t="s">
        <v>32</v>
      </c>
      <c r="E25" s="32" t="s">
        <v>48</v>
      </c>
      <c r="F25" s="30" t="s">
        <v>12</v>
      </c>
      <c r="G25" s="55"/>
      <c r="H25" s="34"/>
      <c r="I25" s="28" t="str">
        <f t="shared" si="1"/>
        <v/>
      </c>
      <c r="J25" s="7" t="str">
        <f t="shared" si="4"/>
        <v/>
      </c>
      <c r="K25" s="7" t="str">
        <f t="shared" si="5"/>
        <v xml:space="preserve">DB </v>
      </c>
      <c r="M25" s="7" t="str">
        <f t="shared" si="6"/>
        <v xml:space="preserve">DB </v>
      </c>
      <c r="N25" s="5">
        <f t="shared" si="8"/>
        <v>7</v>
      </c>
    </row>
    <row r="26" spans="1:14" ht="12.75" customHeight="1" x14ac:dyDescent="0.3">
      <c r="A26" s="162" t="str">
        <f t="shared" si="0"/>
        <v/>
      </c>
      <c r="B26" s="30"/>
      <c r="C26" s="36"/>
      <c r="D26" s="31"/>
      <c r="E26" s="32"/>
      <c r="F26" s="30"/>
      <c r="G26" s="55"/>
      <c r="H26" s="34"/>
      <c r="I26" s="28" t="str">
        <f t="shared" si="1"/>
        <v/>
      </c>
      <c r="J26" s="7" t="str">
        <f t="shared" si="4"/>
        <v/>
      </c>
      <c r="K26" s="7" t="str">
        <f t="shared" si="5"/>
        <v/>
      </c>
      <c r="M26" s="7" t="str">
        <f t="shared" si="6"/>
        <v/>
      </c>
      <c r="N26" s="5" t="str">
        <f t="shared" si="8"/>
        <v/>
      </c>
    </row>
    <row r="27" spans="1:14" ht="12.75" customHeight="1" x14ac:dyDescent="0.3">
      <c r="A27" s="162" t="str">
        <f t="shared" si="0"/>
        <v>DB 8</v>
      </c>
      <c r="B27" s="30"/>
      <c r="C27" s="36"/>
      <c r="D27" s="31" t="s">
        <v>33</v>
      </c>
      <c r="E27" s="32" t="s">
        <v>49</v>
      </c>
      <c r="F27" s="30" t="s">
        <v>12</v>
      </c>
      <c r="G27" s="55"/>
      <c r="H27" s="34"/>
      <c r="I27" s="28" t="str">
        <f t="shared" si="1"/>
        <v/>
      </c>
      <c r="J27" s="7" t="str">
        <f t="shared" si="4"/>
        <v/>
      </c>
      <c r="K27" s="7" t="str">
        <f t="shared" si="5"/>
        <v xml:space="preserve">DB </v>
      </c>
      <c r="M27" s="7" t="str">
        <f t="shared" si="6"/>
        <v xml:space="preserve">DB </v>
      </c>
      <c r="N27" s="5">
        <f t="shared" si="8"/>
        <v>8</v>
      </c>
    </row>
    <row r="28" spans="1:14" ht="12.75" customHeight="1" x14ac:dyDescent="0.3">
      <c r="A28" s="162" t="str">
        <f t="shared" si="0"/>
        <v/>
      </c>
      <c r="B28" s="30"/>
      <c r="C28" s="36"/>
      <c r="D28" s="31"/>
      <c r="E28" s="32"/>
      <c r="F28" s="30"/>
      <c r="G28" s="55"/>
      <c r="H28" s="34"/>
      <c r="I28" s="28" t="str">
        <f t="shared" si="1"/>
        <v/>
      </c>
      <c r="J28" s="7" t="str">
        <f t="shared" si="4"/>
        <v/>
      </c>
      <c r="K28" s="7" t="str">
        <f t="shared" si="5"/>
        <v/>
      </c>
      <c r="M28" s="7" t="str">
        <f t="shared" si="6"/>
        <v/>
      </c>
      <c r="N28" s="5" t="str">
        <f t="shared" si="8"/>
        <v/>
      </c>
    </row>
    <row r="29" spans="1:14" ht="12.75" customHeight="1" x14ac:dyDescent="0.3">
      <c r="A29" s="162" t="str">
        <f t="shared" si="0"/>
        <v>DB 9</v>
      </c>
      <c r="B29" s="30"/>
      <c r="C29" s="36"/>
      <c r="D29" s="31" t="s">
        <v>36</v>
      </c>
      <c r="E29" s="32" t="s">
        <v>50</v>
      </c>
      <c r="F29" s="30" t="s">
        <v>12</v>
      </c>
      <c r="G29" s="55"/>
      <c r="H29" s="34"/>
      <c r="I29" s="28" t="str">
        <f t="shared" si="1"/>
        <v/>
      </c>
      <c r="J29" s="7" t="str">
        <f t="shared" si="4"/>
        <v/>
      </c>
      <c r="K29" s="7" t="str">
        <f t="shared" si="5"/>
        <v xml:space="preserve">DB </v>
      </c>
      <c r="M29" s="7" t="str">
        <f t="shared" si="6"/>
        <v xml:space="preserve">DB </v>
      </c>
      <c r="N29" s="5">
        <f t="shared" si="8"/>
        <v>9</v>
      </c>
    </row>
    <row r="30" spans="1:14" ht="12.75" customHeight="1" x14ac:dyDescent="0.3">
      <c r="A30" s="162" t="str">
        <f t="shared" si="0"/>
        <v/>
      </c>
      <c r="B30" s="30"/>
      <c r="C30" s="36"/>
      <c r="D30" s="31"/>
      <c r="E30" s="32"/>
      <c r="F30" s="30"/>
      <c r="G30" s="55"/>
      <c r="H30" s="34"/>
      <c r="I30" s="28" t="str">
        <f t="shared" si="1"/>
        <v/>
      </c>
      <c r="J30" s="7" t="str">
        <f t="shared" si="4"/>
        <v/>
      </c>
      <c r="K30" s="7" t="str">
        <f t="shared" si="5"/>
        <v/>
      </c>
      <c r="M30" s="7" t="str">
        <f t="shared" si="6"/>
        <v/>
      </c>
      <c r="N30" s="5" t="str">
        <f t="shared" ref="N30:N37" si="9">IF(AND(M30="DB ",ISNUMBER(MAX(N23:N29))),MAX(N23:N29)+1,"")</f>
        <v/>
      </c>
    </row>
    <row r="31" spans="1:14" ht="12.75" customHeight="1" x14ac:dyDescent="0.3">
      <c r="A31" s="162" t="str">
        <f t="shared" si="0"/>
        <v>DB 10</v>
      </c>
      <c r="B31" s="30" t="s">
        <v>852</v>
      </c>
      <c r="C31" s="36" t="s">
        <v>321</v>
      </c>
      <c r="D31" s="31" t="s">
        <v>859</v>
      </c>
      <c r="E31" s="32"/>
      <c r="F31" s="30"/>
      <c r="G31" s="55"/>
      <c r="H31" s="34"/>
      <c r="I31" s="28" t="str">
        <f t="shared" si="1"/>
        <v/>
      </c>
      <c r="J31" s="7" t="str">
        <f t="shared" si="4"/>
        <v xml:space="preserve">DB </v>
      </c>
      <c r="K31" s="7" t="str">
        <f t="shared" si="5"/>
        <v/>
      </c>
      <c r="M31" s="7" t="str">
        <f t="shared" si="6"/>
        <v xml:space="preserve">DB </v>
      </c>
      <c r="N31" s="5">
        <f t="shared" si="9"/>
        <v>10</v>
      </c>
    </row>
    <row r="32" spans="1:14" ht="12.75" customHeight="1" x14ac:dyDescent="0.3">
      <c r="A32" s="162" t="str">
        <f t="shared" si="0"/>
        <v/>
      </c>
      <c r="B32" s="30"/>
      <c r="C32" s="36"/>
      <c r="D32" s="31"/>
      <c r="E32" s="32"/>
      <c r="F32" s="30"/>
      <c r="G32" s="55"/>
      <c r="H32" s="34"/>
      <c r="I32" s="28" t="str">
        <f t="shared" si="1"/>
        <v/>
      </c>
      <c r="J32" s="7" t="str">
        <f t="shared" si="4"/>
        <v/>
      </c>
      <c r="K32" s="7" t="str">
        <f t="shared" si="5"/>
        <v/>
      </c>
      <c r="M32" s="7" t="str">
        <f t="shared" si="6"/>
        <v/>
      </c>
      <c r="N32" s="5" t="str">
        <f t="shared" si="9"/>
        <v/>
      </c>
    </row>
    <row r="33" spans="1:14" ht="12.75" customHeight="1" x14ac:dyDescent="0.3">
      <c r="A33" s="162" t="str">
        <f t="shared" si="0"/>
        <v>DB 11</v>
      </c>
      <c r="B33" s="30"/>
      <c r="C33" s="36"/>
      <c r="D33" s="31" t="s">
        <v>32</v>
      </c>
      <c r="E33" s="32" t="s">
        <v>48</v>
      </c>
      <c r="F33" s="30" t="s">
        <v>12</v>
      </c>
      <c r="G33" s="55"/>
      <c r="H33" s="34"/>
      <c r="I33" s="28" t="str">
        <f t="shared" si="1"/>
        <v/>
      </c>
      <c r="J33" s="7" t="str">
        <f t="shared" si="4"/>
        <v/>
      </c>
      <c r="K33" s="7" t="str">
        <f t="shared" si="5"/>
        <v xml:space="preserve">DB </v>
      </c>
      <c r="M33" s="7" t="str">
        <f t="shared" si="6"/>
        <v xml:space="preserve">DB </v>
      </c>
      <c r="N33" s="5">
        <f t="shared" si="9"/>
        <v>11</v>
      </c>
    </row>
    <row r="34" spans="1:14" ht="12.75" customHeight="1" x14ac:dyDescent="0.3">
      <c r="A34" s="162" t="str">
        <f t="shared" si="0"/>
        <v/>
      </c>
      <c r="B34" s="30"/>
      <c r="C34" s="36"/>
      <c r="D34" s="31"/>
      <c r="E34" s="32"/>
      <c r="F34" s="30"/>
      <c r="G34" s="55"/>
      <c r="H34" s="34"/>
      <c r="I34" s="28" t="str">
        <f t="shared" si="1"/>
        <v/>
      </c>
      <c r="J34" s="7" t="str">
        <f t="shared" si="4"/>
        <v/>
      </c>
      <c r="K34" s="7" t="str">
        <f t="shared" si="5"/>
        <v/>
      </c>
      <c r="M34" s="7" t="str">
        <f t="shared" si="6"/>
        <v/>
      </c>
      <c r="N34" s="5" t="str">
        <f t="shared" si="9"/>
        <v/>
      </c>
    </row>
    <row r="35" spans="1:14" ht="12.75" customHeight="1" x14ac:dyDescent="0.3">
      <c r="A35" s="162" t="str">
        <f t="shared" si="0"/>
        <v>DB 12</v>
      </c>
      <c r="B35" s="30"/>
      <c r="C35" s="36"/>
      <c r="D35" s="31" t="s">
        <v>33</v>
      </c>
      <c r="E35" s="32" t="s">
        <v>49</v>
      </c>
      <c r="F35" s="30" t="s">
        <v>12</v>
      </c>
      <c r="G35" s="55"/>
      <c r="H35" s="34"/>
      <c r="I35" s="28" t="str">
        <f t="shared" si="1"/>
        <v/>
      </c>
      <c r="J35" s="7" t="str">
        <f t="shared" si="4"/>
        <v/>
      </c>
      <c r="K35" s="7" t="str">
        <f t="shared" si="5"/>
        <v xml:space="preserve">DB </v>
      </c>
      <c r="M35" s="7" t="str">
        <f t="shared" si="6"/>
        <v xml:space="preserve">DB </v>
      </c>
      <c r="N35" s="5">
        <f t="shared" si="9"/>
        <v>12</v>
      </c>
    </row>
    <row r="36" spans="1:14" ht="12.75" customHeight="1" x14ac:dyDescent="0.3">
      <c r="A36" s="162" t="str">
        <f t="shared" si="0"/>
        <v/>
      </c>
      <c r="B36" s="30"/>
      <c r="C36" s="36"/>
      <c r="D36" s="31"/>
      <c r="E36" s="32"/>
      <c r="F36" s="30"/>
      <c r="G36" s="55"/>
      <c r="H36" s="34"/>
      <c r="I36" s="28" t="str">
        <f t="shared" si="1"/>
        <v/>
      </c>
      <c r="J36" s="7" t="str">
        <f t="shared" si="4"/>
        <v/>
      </c>
      <c r="K36" s="7" t="str">
        <f t="shared" si="5"/>
        <v/>
      </c>
      <c r="M36" s="7" t="str">
        <f t="shared" si="6"/>
        <v/>
      </c>
      <c r="N36" s="5" t="str">
        <f t="shared" si="9"/>
        <v/>
      </c>
    </row>
    <row r="37" spans="1:14" ht="12.75" customHeight="1" x14ac:dyDescent="0.3">
      <c r="A37" s="162" t="str">
        <f t="shared" si="0"/>
        <v>DB 13</v>
      </c>
      <c r="B37" s="30"/>
      <c r="C37" s="36"/>
      <c r="D37" s="31" t="s">
        <v>36</v>
      </c>
      <c r="E37" s="32" t="s">
        <v>50</v>
      </c>
      <c r="F37" s="30" t="s">
        <v>12</v>
      </c>
      <c r="G37" s="55"/>
      <c r="H37" s="34"/>
      <c r="I37" s="28" t="str">
        <f t="shared" si="1"/>
        <v/>
      </c>
      <c r="J37" s="7" t="str">
        <f t="shared" si="4"/>
        <v/>
      </c>
      <c r="K37" s="7" t="str">
        <f t="shared" si="5"/>
        <v xml:space="preserve">DB </v>
      </c>
      <c r="M37" s="7" t="str">
        <f t="shared" si="6"/>
        <v xml:space="preserve">DB </v>
      </c>
      <c r="N37" s="5">
        <f t="shared" si="9"/>
        <v>13</v>
      </c>
    </row>
    <row r="38" spans="1:14" ht="12.75" customHeight="1" x14ac:dyDescent="0.3">
      <c r="A38" s="162" t="str">
        <f t="shared" si="0"/>
        <v/>
      </c>
      <c r="B38" s="30"/>
      <c r="C38" s="36"/>
      <c r="D38" s="31"/>
      <c r="E38" s="32"/>
      <c r="F38" s="30"/>
      <c r="G38" s="55"/>
      <c r="H38" s="34"/>
      <c r="I38" s="28" t="str">
        <f t="shared" si="1"/>
        <v/>
      </c>
      <c r="J38" s="7" t="str">
        <f t="shared" si="4"/>
        <v/>
      </c>
      <c r="K38" s="7" t="str">
        <f t="shared" si="5"/>
        <v/>
      </c>
      <c r="M38" s="7" t="str">
        <f t="shared" si="6"/>
        <v/>
      </c>
      <c r="N38" s="5" t="str">
        <f>IF(AND(M38="DB ",ISNUMBER(MAX(N30:N37))),MAX(N30:N37)+1,"")</f>
        <v/>
      </c>
    </row>
    <row r="39" spans="1:14" ht="12.75" customHeight="1" x14ac:dyDescent="0.3">
      <c r="A39" s="162" t="str">
        <f t="shared" si="0"/>
        <v>DB 14</v>
      </c>
      <c r="B39" s="30" t="s">
        <v>852</v>
      </c>
      <c r="C39" s="36" t="s">
        <v>322</v>
      </c>
      <c r="D39" s="31" t="s">
        <v>860</v>
      </c>
      <c r="E39" s="75"/>
      <c r="F39" s="30"/>
      <c r="G39" s="55"/>
      <c r="H39" s="34"/>
      <c r="I39" s="28" t="str">
        <f t="shared" si="1"/>
        <v/>
      </c>
      <c r="J39" s="7" t="str">
        <f t="shared" si="4"/>
        <v xml:space="preserve">DB </v>
      </c>
      <c r="K39" s="7" t="str">
        <f t="shared" si="5"/>
        <v/>
      </c>
      <c r="M39" s="7" t="str">
        <f t="shared" si="6"/>
        <v xml:space="preserve">DB </v>
      </c>
      <c r="N39" s="5">
        <f>IF(AND(M39="DB ",ISNUMBER(MAX(N30:N38))),MAX(N30:N38)+1,"")</f>
        <v>14</v>
      </c>
    </row>
    <row r="40" spans="1:14" ht="12.75" customHeight="1" x14ac:dyDescent="0.3">
      <c r="A40" s="162" t="str">
        <f t="shared" si="0"/>
        <v/>
      </c>
      <c r="B40" s="30"/>
      <c r="C40" s="36"/>
      <c r="D40" s="31"/>
      <c r="E40" s="32"/>
      <c r="F40" s="30"/>
      <c r="G40" s="55"/>
      <c r="H40" s="34"/>
      <c r="I40" s="28" t="str">
        <f t="shared" si="1"/>
        <v/>
      </c>
      <c r="J40" s="7" t="str">
        <f t="shared" si="4"/>
        <v/>
      </c>
      <c r="K40" s="7" t="str">
        <f t="shared" si="5"/>
        <v/>
      </c>
      <c r="M40" s="7" t="str">
        <f t="shared" si="6"/>
        <v/>
      </c>
      <c r="N40" s="5" t="str">
        <f>IF(AND(M40="DB ",ISNUMBER(MAX(N30:N39))),MAX(N30:N39)+1,"")</f>
        <v/>
      </c>
    </row>
    <row r="41" spans="1:14" ht="12.75" customHeight="1" x14ac:dyDescent="0.3">
      <c r="A41" s="162" t="str">
        <f t="shared" si="0"/>
        <v>DB 15</v>
      </c>
      <c r="B41" s="30"/>
      <c r="C41" s="36"/>
      <c r="D41" s="31" t="s">
        <v>32</v>
      </c>
      <c r="E41" s="32" t="s">
        <v>48</v>
      </c>
      <c r="F41" s="30" t="s">
        <v>12</v>
      </c>
      <c r="G41" s="55"/>
      <c r="H41" s="34"/>
      <c r="I41" s="28" t="str">
        <f t="shared" si="1"/>
        <v/>
      </c>
      <c r="J41" s="7" t="str">
        <f t="shared" si="4"/>
        <v/>
      </c>
      <c r="K41" s="7" t="str">
        <f t="shared" si="5"/>
        <v xml:space="preserve">DB </v>
      </c>
      <c r="M41" s="7" t="str">
        <f t="shared" si="6"/>
        <v xml:space="preserve">DB </v>
      </c>
      <c r="N41" s="5">
        <f>IF(AND(M41="DB ",ISNUMBER(MAX(N31:N40))),MAX(N31:N40)+1,"")</f>
        <v>15</v>
      </c>
    </row>
    <row r="42" spans="1:14" ht="12.75" customHeight="1" x14ac:dyDescent="0.3">
      <c r="A42" s="162" t="str">
        <f t="shared" si="0"/>
        <v/>
      </c>
      <c r="B42" s="30"/>
      <c r="C42" s="36"/>
      <c r="D42" s="31"/>
      <c r="E42" s="32"/>
      <c r="F42" s="30"/>
      <c r="G42" s="55"/>
      <c r="H42" s="34"/>
      <c r="I42" s="28" t="str">
        <f t="shared" si="1"/>
        <v/>
      </c>
      <c r="J42" s="7" t="str">
        <f t="shared" si="4"/>
        <v/>
      </c>
      <c r="K42" s="7" t="str">
        <f t="shared" si="5"/>
        <v/>
      </c>
      <c r="M42" s="7" t="str">
        <f t="shared" si="6"/>
        <v/>
      </c>
      <c r="N42" s="5" t="str">
        <f>IF(AND(M42="DB ",ISNUMBER(MAX(N32:N41))),MAX(N32:N41)+1,"")</f>
        <v/>
      </c>
    </row>
    <row r="43" spans="1:14" ht="12.75" customHeight="1" x14ac:dyDescent="0.3">
      <c r="A43" s="162" t="str">
        <f t="shared" si="0"/>
        <v>DB 16</v>
      </c>
      <c r="B43" s="30"/>
      <c r="C43" s="36"/>
      <c r="D43" s="31" t="s">
        <v>33</v>
      </c>
      <c r="E43" s="32" t="s">
        <v>49</v>
      </c>
      <c r="F43" s="30" t="s">
        <v>12</v>
      </c>
      <c r="G43" s="55"/>
      <c r="H43" s="34"/>
      <c r="I43" s="28" t="str">
        <f t="shared" si="1"/>
        <v/>
      </c>
      <c r="J43" s="7" t="str">
        <f t="shared" si="4"/>
        <v/>
      </c>
      <c r="K43" s="7" t="str">
        <f t="shared" si="5"/>
        <v xml:space="preserve">DB </v>
      </c>
      <c r="M43" s="7" t="str">
        <f t="shared" si="6"/>
        <v xml:space="preserve">DB </v>
      </c>
      <c r="N43" s="5">
        <f>IF(AND(M43="DB ",ISNUMBER(MAX(N33:N42))),MAX(N33:N42)+1,"")</f>
        <v>16</v>
      </c>
    </row>
    <row r="44" spans="1:14" ht="12.75" customHeight="1" x14ac:dyDescent="0.3">
      <c r="A44" s="162" t="str">
        <f t="shared" si="0"/>
        <v/>
      </c>
      <c r="B44" s="30"/>
      <c r="C44" s="36"/>
      <c r="D44" s="31"/>
      <c r="E44" s="32"/>
      <c r="F44" s="30"/>
      <c r="G44" s="55"/>
      <c r="H44" s="34"/>
      <c r="I44" s="28" t="str">
        <f t="shared" si="1"/>
        <v/>
      </c>
      <c r="J44" s="7" t="str">
        <f t="shared" si="4"/>
        <v/>
      </c>
      <c r="K44" s="7" t="str">
        <f t="shared" si="5"/>
        <v/>
      </c>
      <c r="M44" s="7" t="str">
        <f t="shared" si="6"/>
        <v/>
      </c>
      <c r="N44" s="5" t="str">
        <f>IF(AND(M44="DB ",ISNUMBER(MAX(N33:N43))),MAX(N33:N43)+1,"")</f>
        <v/>
      </c>
    </row>
    <row r="45" spans="1:14" ht="12.75" customHeight="1" x14ac:dyDescent="0.3">
      <c r="A45" s="162" t="str">
        <f t="shared" si="0"/>
        <v>DB 17</v>
      </c>
      <c r="B45" s="30"/>
      <c r="C45" s="36"/>
      <c r="D45" s="31" t="s">
        <v>36</v>
      </c>
      <c r="E45" s="32" t="s">
        <v>50</v>
      </c>
      <c r="F45" s="30" t="s">
        <v>12</v>
      </c>
      <c r="G45" s="55"/>
      <c r="H45" s="34"/>
      <c r="I45" s="28" t="str">
        <f t="shared" si="1"/>
        <v/>
      </c>
      <c r="J45" s="7" t="str">
        <f t="shared" si="4"/>
        <v/>
      </c>
      <c r="K45" s="7" t="str">
        <f t="shared" si="5"/>
        <v xml:space="preserve">DB </v>
      </c>
      <c r="M45" s="7" t="str">
        <f t="shared" si="6"/>
        <v xml:space="preserve">DB </v>
      </c>
      <c r="N45" s="5">
        <f>IF(AND(M45="DB ",ISNUMBER(MAX(N34:N44))),MAX(N34:N44)+1,"")</f>
        <v>17</v>
      </c>
    </row>
    <row r="46" spans="1:14" ht="12.75" customHeight="1" x14ac:dyDescent="0.3">
      <c r="A46" s="162" t="str">
        <f t="shared" si="0"/>
        <v/>
      </c>
      <c r="B46" s="30"/>
      <c r="C46" s="36"/>
      <c r="D46" s="31"/>
      <c r="E46" s="32"/>
      <c r="F46" s="30"/>
      <c r="G46" s="55"/>
      <c r="H46" s="34"/>
      <c r="I46" s="28" t="str">
        <f t="shared" si="1"/>
        <v/>
      </c>
      <c r="J46" s="7" t="str">
        <f t="shared" si="4"/>
        <v/>
      </c>
      <c r="K46" s="7" t="str">
        <f t="shared" si="5"/>
        <v/>
      </c>
      <c r="M46" s="7" t="str">
        <f t="shared" si="6"/>
        <v/>
      </c>
      <c r="N46" s="5" t="str">
        <f>IF(AND(M46="DB ",ISNUMBER(MAX(N35:N45))),MAX(N35:N45)+1,"")</f>
        <v/>
      </c>
    </row>
    <row r="47" spans="1:14" ht="12.75" customHeight="1" x14ac:dyDescent="0.3">
      <c r="A47" s="162" t="str">
        <f t="shared" si="0"/>
        <v>DB 18</v>
      </c>
      <c r="B47" s="30" t="s">
        <v>852</v>
      </c>
      <c r="C47" s="36" t="s">
        <v>323</v>
      </c>
      <c r="D47" s="31" t="s">
        <v>861</v>
      </c>
      <c r="E47" s="32"/>
      <c r="F47" s="30"/>
      <c r="G47" s="55"/>
      <c r="H47" s="34"/>
      <c r="I47" s="28" t="str">
        <f t="shared" si="1"/>
        <v/>
      </c>
      <c r="J47" s="7" t="str">
        <f t="shared" si="4"/>
        <v xml:space="preserve">DB </v>
      </c>
      <c r="K47" s="7" t="str">
        <f t="shared" si="5"/>
        <v/>
      </c>
      <c r="M47" s="7" t="str">
        <f t="shared" si="6"/>
        <v xml:space="preserve">DB </v>
      </c>
      <c r="N47" s="5">
        <f>IF(AND(M47="DB ",ISNUMBER(MAX(N36:N46))),MAX(N36:N46)+1,"")</f>
        <v>18</v>
      </c>
    </row>
    <row r="48" spans="1:14" ht="12.75" customHeight="1" x14ac:dyDescent="0.3">
      <c r="A48" s="162" t="str">
        <f t="shared" si="0"/>
        <v/>
      </c>
      <c r="B48" s="30"/>
      <c r="C48" s="36"/>
      <c r="D48" s="31"/>
      <c r="E48" s="32"/>
      <c r="F48" s="30"/>
      <c r="G48" s="55"/>
      <c r="H48" s="34"/>
      <c r="I48" s="28" t="str">
        <f t="shared" si="1"/>
        <v/>
      </c>
      <c r="J48" s="7" t="str">
        <f t="shared" si="4"/>
        <v/>
      </c>
      <c r="K48" s="7" t="str">
        <f t="shared" si="5"/>
        <v/>
      </c>
      <c r="M48" s="7" t="str">
        <f t="shared" si="6"/>
        <v/>
      </c>
      <c r="N48" s="5" t="str">
        <f>IF(AND(M48="DB ",ISNUMBER(MAX(N37:N47))),MAX(N37:N47)+1,"")</f>
        <v/>
      </c>
    </row>
    <row r="49" spans="1:14" ht="12.75" customHeight="1" x14ac:dyDescent="0.3">
      <c r="A49" s="162" t="str">
        <f t="shared" si="0"/>
        <v>DB 19</v>
      </c>
      <c r="B49" s="30"/>
      <c r="C49" s="36"/>
      <c r="D49" s="31" t="s">
        <v>32</v>
      </c>
      <c r="E49" s="32" t="s">
        <v>48</v>
      </c>
      <c r="F49" s="30" t="s">
        <v>12</v>
      </c>
      <c r="G49" s="55"/>
      <c r="H49" s="34"/>
      <c r="I49" s="28" t="str">
        <f t="shared" si="1"/>
        <v/>
      </c>
      <c r="J49" s="7" t="str">
        <f t="shared" si="4"/>
        <v/>
      </c>
      <c r="K49" s="7" t="str">
        <f t="shared" si="5"/>
        <v xml:space="preserve">DB </v>
      </c>
      <c r="M49" s="7" t="str">
        <f t="shared" si="6"/>
        <v xml:space="preserve">DB </v>
      </c>
      <c r="N49" s="5">
        <f>IF(AND(M49="DB ",ISNUMBER(MAX(N39:N48))),MAX(N39:N48)+1,"")</f>
        <v>19</v>
      </c>
    </row>
    <row r="50" spans="1:14" ht="12.75" customHeight="1" x14ac:dyDescent="0.3">
      <c r="A50" s="162" t="str">
        <f t="shared" si="0"/>
        <v/>
      </c>
      <c r="B50" s="30"/>
      <c r="C50" s="36"/>
      <c r="D50" s="31"/>
      <c r="E50" s="32"/>
      <c r="F50" s="30"/>
      <c r="G50" s="55"/>
      <c r="H50" s="34"/>
      <c r="I50" s="28" t="str">
        <f t="shared" si="1"/>
        <v/>
      </c>
      <c r="J50" s="7" t="str">
        <f t="shared" si="4"/>
        <v/>
      </c>
      <c r="K50" s="7" t="str">
        <f t="shared" si="5"/>
        <v/>
      </c>
      <c r="M50" s="7" t="str">
        <f t="shared" si="6"/>
        <v/>
      </c>
      <c r="N50" s="5" t="str">
        <f>IF(AND(M50="DB ",ISNUMBER(MAX(N40:N49))),MAX(N40:N49)+1,"")</f>
        <v/>
      </c>
    </row>
    <row r="51" spans="1:14" ht="12.75" customHeight="1" x14ac:dyDescent="0.3">
      <c r="A51" s="162" t="str">
        <f t="shared" si="0"/>
        <v>DB 20</v>
      </c>
      <c r="B51" s="30"/>
      <c r="C51" s="36"/>
      <c r="D51" s="31" t="s">
        <v>33</v>
      </c>
      <c r="E51" s="32" t="s">
        <v>49</v>
      </c>
      <c r="F51" s="30" t="s">
        <v>12</v>
      </c>
      <c r="G51" s="55"/>
      <c r="H51" s="34"/>
      <c r="I51" s="28" t="str">
        <f t="shared" si="1"/>
        <v/>
      </c>
      <c r="J51" s="7" t="str">
        <f t="shared" si="4"/>
        <v/>
      </c>
      <c r="K51" s="7" t="str">
        <f t="shared" si="5"/>
        <v xml:space="preserve">DB </v>
      </c>
      <c r="M51" s="7" t="str">
        <f t="shared" si="6"/>
        <v xml:space="preserve">DB </v>
      </c>
      <c r="N51" s="5">
        <f t="shared" ref="N51:N59" si="10">IF(AND(M51="DB ",ISNUMBER(MAX(N40:N50))),MAX(N40:N50)+1,"")</f>
        <v>20</v>
      </c>
    </row>
    <row r="52" spans="1:14" ht="12.75" customHeight="1" x14ac:dyDescent="0.3">
      <c r="A52" s="162" t="str">
        <f t="shared" si="0"/>
        <v/>
      </c>
      <c r="B52" s="30"/>
      <c r="C52" s="36"/>
      <c r="D52" s="31"/>
      <c r="E52" s="32"/>
      <c r="F52" s="30"/>
      <c r="G52" s="55"/>
      <c r="H52" s="34"/>
      <c r="I52" s="28" t="str">
        <f t="shared" si="1"/>
        <v/>
      </c>
      <c r="J52" s="7" t="str">
        <f t="shared" si="4"/>
        <v/>
      </c>
      <c r="K52" s="7" t="str">
        <f t="shared" si="5"/>
        <v/>
      </c>
      <c r="M52" s="7" t="str">
        <f t="shared" si="6"/>
        <v/>
      </c>
      <c r="N52" s="5" t="str">
        <f t="shared" si="10"/>
        <v/>
      </c>
    </row>
    <row r="53" spans="1:14" ht="12.75" customHeight="1" x14ac:dyDescent="0.3">
      <c r="A53" s="162" t="str">
        <f t="shared" si="0"/>
        <v>DB 21</v>
      </c>
      <c r="B53" s="30"/>
      <c r="C53" s="36"/>
      <c r="D53" s="31" t="s">
        <v>36</v>
      </c>
      <c r="E53" s="32" t="s">
        <v>50</v>
      </c>
      <c r="F53" s="30" t="s">
        <v>12</v>
      </c>
      <c r="G53" s="55"/>
      <c r="H53" s="34"/>
      <c r="I53" s="28" t="str">
        <f t="shared" si="1"/>
        <v/>
      </c>
      <c r="J53" s="7" t="str">
        <f t="shared" si="4"/>
        <v/>
      </c>
      <c r="K53" s="7" t="str">
        <f t="shared" si="5"/>
        <v xml:space="preserve">DB </v>
      </c>
      <c r="M53" s="7" t="str">
        <f t="shared" si="6"/>
        <v xml:space="preserve">DB </v>
      </c>
      <c r="N53" s="5">
        <f t="shared" si="10"/>
        <v>21</v>
      </c>
    </row>
    <row r="54" spans="1:14" ht="12.75" customHeight="1" x14ac:dyDescent="0.3">
      <c r="A54" s="162" t="str">
        <f t="shared" si="0"/>
        <v/>
      </c>
      <c r="B54" s="30"/>
      <c r="C54" s="36"/>
      <c r="D54" s="31"/>
      <c r="E54" s="32"/>
      <c r="F54" s="30"/>
      <c r="G54" s="55"/>
      <c r="H54" s="34"/>
      <c r="I54" s="28" t="str">
        <f t="shared" si="1"/>
        <v/>
      </c>
      <c r="J54" s="7" t="str">
        <f t="shared" si="4"/>
        <v/>
      </c>
      <c r="K54" s="7" t="str">
        <f t="shared" si="5"/>
        <v/>
      </c>
      <c r="M54" s="7" t="str">
        <f t="shared" si="6"/>
        <v/>
      </c>
      <c r="N54" s="5" t="str">
        <f t="shared" si="10"/>
        <v/>
      </c>
    </row>
    <row r="55" spans="1:14" ht="12.75" customHeight="1" x14ac:dyDescent="0.3">
      <c r="A55" s="162" t="str">
        <f t="shared" si="0"/>
        <v>DB 22</v>
      </c>
      <c r="B55" s="30" t="s">
        <v>855</v>
      </c>
      <c r="C55" s="23" t="str">
        <f>CONCATENATE("Extra-over item ",A12," for:")</f>
        <v>Extra-over item DB 1 for:</v>
      </c>
      <c r="D55" s="31"/>
      <c r="E55" s="32"/>
      <c r="F55" s="30"/>
      <c r="G55" s="55"/>
      <c r="H55" s="34"/>
      <c r="I55" s="28" t="str">
        <f t="shared" si="1"/>
        <v/>
      </c>
      <c r="J55" s="7" t="str">
        <f t="shared" si="4"/>
        <v xml:space="preserve">DB </v>
      </c>
      <c r="K55" s="7" t="str">
        <f t="shared" si="5"/>
        <v/>
      </c>
      <c r="M55" s="7" t="str">
        <f t="shared" si="6"/>
        <v xml:space="preserve">DB </v>
      </c>
      <c r="N55" s="5">
        <f t="shared" si="10"/>
        <v>22</v>
      </c>
    </row>
    <row r="56" spans="1:14" ht="12.75" customHeight="1" x14ac:dyDescent="0.3">
      <c r="A56" s="162" t="str">
        <f t="shared" si="0"/>
        <v/>
      </c>
      <c r="B56" s="30"/>
      <c r="C56" s="36"/>
      <c r="D56" s="31"/>
      <c r="E56" s="32"/>
      <c r="F56" s="30"/>
      <c r="G56" s="55"/>
      <c r="H56" s="34"/>
      <c r="I56" s="28" t="str">
        <f t="shared" si="1"/>
        <v/>
      </c>
      <c r="J56" s="7" t="str">
        <f t="shared" si="4"/>
        <v/>
      </c>
      <c r="K56" s="7" t="str">
        <f t="shared" si="5"/>
        <v/>
      </c>
      <c r="M56" s="7" t="str">
        <f t="shared" si="6"/>
        <v/>
      </c>
      <c r="N56" s="5" t="str">
        <f t="shared" si="10"/>
        <v/>
      </c>
    </row>
    <row r="57" spans="1:14" ht="12.75" customHeight="1" x14ac:dyDescent="0.3">
      <c r="A57" s="162" t="str">
        <f t="shared" si="0"/>
        <v>DB 23</v>
      </c>
      <c r="B57" s="30"/>
      <c r="C57" s="36" t="s">
        <v>320</v>
      </c>
      <c r="D57" s="31" t="s">
        <v>35</v>
      </c>
      <c r="E57" s="69"/>
      <c r="F57" s="67" t="s">
        <v>15</v>
      </c>
      <c r="G57" s="55"/>
      <c r="H57" s="34"/>
      <c r="I57" s="28" t="str">
        <f t="shared" si="1"/>
        <v/>
      </c>
      <c r="J57" s="7" t="str">
        <f t="shared" si="4"/>
        <v/>
      </c>
      <c r="K57" s="7" t="str">
        <f t="shared" si="5"/>
        <v xml:space="preserve">DB </v>
      </c>
      <c r="M57" s="7" t="str">
        <f t="shared" si="6"/>
        <v xml:space="preserve">DB </v>
      </c>
      <c r="N57" s="5">
        <f t="shared" si="10"/>
        <v>23</v>
      </c>
    </row>
    <row r="58" spans="1:14" ht="12.75" customHeight="1" x14ac:dyDescent="0.3">
      <c r="A58" s="162" t="str">
        <f t="shared" si="0"/>
        <v/>
      </c>
      <c r="B58" s="30"/>
      <c r="C58" s="31"/>
      <c r="D58" s="31"/>
      <c r="E58" s="51"/>
      <c r="F58" s="30"/>
      <c r="G58" s="55"/>
      <c r="H58" s="34"/>
      <c r="I58" s="28" t="str">
        <f t="shared" si="1"/>
        <v/>
      </c>
      <c r="J58" s="7" t="str">
        <f t="shared" si="4"/>
        <v/>
      </c>
      <c r="K58" s="7" t="str">
        <f t="shared" si="5"/>
        <v/>
      </c>
      <c r="M58" s="7" t="str">
        <f t="shared" si="6"/>
        <v/>
      </c>
      <c r="N58" s="5" t="str">
        <f t="shared" si="10"/>
        <v/>
      </c>
    </row>
    <row r="59" spans="1:14" ht="12.75" customHeight="1" x14ac:dyDescent="0.3">
      <c r="A59" s="162" t="str">
        <f t="shared" si="0"/>
        <v>DB 24</v>
      </c>
      <c r="B59" s="30"/>
      <c r="C59" s="31" t="s">
        <v>8</v>
      </c>
      <c r="D59" s="31" t="s">
        <v>34</v>
      </c>
      <c r="E59" s="69"/>
      <c r="F59" s="67" t="s">
        <v>15</v>
      </c>
      <c r="G59" s="55"/>
      <c r="H59" s="34"/>
      <c r="I59" s="28" t="str">
        <f t="shared" si="1"/>
        <v/>
      </c>
      <c r="J59" s="7" t="str">
        <f t="shared" si="4"/>
        <v/>
      </c>
      <c r="K59" s="7" t="str">
        <f t="shared" si="5"/>
        <v xml:space="preserve">DB </v>
      </c>
      <c r="M59" s="7" t="str">
        <f t="shared" si="6"/>
        <v xml:space="preserve">DB </v>
      </c>
      <c r="N59" s="5">
        <f t="shared" si="10"/>
        <v>24</v>
      </c>
    </row>
    <row r="60" spans="1:14" ht="12.75" customHeight="1" x14ac:dyDescent="0.3">
      <c r="A60" s="162" t="str">
        <f t="shared" ref="A60:A66" si="11">CONCATENATE(M60,N60)</f>
        <v/>
      </c>
      <c r="B60" s="30"/>
      <c r="C60" s="36"/>
      <c r="D60" s="31"/>
      <c r="E60" s="32"/>
      <c r="F60" s="30"/>
      <c r="G60" s="55"/>
      <c r="H60" s="34"/>
      <c r="I60" s="28" t="str">
        <f t="shared" si="1"/>
        <v/>
      </c>
      <c r="J60" s="7" t="str">
        <f t="shared" ref="J60:J67" si="12">IF(ISBLANK(B60),"","DB ")</f>
        <v/>
      </c>
      <c r="K60" s="7" t="str">
        <f t="shared" ref="K60:K67" si="13">IF(ISBLANK(F60),"","DB ")</f>
        <v/>
      </c>
      <c r="M60" s="7" t="str">
        <f t="shared" ref="M60:M67" si="14">IF(J60="DB ","DB ",IF(K60="DB ","DB ",""))</f>
        <v/>
      </c>
      <c r="N60" s="5" t="str">
        <f t="shared" ref="N60" si="15">IF(AND(M60="DB ",ISNUMBER(MAX(N49:N59))),MAX(N49:N59)+1,"")</f>
        <v/>
      </c>
    </row>
    <row r="61" spans="1:14" ht="12.75" customHeight="1" x14ac:dyDescent="0.3">
      <c r="A61" s="162" t="str">
        <f t="shared" si="11"/>
        <v>DB 25</v>
      </c>
      <c r="B61" s="30" t="s">
        <v>853</v>
      </c>
      <c r="C61" s="23" t="s">
        <v>53</v>
      </c>
      <c r="D61" s="31"/>
      <c r="E61" s="32"/>
      <c r="F61" s="30"/>
      <c r="G61" s="55"/>
      <c r="H61" s="34"/>
      <c r="I61" s="28" t="str">
        <f t="shared" si="1"/>
        <v/>
      </c>
      <c r="J61" s="7" t="str">
        <f t="shared" si="12"/>
        <v xml:space="preserve">DB </v>
      </c>
      <c r="K61" s="7" t="str">
        <f t="shared" si="13"/>
        <v/>
      </c>
      <c r="M61" s="7" t="str">
        <f t="shared" si="14"/>
        <v xml:space="preserve">DB </v>
      </c>
      <c r="N61" s="5">
        <f>IF(AND(M61="DB ",ISNUMBER(MAX(N57:N60))),MAX(N57:N60)+1,"")</f>
        <v>25</v>
      </c>
    </row>
    <row r="62" spans="1:14" ht="12.75" customHeight="1" x14ac:dyDescent="0.3">
      <c r="A62" s="162" t="str">
        <f t="shared" si="11"/>
        <v/>
      </c>
      <c r="B62" s="30"/>
      <c r="C62" s="36"/>
      <c r="D62" s="31"/>
      <c r="E62" s="32"/>
      <c r="F62" s="30"/>
      <c r="G62" s="55"/>
      <c r="H62" s="34"/>
      <c r="I62" s="28" t="str">
        <f t="shared" si="1"/>
        <v/>
      </c>
      <c r="J62" s="7" t="str">
        <f t="shared" si="12"/>
        <v/>
      </c>
      <c r="K62" s="7" t="str">
        <f t="shared" si="13"/>
        <v/>
      </c>
      <c r="M62" s="7" t="str">
        <f t="shared" si="14"/>
        <v/>
      </c>
      <c r="N62" s="5" t="str">
        <f>IF(AND(M62="DB ",ISNUMBER(MAX(N58:N61))),MAX(N58:N61)+1,"")</f>
        <v/>
      </c>
    </row>
    <row r="63" spans="1:14" ht="12.75" customHeight="1" x14ac:dyDescent="0.3">
      <c r="A63" s="162" t="str">
        <f t="shared" si="11"/>
        <v>DB 26</v>
      </c>
      <c r="B63" s="30"/>
      <c r="C63" s="36" t="s">
        <v>321</v>
      </c>
      <c r="D63" s="31" t="s">
        <v>862</v>
      </c>
      <c r="E63" s="32"/>
      <c r="F63" s="67" t="s">
        <v>15</v>
      </c>
      <c r="G63" s="55"/>
      <c r="H63" s="34"/>
      <c r="I63" s="28" t="str">
        <f t="shared" si="1"/>
        <v/>
      </c>
      <c r="J63" s="7" t="str">
        <f t="shared" si="12"/>
        <v/>
      </c>
      <c r="K63" s="7" t="str">
        <f t="shared" si="13"/>
        <v xml:space="preserve">DB </v>
      </c>
      <c r="M63" s="7" t="str">
        <f t="shared" si="14"/>
        <v xml:space="preserve">DB </v>
      </c>
      <c r="N63" s="5">
        <f>IF(AND(M63="DB ",ISNUMBER(MAX(N59:N62))),MAX(N59:N62)+1,"")</f>
        <v>26</v>
      </c>
    </row>
    <row r="64" spans="1:14" ht="12.75" customHeight="1" x14ac:dyDescent="0.3">
      <c r="A64" s="162" t="str">
        <f t="shared" si="11"/>
        <v/>
      </c>
      <c r="B64" s="30"/>
      <c r="C64" s="23"/>
      <c r="D64" s="31" t="s">
        <v>140</v>
      </c>
      <c r="E64" s="32"/>
      <c r="F64" s="67"/>
      <c r="G64" s="55"/>
      <c r="H64" s="34"/>
      <c r="I64" s="28" t="str">
        <f t="shared" si="1"/>
        <v/>
      </c>
      <c r="J64" s="7" t="str">
        <f t="shared" si="12"/>
        <v/>
      </c>
      <c r="K64" s="7" t="str">
        <f t="shared" si="13"/>
        <v/>
      </c>
      <c r="M64" s="7" t="str">
        <f t="shared" si="14"/>
        <v/>
      </c>
      <c r="N64" s="5" t="str">
        <f>IF(AND(M64="DB ",ISNUMBER(MAX(N60:N63))),MAX(N60:N63)+1,"")</f>
        <v/>
      </c>
    </row>
    <row r="65" spans="1:14" ht="12.75" customHeight="1" x14ac:dyDescent="0.3">
      <c r="A65" s="162"/>
      <c r="B65" s="30"/>
      <c r="C65" s="23"/>
      <c r="D65" s="31"/>
      <c r="E65" s="32"/>
      <c r="F65" s="67"/>
      <c r="G65" s="55"/>
      <c r="H65" s="34"/>
      <c r="I65" s="28" t="str">
        <f t="shared" si="1"/>
        <v/>
      </c>
      <c r="J65" s="7" t="str">
        <f t="shared" si="12"/>
        <v/>
      </c>
      <c r="K65" s="7" t="str">
        <f t="shared" si="13"/>
        <v/>
      </c>
      <c r="M65" s="7" t="str">
        <f t="shared" si="14"/>
        <v/>
      </c>
      <c r="N65" s="5" t="str">
        <f>IF(AND(M65="DB ",ISNUMBER(MAX(N61:N64))),MAX(N61:N64)+1,"")</f>
        <v/>
      </c>
    </row>
    <row r="66" spans="1:14" ht="12.75" customHeight="1" x14ac:dyDescent="0.3">
      <c r="A66" s="162" t="str">
        <f t="shared" si="11"/>
        <v>DB 27</v>
      </c>
      <c r="B66" s="30" t="s">
        <v>854</v>
      </c>
      <c r="C66" s="23" t="s">
        <v>54</v>
      </c>
      <c r="D66" s="31"/>
      <c r="E66" s="32"/>
      <c r="F66" s="67" t="s">
        <v>15</v>
      </c>
      <c r="G66" s="55"/>
      <c r="H66" s="34"/>
      <c r="I66" s="28" t="str">
        <f t="shared" si="1"/>
        <v/>
      </c>
      <c r="J66" s="7" t="str">
        <f t="shared" si="12"/>
        <v xml:space="preserve">DB </v>
      </c>
      <c r="K66" s="7" t="str">
        <f t="shared" si="13"/>
        <v xml:space="preserve">DB </v>
      </c>
      <c r="M66" s="7" t="str">
        <f t="shared" si="14"/>
        <v xml:space="preserve">DB </v>
      </c>
      <c r="N66" s="5">
        <f>IF(AND(M66="DB ",ISNUMBER(MAX(N61:N65))),MAX(N61:N65)+1,"")</f>
        <v>27</v>
      </c>
    </row>
    <row r="67" spans="1:14" ht="12.75" customHeight="1" x14ac:dyDescent="0.3">
      <c r="A67" s="162"/>
      <c r="B67" s="30"/>
      <c r="C67" s="23"/>
      <c r="D67" s="31"/>
      <c r="E67" s="32"/>
      <c r="F67" s="67"/>
      <c r="G67" s="55"/>
      <c r="H67" s="34"/>
      <c r="I67" s="28" t="str">
        <f t="shared" si="1"/>
        <v/>
      </c>
      <c r="J67" s="7" t="str">
        <f t="shared" si="12"/>
        <v/>
      </c>
      <c r="K67" s="7" t="str">
        <f t="shared" si="13"/>
        <v/>
      </c>
      <c r="M67" s="7" t="str">
        <f t="shared" si="14"/>
        <v/>
      </c>
      <c r="N67" s="5" t="str">
        <f>IF(AND(M67="DB ",ISNUMBER(MAX(N61:N66))),MAX(N61:N66)+1,"")</f>
        <v/>
      </c>
    </row>
    <row r="68" spans="1:14" ht="12.75" customHeight="1" x14ac:dyDescent="0.3">
      <c r="A68" s="162"/>
      <c r="B68" s="30"/>
      <c r="C68" s="23"/>
      <c r="D68" s="31"/>
      <c r="E68" s="32"/>
      <c r="F68" s="67"/>
      <c r="G68" s="55"/>
      <c r="H68" s="34"/>
      <c r="I68" s="28" t="str">
        <f t="shared" si="1"/>
        <v/>
      </c>
      <c r="N68" s="5"/>
    </row>
    <row r="69" spans="1:14" ht="20.100000000000001" customHeight="1" x14ac:dyDescent="0.3">
      <c r="A69" s="164" t="str">
        <f>$B$9</f>
        <v>SANS 1200DB</v>
      </c>
      <c r="B69" s="177"/>
      <c r="C69" s="178" t="s">
        <v>21</v>
      </c>
      <c r="D69" s="178"/>
      <c r="E69" s="179"/>
      <c r="F69" s="180"/>
      <c r="G69" s="142"/>
      <c r="H69" s="180"/>
      <c r="I69" s="181" t="str">
        <f>IF(MAX(I7:I68)&gt;0,SUM(I7:I68),"")</f>
        <v/>
      </c>
      <c r="J69" s="7" t="str">
        <f t="shared" ref="J69:J74" si="16">IF(ISBLANK(B69),"","D ")</f>
        <v/>
      </c>
      <c r="K69" s="7" t="str">
        <f t="shared" ref="K69:K74" si="17">IF(ISBLANK(F69),"","D ")</f>
        <v/>
      </c>
      <c r="M69" s="7" t="str">
        <f t="shared" ref="M69:M74" si="18">IF(J69="D ","D ",IF(K69="D ","D ",""))</f>
        <v/>
      </c>
      <c r="N69" s="5" t="str">
        <f>IF(AND(M69="D ",ISNUMBER(MAX(#REF!))),MAX(#REF!)+1,"")</f>
        <v/>
      </c>
    </row>
    <row r="70" spans="1:14" ht="12.75" customHeight="1" x14ac:dyDescent="0.3">
      <c r="J70" s="7" t="str">
        <f t="shared" si="16"/>
        <v/>
      </c>
      <c r="K70" s="7" t="str">
        <f t="shared" si="17"/>
        <v/>
      </c>
      <c r="M70" s="7" t="str">
        <f t="shared" si="18"/>
        <v/>
      </c>
      <c r="N70" s="5" t="str">
        <f>IF(AND(M70="D ",ISNUMBER(MAX(N69:N69))),MAX(N69:N69)+1,"")</f>
        <v/>
      </c>
    </row>
    <row r="71" spans="1:14" ht="12.75" customHeight="1" x14ac:dyDescent="0.3">
      <c r="J71" s="7" t="str">
        <f t="shared" si="16"/>
        <v/>
      </c>
      <c r="K71" s="7" t="str">
        <f t="shared" si="17"/>
        <v/>
      </c>
      <c r="M71" s="7" t="str">
        <f t="shared" si="18"/>
        <v/>
      </c>
      <c r="N71" s="5" t="str">
        <f>IF(AND(M71="D ",ISNUMBER(MAX(N69:N70))),MAX(N69:N70)+1,"")</f>
        <v/>
      </c>
    </row>
    <row r="72" spans="1:14" ht="12.75" customHeight="1" x14ac:dyDescent="0.3">
      <c r="J72" s="7" t="str">
        <f t="shared" si="16"/>
        <v/>
      </c>
      <c r="K72" s="7" t="str">
        <f t="shared" si="17"/>
        <v/>
      </c>
      <c r="M72" s="7" t="str">
        <f t="shared" si="18"/>
        <v/>
      </c>
      <c r="N72" s="5" t="str">
        <f>IF(AND(M72="D ",ISNUMBER(MAX(N69:N71))),MAX(N69:N71)+1,"")</f>
        <v/>
      </c>
    </row>
    <row r="73" spans="1:14" ht="12.75" customHeight="1" x14ac:dyDescent="0.3">
      <c r="J73" s="7" t="str">
        <f t="shared" si="16"/>
        <v/>
      </c>
      <c r="K73" s="7" t="str">
        <f t="shared" si="17"/>
        <v/>
      </c>
      <c r="M73" s="7" t="str">
        <f t="shared" si="18"/>
        <v/>
      </c>
      <c r="N73" s="5" t="str">
        <f>IF(AND(M73="D ",ISNUMBER(MAX(N69:N72))),MAX(N69:N72)+1,"")</f>
        <v/>
      </c>
    </row>
    <row r="74" spans="1:14" ht="12.75" customHeight="1" x14ac:dyDescent="0.3">
      <c r="J74" s="7" t="str">
        <f t="shared" si="16"/>
        <v/>
      </c>
      <c r="K74" s="7" t="str">
        <f t="shared" si="17"/>
        <v/>
      </c>
      <c r="M74" s="7" t="str">
        <f t="shared" si="18"/>
        <v/>
      </c>
      <c r="N74" s="5" t="str">
        <f>IF(AND(M74="D ",ISNUMBER(MAX(N69:N73))),MAX(N69:N73)+1,"")</f>
        <v/>
      </c>
    </row>
    <row r="75" spans="1:14" ht="12.75" customHeight="1" x14ac:dyDescent="0.3">
      <c r="N75" s="5"/>
    </row>
    <row r="76" spans="1:14" ht="12.75" customHeight="1" x14ac:dyDescent="0.3">
      <c r="N76" s="5"/>
    </row>
    <row r="77" spans="1:14" ht="12.75" customHeight="1" x14ac:dyDescent="0.3">
      <c r="N77" s="5"/>
    </row>
    <row r="78" spans="1:14" ht="12.75" customHeight="1" x14ac:dyDescent="0.3">
      <c r="N78" s="5"/>
    </row>
    <row r="79" spans="1:14" ht="12.75" customHeight="1" x14ac:dyDescent="0.3">
      <c r="N79" s="5"/>
    </row>
    <row r="80" spans="1:14" ht="12.75" customHeight="1" x14ac:dyDescent="0.3">
      <c r="N80" s="5"/>
    </row>
    <row r="81" spans="14:14" ht="12.75" customHeight="1" x14ac:dyDescent="0.3">
      <c r="N81" s="5"/>
    </row>
    <row r="82" spans="14:14" ht="12.75" customHeight="1" x14ac:dyDescent="0.3">
      <c r="N82" s="5"/>
    </row>
    <row r="83" spans="14:14" ht="12.75" customHeight="1" x14ac:dyDescent="0.3">
      <c r="N83" s="5"/>
    </row>
    <row r="84" spans="14:14" ht="12.75" customHeight="1" x14ac:dyDescent="0.3">
      <c r="N84" s="5"/>
    </row>
    <row r="85" spans="14:14" ht="12.75" customHeight="1" x14ac:dyDescent="0.3">
      <c r="N85" s="5"/>
    </row>
    <row r="86" spans="14:14" ht="12.75" customHeight="1" x14ac:dyDescent="0.3">
      <c r="N86" s="5"/>
    </row>
    <row r="87" spans="14:14" ht="12.75" customHeight="1" x14ac:dyDescent="0.3">
      <c r="N87" s="5"/>
    </row>
    <row r="88" spans="14:14" ht="12.75" customHeight="1" x14ac:dyDescent="0.3">
      <c r="N88" s="5"/>
    </row>
    <row r="89" spans="14:14" ht="12.75" customHeight="1" x14ac:dyDescent="0.3">
      <c r="N89" s="5"/>
    </row>
  </sheetData>
  <mergeCells count="12">
    <mergeCell ref="C6:E6"/>
    <mergeCell ref="A5:I5"/>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Narrow,Regular"&amp;9SECTION1200DB: EARTHWORKS (PIPE TRENCHES)
Page No:&amp;P</oddFooter>
  </headerFooter>
  <rowBreaks count="1" manualBreakCount="1">
    <brk id="36" max="8"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N676"/>
  <sheetViews>
    <sheetView view="pageBreakPreview" topLeftCell="A28" zoomScale="85" zoomScaleNormal="100" zoomScaleSheetLayoutView="85" zoomScalePageLayoutView="70" workbookViewId="0">
      <selection activeCell="A5" sqref="A5:I5"/>
    </sheetView>
  </sheetViews>
  <sheetFormatPr defaultColWidth="9.140625" defaultRowHeight="8.1" customHeight="1" x14ac:dyDescent="0.25"/>
  <cols>
    <col min="1" max="1" width="7.7109375" style="11" customWidth="1"/>
    <col min="2" max="2" width="15.140625" style="11" customWidth="1"/>
    <col min="3" max="4" width="3.7109375" style="11" customWidth="1"/>
    <col min="5" max="5" width="49.140625" style="11" customWidth="1"/>
    <col min="6" max="6" width="7.7109375" style="49" customWidth="1"/>
    <col min="7" max="8" width="12.7109375" style="49" customWidth="1"/>
    <col min="9" max="9" width="17.7109375" style="49" customWidth="1"/>
    <col min="10" max="14" width="9.140625" style="11" hidden="1" customWidth="1"/>
    <col min="15" max="16384" width="9.140625" style="11"/>
  </cols>
  <sheetData>
    <row r="1" spans="1:14" ht="12.75" customHeight="1" x14ac:dyDescent="0.2">
      <c r="A1" s="237"/>
      <c r="B1" s="238"/>
      <c r="C1" s="237" t="str">
        <f>'P&amp;G REV01'!C1</f>
        <v>Central East Cluster
Civil Works  Detailed Design Package
Bill of Quantities</v>
      </c>
      <c r="D1" s="238"/>
      <c r="E1" s="243"/>
      <c r="F1" s="246" t="s">
        <v>561</v>
      </c>
      <c r="G1" s="247"/>
      <c r="H1" s="248"/>
      <c r="I1" s="250"/>
      <c r="J1" s="108"/>
      <c r="K1" s="108"/>
      <c r="L1" s="108"/>
      <c r="M1" s="108"/>
      <c r="N1" s="108"/>
    </row>
    <row r="2" spans="1:14" ht="12.75" customHeight="1" x14ac:dyDescent="0.2">
      <c r="A2" s="239"/>
      <c r="B2" s="240"/>
      <c r="C2" s="239"/>
      <c r="D2" s="240"/>
      <c r="E2" s="244"/>
      <c r="F2" s="246" t="s">
        <v>562</v>
      </c>
      <c r="G2" s="247"/>
      <c r="H2" s="248"/>
      <c r="I2" s="250"/>
      <c r="J2" s="108"/>
      <c r="K2" s="108"/>
      <c r="L2" s="108"/>
      <c r="M2" s="108"/>
      <c r="N2" s="108"/>
    </row>
    <row r="3" spans="1:14" ht="12.75" customHeight="1" x14ac:dyDescent="0.2">
      <c r="A3" s="239"/>
      <c r="B3" s="240"/>
      <c r="C3" s="239"/>
      <c r="D3" s="240"/>
      <c r="E3" s="244"/>
      <c r="F3" s="246" t="s">
        <v>563</v>
      </c>
      <c r="G3" s="247"/>
      <c r="H3" s="248"/>
      <c r="I3" s="250"/>
      <c r="J3" s="108"/>
      <c r="K3" s="108"/>
      <c r="L3" s="108"/>
      <c r="M3" s="108"/>
      <c r="N3" s="108"/>
    </row>
    <row r="4" spans="1:14" ht="12.75" customHeight="1" x14ac:dyDescent="0.2">
      <c r="A4" s="241"/>
      <c r="B4" s="242"/>
      <c r="C4" s="241"/>
      <c r="D4" s="242"/>
      <c r="E4" s="245"/>
      <c r="F4" s="246" t="s">
        <v>564</v>
      </c>
      <c r="G4" s="247"/>
      <c r="H4" s="248"/>
      <c r="I4" s="250"/>
      <c r="J4" s="108"/>
      <c r="K4" s="108"/>
      <c r="L4" s="108"/>
      <c r="M4" s="108"/>
      <c r="N4" s="108"/>
    </row>
    <row r="5" spans="1:14" ht="12.75" customHeight="1" x14ac:dyDescent="0.25">
      <c r="A5" s="234" t="str">
        <f>'COVER SHEET'!B2</f>
        <v>Project  Name: SASOL CHEM 88/11 kV SUBSTATION BREAKER ROOM - NEW CABLE TRENCH AND RELATED WORKS:
Civil works - Bill of Quantities</v>
      </c>
      <c r="B5" s="235"/>
      <c r="C5" s="235"/>
      <c r="D5" s="235"/>
      <c r="E5" s="235"/>
      <c r="F5" s="235"/>
      <c r="G5" s="235"/>
      <c r="H5" s="235"/>
      <c r="I5" s="236"/>
      <c r="J5" s="108"/>
      <c r="K5" s="108"/>
      <c r="L5" s="108"/>
      <c r="M5" s="108"/>
      <c r="N5" s="108"/>
    </row>
    <row r="6" spans="1:14" ht="25.5" x14ac:dyDescent="0.25">
      <c r="A6" s="109" t="s">
        <v>565</v>
      </c>
      <c r="B6" s="109" t="s">
        <v>566</v>
      </c>
      <c r="C6" s="231" t="s">
        <v>0</v>
      </c>
      <c r="D6" s="232"/>
      <c r="E6" s="233"/>
      <c r="F6" s="109" t="s">
        <v>1</v>
      </c>
      <c r="G6" s="109" t="s">
        <v>2</v>
      </c>
      <c r="H6" s="109" t="s">
        <v>3</v>
      </c>
      <c r="I6" s="147" t="s">
        <v>4</v>
      </c>
      <c r="J6" s="108"/>
      <c r="K6" s="108"/>
      <c r="L6" s="108"/>
      <c r="M6" s="108"/>
      <c r="N6" s="108"/>
    </row>
    <row r="7" spans="1:14" ht="12.75" customHeight="1" x14ac:dyDescent="0.3">
      <c r="A7" s="132" t="str">
        <f t="shared" ref="A7:A53" si="0">CONCATENATE(M7,N7)</f>
        <v/>
      </c>
      <c r="B7" s="15"/>
      <c r="C7" s="16"/>
      <c r="D7" s="17"/>
      <c r="E7" s="18"/>
      <c r="F7" s="15"/>
      <c r="G7" s="19"/>
      <c r="H7" s="20"/>
      <c r="I7" s="21" t="str">
        <f t="shared" ref="I7:I67" si="1">IF(AND(OR(G7=0,H7=0)),"",G7*H7)</f>
        <v/>
      </c>
      <c r="J7" s="108"/>
      <c r="K7" s="108"/>
      <c r="L7" s="108"/>
      <c r="M7" s="7" t="str">
        <f>IF(ISBLANK(F7),"","D ")</f>
        <v/>
      </c>
      <c r="N7" s="5" t="str">
        <f>IF(M7="D ",1,"")</f>
        <v/>
      </c>
    </row>
    <row r="8" spans="1:14" ht="12.75" customHeight="1" x14ac:dyDescent="0.3">
      <c r="A8" s="162" t="str">
        <f t="shared" si="0"/>
        <v/>
      </c>
      <c r="B8" s="22"/>
      <c r="C8" s="23"/>
      <c r="D8" s="24"/>
      <c r="E8" s="25"/>
      <c r="F8" s="22"/>
      <c r="G8" s="26"/>
      <c r="H8" s="27"/>
      <c r="I8" s="28" t="str">
        <f t="shared" si="1"/>
        <v/>
      </c>
      <c r="J8" s="108"/>
      <c r="K8" s="108"/>
      <c r="L8" s="108"/>
      <c r="M8" s="7" t="str">
        <f>IF(ISBLANK(F8),"","D ")</f>
        <v/>
      </c>
      <c r="N8" s="5" t="str">
        <f>IF(M8="D ",1,"")</f>
        <v/>
      </c>
    </row>
    <row r="9" spans="1:14" ht="12.75" customHeight="1" x14ac:dyDescent="0.3">
      <c r="A9" s="162" t="str">
        <f t="shared" si="0"/>
        <v/>
      </c>
      <c r="B9" s="14" t="s">
        <v>176</v>
      </c>
      <c r="C9" s="29" t="s">
        <v>905</v>
      </c>
      <c r="D9" s="24"/>
      <c r="E9" s="25"/>
      <c r="F9" s="22"/>
      <c r="G9" s="26"/>
      <c r="H9" s="27"/>
      <c r="I9" s="28" t="str">
        <f t="shared" si="1"/>
        <v/>
      </c>
      <c r="J9" s="108"/>
      <c r="K9" s="108"/>
      <c r="L9" s="108"/>
      <c r="M9" s="7" t="str">
        <f>IF(ISBLANK(F9),"","D ")</f>
        <v/>
      </c>
      <c r="N9" s="5" t="str">
        <f>IF(M9="D ",1,"")</f>
        <v/>
      </c>
    </row>
    <row r="10" spans="1:14" ht="12.75" customHeight="1" x14ac:dyDescent="0.3">
      <c r="A10" s="162" t="str">
        <f t="shared" si="0"/>
        <v/>
      </c>
      <c r="B10" s="30"/>
      <c r="C10" s="36"/>
      <c r="D10" s="31"/>
      <c r="E10" s="32"/>
      <c r="F10" s="30"/>
      <c r="G10" s="33"/>
      <c r="H10" s="34"/>
      <c r="I10" s="35" t="str">
        <f t="shared" si="1"/>
        <v/>
      </c>
      <c r="J10" s="7" t="str">
        <f>IF(ISBLANK(B10),"","C ")</f>
        <v/>
      </c>
      <c r="K10" s="7" t="str">
        <f>IF(ISBLANK(F10),"","C ")</f>
        <v/>
      </c>
      <c r="L10" s="7"/>
      <c r="M10" s="7" t="str">
        <f>IF(J10="C ","C ",IF(K10="C ","C ",""))</f>
        <v/>
      </c>
      <c r="N10" s="5" t="str">
        <f>IF(AND(M10="C ",ISNUMBER(MAX(N3:N9))),MAX(N3:N9)+1,"")</f>
        <v/>
      </c>
    </row>
    <row r="11" spans="1:14" ht="12.75" customHeight="1" x14ac:dyDescent="0.3">
      <c r="A11" s="162" t="str">
        <f t="shared" si="0"/>
        <v/>
      </c>
      <c r="B11" s="30"/>
      <c r="C11" s="23"/>
      <c r="D11" s="31"/>
      <c r="E11" s="32"/>
      <c r="F11" s="30"/>
      <c r="G11" s="33"/>
      <c r="H11" s="34"/>
      <c r="I11" s="35" t="str">
        <f t="shared" si="1"/>
        <v/>
      </c>
      <c r="J11" s="7" t="str">
        <f t="shared" ref="J11" si="2">IF(ISBLANK(B11),"","D ")</f>
        <v/>
      </c>
      <c r="K11" s="7" t="str">
        <f t="shared" ref="K11" si="3">IF(ISBLANK(F11),"","D ")</f>
        <v/>
      </c>
      <c r="L11" s="7"/>
      <c r="M11" s="7" t="str">
        <f>IF(J11="D ","D ",IF(K11="D ","D ",""))</f>
        <v/>
      </c>
      <c r="N11" s="5" t="str">
        <f>IF(M11="D ",1,"")</f>
        <v/>
      </c>
    </row>
    <row r="12" spans="1:14" ht="12.75" customHeight="1" x14ac:dyDescent="0.3">
      <c r="A12" s="162" t="str">
        <f t="shared" si="0"/>
        <v>DK 1</v>
      </c>
      <c r="B12" s="30" t="s">
        <v>876</v>
      </c>
      <c r="C12" s="23" t="s">
        <v>863</v>
      </c>
      <c r="D12" s="31"/>
      <c r="E12" s="32"/>
      <c r="F12" s="30"/>
      <c r="G12" s="33"/>
      <c r="H12" s="34"/>
      <c r="I12" s="35" t="str">
        <f t="shared" si="1"/>
        <v/>
      </c>
      <c r="J12" s="7" t="str">
        <f>IF(ISBLANK(B12),"","DK ")</f>
        <v xml:space="preserve">DK </v>
      </c>
      <c r="K12" s="7" t="str">
        <f>IF(ISBLANK(F12),"","DK ")</f>
        <v/>
      </c>
      <c r="L12" s="7"/>
      <c r="M12" s="7" t="str">
        <f>IF(J12="DK ","DK ",IF(K12="DK ","DK ",""))</f>
        <v xml:space="preserve">DK </v>
      </c>
      <c r="N12" s="5">
        <f>IF(AND(M12="DK ",ISNUMBER(MAX(N1:N11))),MAX(N1:N11)+1,"")</f>
        <v>1</v>
      </c>
    </row>
    <row r="13" spans="1:14" ht="12.75" customHeight="1" x14ac:dyDescent="0.3">
      <c r="A13" s="162" t="str">
        <f t="shared" si="0"/>
        <v/>
      </c>
      <c r="B13" s="30"/>
      <c r="C13" s="23"/>
      <c r="D13" s="31"/>
      <c r="E13" s="32"/>
      <c r="F13" s="30"/>
      <c r="G13" s="33"/>
      <c r="H13" s="34"/>
      <c r="I13" s="35" t="str">
        <f t="shared" si="1"/>
        <v/>
      </c>
      <c r="J13" s="7" t="str">
        <f>IF(ISBLANK(B13),"","DK ")</f>
        <v/>
      </c>
      <c r="K13" s="7" t="str">
        <f>IF(ISBLANK(F13),"","DK ")</f>
        <v/>
      </c>
      <c r="L13" s="7"/>
      <c r="M13" s="7" t="str">
        <f>IF(J13="DK ","DK ",IF(K13="DK ","DK ",""))</f>
        <v/>
      </c>
      <c r="N13" s="5" t="str">
        <f t="shared" ref="N13:N22" si="4">IF(AND(M13="DK ",ISNUMBER(MAX(N1:N12))),MAX(N1:N12)+1,"")</f>
        <v/>
      </c>
    </row>
    <row r="14" spans="1:14" ht="12.75" customHeight="1" x14ac:dyDescent="0.3">
      <c r="A14" s="162" t="str">
        <f t="shared" si="0"/>
        <v/>
      </c>
      <c r="B14" s="30"/>
      <c r="C14" s="36"/>
      <c r="D14" s="31"/>
      <c r="E14" s="32"/>
      <c r="F14" s="30"/>
      <c r="G14" s="33"/>
      <c r="H14" s="34"/>
      <c r="I14" s="35" t="str">
        <f t="shared" si="1"/>
        <v/>
      </c>
      <c r="J14" s="7" t="str">
        <f t="shared" ref="J14:J53" si="5">IF(ISBLANK(B14),"","DK ")</f>
        <v/>
      </c>
      <c r="K14" s="7" t="str">
        <f t="shared" ref="K14:K53" si="6">IF(ISBLANK(F14),"","DK ")</f>
        <v/>
      </c>
      <c r="L14" s="7"/>
      <c r="M14" s="7" t="str">
        <f t="shared" ref="M14:M53" si="7">IF(J14="DK ","DK ",IF(K14="DK ","DK ",""))</f>
        <v/>
      </c>
      <c r="N14" s="5" t="str">
        <f t="shared" si="4"/>
        <v/>
      </c>
    </row>
    <row r="15" spans="1:14" ht="12.75" customHeight="1" x14ac:dyDescent="0.3">
      <c r="A15" s="162" t="str">
        <f t="shared" si="0"/>
        <v>DK 2</v>
      </c>
      <c r="B15" s="30"/>
      <c r="C15" s="36" t="s">
        <v>320</v>
      </c>
      <c r="D15" s="31" t="s">
        <v>864</v>
      </c>
      <c r="E15" s="32"/>
      <c r="F15" s="30" t="s">
        <v>47</v>
      </c>
      <c r="G15" s="33"/>
      <c r="H15" s="34"/>
      <c r="I15" s="35" t="str">
        <f t="shared" si="1"/>
        <v/>
      </c>
      <c r="J15" s="7" t="str">
        <f t="shared" si="5"/>
        <v/>
      </c>
      <c r="K15" s="7" t="str">
        <f t="shared" si="6"/>
        <v xml:space="preserve">DK </v>
      </c>
      <c r="L15" s="7"/>
      <c r="M15" s="7" t="str">
        <f t="shared" si="7"/>
        <v xml:space="preserve">DK </v>
      </c>
      <c r="N15" s="5">
        <f t="shared" si="4"/>
        <v>2</v>
      </c>
    </row>
    <row r="16" spans="1:14" ht="12.75" customHeight="1" x14ac:dyDescent="0.3">
      <c r="A16" s="162" t="str">
        <f t="shared" si="0"/>
        <v/>
      </c>
      <c r="B16" s="30"/>
      <c r="C16" s="23"/>
      <c r="D16" s="31"/>
      <c r="E16" s="32"/>
      <c r="F16" s="30"/>
      <c r="G16" s="33"/>
      <c r="H16" s="34"/>
      <c r="I16" s="35" t="str">
        <f t="shared" si="1"/>
        <v/>
      </c>
      <c r="J16" s="7" t="str">
        <f t="shared" si="5"/>
        <v/>
      </c>
      <c r="K16" s="7" t="str">
        <f t="shared" si="6"/>
        <v/>
      </c>
      <c r="L16" s="7"/>
      <c r="M16" s="7" t="str">
        <f t="shared" si="7"/>
        <v/>
      </c>
      <c r="N16" s="5" t="str">
        <f t="shared" si="4"/>
        <v/>
      </c>
    </row>
    <row r="17" spans="1:14" ht="12.75" customHeight="1" x14ac:dyDescent="0.3">
      <c r="A17" s="162" t="str">
        <f t="shared" si="0"/>
        <v>DK 3</v>
      </c>
      <c r="B17" s="30"/>
      <c r="C17" s="36" t="s">
        <v>8</v>
      </c>
      <c r="D17" s="31" t="s">
        <v>55</v>
      </c>
      <c r="E17" s="32"/>
      <c r="F17" s="30" t="s">
        <v>47</v>
      </c>
      <c r="G17" s="33"/>
      <c r="H17" s="34"/>
      <c r="I17" s="35" t="str">
        <f t="shared" si="1"/>
        <v/>
      </c>
      <c r="J17" s="7" t="str">
        <f t="shared" si="5"/>
        <v/>
      </c>
      <c r="K17" s="7" t="str">
        <f t="shared" si="6"/>
        <v xml:space="preserve">DK </v>
      </c>
      <c r="L17" s="7"/>
      <c r="M17" s="7" t="str">
        <f t="shared" si="7"/>
        <v xml:space="preserve">DK </v>
      </c>
      <c r="N17" s="5">
        <f t="shared" si="4"/>
        <v>3</v>
      </c>
    </row>
    <row r="18" spans="1:14" ht="12.75" customHeight="1" x14ac:dyDescent="0.3">
      <c r="A18" s="162" t="str">
        <f t="shared" si="0"/>
        <v/>
      </c>
      <c r="B18" s="30"/>
      <c r="C18" s="36"/>
      <c r="D18" s="31"/>
      <c r="E18" s="32"/>
      <c r="F18" s="30"/>
      <c r="G18" s="33"/>
      <c r="H18" s="34"/>
      <c r="I18" s="35" t="str">
        <f t="shared" si="1"/>
        <v/>
      </c>
      <c r="J18" s="7" t="str">
        <f t="shared" si="5"/>
        <v/>
      </c>
      <c r="K18" s="7" t="str">
        <f t="shared" si="6"/>
        <v/>
      </c>
      <c r="L18" s="7"/>
      <c r="M18" s="7" t="str">
        <f t="shared" si="7"/>
        <v/>
      </c>
      <c r="N18" s="5" t="str">
        <f t="shared" si="4"/>
        <v/>
      </c>
    </row>
    <row r="19" spans="1:14" ht="12.75" customHeight="1" x14ac:dyDescent="0.3">
      <c r="A19" s="162" t="str">
        <f t="shared" si="0"/>
        <v>DK 4</v>
      </c>
      <c r="B19" s="30" t="s">
        <v>877</v>
      </c>
      <c r="C19" s="23" t="s">
        <v>56</v>
      </c>
      <c r="D19" s="31"/>
      <c r="E19" s="32"/>
      <c r="F19" s="30"/>
      <c r="G19" s="33"/>
      <c r="H19" s="34"/>
      <c r="I19" s="35" t="str">
        <f t="shared" si="1"/>
        <v/>
      </c>
      <c r="J19" s="7" t="str">
        <f t="shared" si="5"/>
        <v xml:space="preserve">DK </v>
      </c>
      <c r="K19" s="7" t="str">
        <f t="shared" si="6"/>
        <v/>
      </c>
      <c r="L19" s="7"/>
      <c r="M19" s="7" t="str">
        <f t="shared" si="7"/>
        <v xml:space="preserve">DK </v>
      </c>
      <c r="N19" s="5">
        <f t="shared" si="4"/>
        <v>4</v>
      </c>
    </row>
    <row r="20" spans="1:14" ht="12.75" customHeight="1" x14ac:dyDescent="0.3">
      <c r="A20" s="162" t="str">
        <f t="shared" si="0"/>
        <v/>
      </c>
      <c r="B20" s="65"/>
      <c r="C20" s="62"/>
      <c r="D20" s="63"/>
      <c r="E20" s="64"/>
      <c r="F20" s="65"/>
      <c r="G20" s="33"/>
      <c r="H20" s="34"/>
      <c r="I20" s="35" t="str">
        <f t="shared" si="1"/>
        <v/>
      </c>
      <c r="J20" s="7" t="str">
        <f t="shared" si="5"/>
        <v/>
      </c>
      <c r="K20" s="7" t="str">
        <f t="shared" si="6"/>
        <v/>
      </c>
      <c r="L20" s="7"/>
      <c r="M20" s="7" t="str">
        <f t="shared" si="7"/>
        <v/>
      </c>
      <c r="N20" s="5" t="str">
        <f t="shared" si="4"/>
        <v/>
      </c>
    </row>
    <row r="21" spans="1:14" ht="12.75" customHeight="1" x14ac:dyDescent="0.3">
      <c r="A21" s="162" t="str">
        <f t="shared" si="0"/>
        <v>DK 5</v>
      </c>
      <c r="B21" s="30" t="s">
        <v>877</v>
      </c>
      <c r="C21" s="62" t="s">
        <v>320</v>
      </c>
      <c r="D21" s="63" t="s">
        <v>57</v>
      </c>
      <c r="E21" s="64"/>
      <c r="F21" s="65"/>
      <c r="G21" s="33"/>
      <c r="H21" s="34"/>
      <c r="I21" s="35" t="str">
        <f t="shared" si="1"/>
        <v/>
      </c>
      <c r="J21" s="7" t="str">
        <f t="shared" si="5"/>
        <v xml:space="preserve">DK </v>
      </c>
      <c r="K21" s="7" t="str">
        <f t="shared" si="6"/>
        <v/>
      </c>
      <c r="L21" s="7"/>
      <c r="M21" s="7" t="str">
        <f t="shared" si="7"/>
        <v xml:space="preserve">DK </v>
      </c>
      <c r="N21" s="5">
        <f t="shared" si="4"/>
        <v>5</v>
      </c>
    </row>
    <row r="22" spans="1:14" ht="12.75" customHeight="1" x14ac:dyDescent="0.3">
      <c r="A22" s="162" t="str">
        <f t="shared" si="0"/>
        <v/>
      </c>
      <c r="B22" s="65"/>
      <c r="C22" s="62"/>
      <c r="D22" s="63"/>
      <c r="E22" s="64"/>
      <c r="F22" s="65"/>
      <c r="G22" s="33"/>
      <c r="H22" s="34"/>
      <c r="I22" s="35" t="str">
        <f t="shared" si="1"/>
        <v/>
      </c>
      <c r="J22" s="7" t="str">
        <f t="shared" si="5"/>
        <v/>
      </c>
      <c r="K22" s="7" t="str">
        <f t="shared" si="6"/>
        <v/>
      </c>
      <c r="L22" s="7"/>
      <c r="M22" s="7" t="str">
        <f t="shared" si="7"/>
        <v/>
      </c>
      <c r="N22" s="5" t="str">
        <f t="shared" si="4"/>
        <v/>
      </c>
    </row>
    <row r="23" spans="1:14" ht="12.75" customHeight="1" x14ac:dyDescent="0.3">
      <c r="A23" s="162" t="str">
        <f t="shared" si="0"/>
        <v>DK 6</v>
      </c>
      <c r="B23" s="65"/>
      <c r="C23" s="62"/>
      <c r="D23" s="63" t="s">
        <v>32</v>
      </c>
      <c r="E23" s="64" t="s">
        <v>865</v>
      </c>
      <c r="F23" s="65" t="s">
        <v>15</v>
      </c>
      <c r="G23" s="33"/>
      <c r="H23" s="34"/>
      <c r="I23" s="35" t="str">
        <f t="shared" si="1"/>
        <v/>
      </c>
      <c r="J23" s="7" t="str">
        <f t="shared" si="5"/>
        <v/>
      </c>
      <c r="K23" s="7" t="str">
        <f t="shared" si="6"/>
        <v xml:space="preserve">DK </v>
      </c>
      <c r="L23" s="7"/>
      <c r="M23" s="7" t="str">
        <f t="shared" si="7"/>
        <v xml:space="preserve">DK </v>
      </c>
      <c r="N23" s="5">
        <f t="shared" ref="N23:N53" si="8">IF(AND(M23="DK ",ISNUMBER(MAX(N10:N22))),MAX(N10:N22)+1,"")</f>
        <v>6</v>
      </c>
    </row>
    <row r="24" spans="1:14" ht="12.75" customHeight="1" x14ac:dyDescent="0.3">
      <c r="A24" s="162" t="str">
        <f t="shared" si="0"/>
        <v/>
      </c>
      <c r="B24" s="65"/>
      <c r="C24" s="66"/>
      <c r="D24" s="63"/>
      <c r="E24" s="64"/>
      <c r="F24" s="65"/>
      <c r="G24" s="33"/>
      <c r="H24" s="34"/>
      <c r="I24" s="35" t="str">
        <f t="shared" si="1"/>
        <v/>
      </c>
      <c r="J24" s="7" t="str">
        <f t="shared" si="5"/>
        <v/>
      </c>
      <c r="K24" s="7" t="str">
        <f t="shared" si="6"/>
        <v/>
      </c>
      <c r="L24" s="7"/>
      <c r="M24" s="7" t="str">
        <f t="shared" si="7"/>
        <v/>
      </c>
      <c r="N24" s="5" t="str">
        <f t="shared" si="8"/>
        <v/>
      </c>
    </row>
    <row r="25" spans="1:14" ht="12.75" customHeight="1" x14ac:dyDescent="0.3">
      <c r="A25" s="162" t="str">
        <f t="shared" si="0"/>
        <v>DK 7</v>
      </c>
      <c r="B25" s="65"/>
      <c r="C25" s="62"/>
      <c r="D25" s="63" t="s">
        <v>33</v>
      </c>
      <c r="E25" s="64" t="s">
        <v>866</v>
      </c>
      <c r="F25" s="65" t="s">
        <v>15</v>
      </c>
      <c r="G25" s="33"/>
      <c r="H25" s="34"/>
      <c r="I25" s="35" t="str">
        <f t="shared" si="1"/>
        <v/>
      </c>
      <c r="J25" s="7" t="str">
        <f t="shared" si="5"/>
        <v/>
      </c>
      <c r="K25" s="7" t="str">
        <f t="shared" si="6"/>
        <v xml:space="preserve">DK </v>
      </c>
      <c r="L25" s="7"/>
      <c r="M25" s="7" t="str">
        <f t="shared" si="7"/>
        <v xml:space="preserve">DK </v>
      </c>
      <c r="N25" s="5">
        <f t="shared" si="8"/>
        <v>7</v>
      </c>
    </row>
    <row r="26" spans="1:14" ht="12.75" customHeight="1" x14ac:dyDescent="0.3">
      <c r="A26" s="162" t="str">
        <f t="shared" si="0"/>
        <v/>
      </c>
      <c r="B26" s="65"/>
      <c r="C26" s="62"/>
      <c r="D26" s="63"/>
      <c r="E26" s="64"/>
      <c r="F26" s="65"/>
      <c r="G26" s="33"/>
      <c r="H26" s="34"/>
      <c r="I26" s="35" t="str">
        <f t="shared" si="1"/>
        <v/>
      </c>
      <c r="J26" s="7" t="str">
        <f t="shared" si="5"/>
        <v/>
      </c>
      <c r="K26" s="7" t="str">
        <f t="shared" si="6"/>
        <v/>
      </c>
      <c r="L26" s="7"/>
      <c r="M26" s="7" t="str">
        <f t="shared" si="7"/>
        <v/>
      </c>
      <c r="N26" s="5" t="str">
        <f t="shared" si="8"/>
        <v/>
      </c>
    </row>
    <row r="27" spans="1:14" ht="12.75" customHeight="1" x14ac:dyDescent="0.3">
      <c r="A27" s="162" t="str">
        <f t="shared" si="0"/>
        <v>DK 8</v>
      </c>
      <c r="B27" s="65"/>
      <c r="C27" s="62"/>
      <c r="D27" s="63" t="s">
        <v>36</v>
      </c>
      <c r="E27" s="64" t="s">
        <v>867</v>
      </c>
      <c r="F27" s="65" t="s">
        <v>15</v>
      </c>
      <c r="G27" s="33"/>
      <c r="H27" s="34"/>
      <c r="I27" s="35" t="str">
        <f t="shared" si="1"/>
        <v/>
      </c>
      <c r="J27" s="7" t="str">
        <f t="shared" si="5"/>
        <v/>
      </c>
      <c r="K27" s="7" t="str">
        <f t="shared" si="6"/>
        <v xml:space="preserve">DK </v>
      </c>
      <c r="L27" s="7"/>
      <c r="M27" s="7" t="str">
        <f t="shared" si="7"/>
        <v xml:space="preserve">DK </v>
      </c>
      <c r="N27" s="5">
        <f t="shared" si="8"/>
        <v>8</v>
      </c>
    </row>
    <row r="28" spans="1:14" ht="12.75" customHeight="1" x14ac:dyDescent="0.3">
      <c r="A28" s="162" t="str">
        <f t="shared" si="0"/>
        <v/>
      </c>
      <c r="B28" s="65"/>
      <c r="C28" s="62"/>
      <c r="D28" s="63"/>
      <c r="E28" s="64"/>
      <c r="F28" s="65"/>
      <c r="G28" s="33"/>
      <c r="H28" s="34"/>
      <c r="I28" s="35" t="str">
        <f t="shared" si="1"/>
        <v/>
      </c>
      <c r="J28" s="7" t="str">
        <f t="shared" si="5"/>
        <v/>
      </c>
      <c r="K28" s="7" t="str">
        <f t="shared" si="6"/>
        <v/>
      </c>
      <c r="L28" s="7"/>
      <c r="M28" s="7" t="str">
        <f t="shared" si="7"/>
        <v/>
      </c>
      <c r="N28" s="5" t="str">
        <f t="shared" si="8"/>
        <v/>
      </c>
    </row>
    <row r="29" spans="1:14" ht="12.75" customHeight="1" x14ac:dyDescent="0.3">
      <c r="A29" s="162" t="str">
        <f t="shared" si="0"/>
        <v>DK 9</v>
      </c>
      <c r="B29" s="30" t="s">
        <v>877</v>
      </c>
      <c r="C29" s="62" t="s">
        <v>8</v>
      </c>
      <c r="D29" s="63" t="s">
        <v>868</v>
      </c>
      <c r="E29" s="64"/>
      <c r="F29" s="65"/>
      <c r="G29" s="33"/>
      <c r="H29" s="34"/>
      <c r="I29" s="35" t="str">
        <f t="shared" si="1"/>
        <v/>
      </c>
      <c r="J29" s="7" t="str">
        <f t="shared" si="5"/>
        <v xml:space="preserve">DK </v>
      </c>
      <c r="K29" s="7" t="str">
        <f t="shared" si="6"/>
        <v/>
      </c>
      <c r="L29" s="7"/>
      <c r="M29" s="7" t="str">
        <f t="shared" si="7"/>
        <v xml:space="preserve">DK </v>
      </c>
      <c r="N29" s="5">
        <f t="shared" si="8"/>
        <v>9</v>
      </c>
    </row>
    <row r="30" spans="1:14" ht="12.75" customHeight="1" x14ac:dyDescent="0.3">
      <c r="A30" s="162" t="str">
        <f t="shared" si="0"/>
        <v/>
      </c>
      <c r="B30" s="30"/>
      <c r="C30" s="62"/>
      <c r="D30" s="63"/>
      <c r="E30" s="64"/>
      <c r="F30" s="65"/>
      <c r="G30" s="33"/>
      <c r="H30" s="34"/>
      <c r="I30" s="35" t="str">
        <f t="shared" si="1"/>
        <v/>
      </c>
      <c r="J30" s="7" t="str">
        <f t="shared" si="5"/>
        <v/>
      </c>
      <c r="K30" s="7" t="str">
        <f t="shared" si="6"/>
        <v/>
      </c>
      <c r="L30" s="7"/>
      <c r="M30" s="7" t="str">
        <f t="shared" si="7"/>
        <v/>
      </c>
      <c r="N30" s="5" t="str">
        <f t="shared" si="8"/>
        <v/>
      </c>
    </row>
    <row r="31" spans="1:14" ht="12.75" customHeight="1" x14ac:dyDescent="0.3">
      <c r="A31" s="162" t="str">
        <f t="shared" si="0"/>
        <v>DK 10</v>
      </c>
      <c r="B31" s="30"/>
      <c r="C31" s="62"/>
      <c r="D31" s="63" t="s">
        <v>32</v>
      </c>
      <c r="E31" s="64" t="s">
        <v>869</v>
      </c>
      <c r="F31" s="65" t="s">
        <v>15</v>
      </c>
      <c r="G31" s="33"/>
      <c r="H31" s="34"/>
      <c r="I31" s="35" t="str">
        <f t="shared" si="1"/>
        <v/>
      </c>
      <c r="J31" s="7" t="str">
        <f t="shared" si="5"/>
        <v/>
      </c>
      <c r="K31" s="7" t="str">
        <f t="shared" si="6"/>
        <v xml:space="preserve">DK </v>
      </c>
      <c r="L31" s="7"/>
      <c r="M31" s="7" t="str">
        <f t="shared" si="7"/>
        <v xml:space="preserve">DK </v>
      </c>
      <c r="N31" s="5">
        <f t="shared" si="8"/>
        <v>10</v>
      </c>
    </row>
    <row r="32" spans="1:14" ht="12.75" customHeight="1" x14ac:dyDescent="0.3">
      <c r="A32" s="162" t="str">
        <f t="shared" si="0"/>
        <v/>
      </c>
      <c r="B32" s="30"/>
      <c r="C32" s="36"/>
      <c r="D32" s="31"/>
      <c r="E32" s="32"/>
      <c r="F32" s="30"/>
      <c r="G32" s="33"/>
      <c r="H32" s="34"/>
      <c r="I32" s="35" t="str">
        <f t="shared" si="1"/>
        <v/>
      </c>
      <c r="J32" s="7" t="str">
        <f t="shared" si="5"/>
        <v/>
      </c>
      <c r="K32" s="7" t="str">
        <f t="shared" si="6"/>
        <v/>
      </c>
      <c r="L32" s="7"/>
      <c r="M32" s="7" t="str">
        <f t="shared" si="7"/>
        <v/>
      </c>
      <c r="N32" s="5" t="str">
        <f t="shared" si="8"/>
        <v/>
      </c>
    </row>
    <row r="33" spans="1:14" ht="12.75" customHeight="1" x14ac:dyDescent="0.3">
      <c r="A33" s="162" t="str">
        <f t="shared" si="0"/>
        <v>DK 11</v>
      </c>
      <c r="B33" s="30"/>
      <c r="C33" s="36"/>
      <c r="D33" s="63" t="s">
        <v>33</v>
      </c>
      <c r="E33" s="64" t="s">
        <v>870</v>
      </c>
      <c r="F33" s="65" t="s">
        <v>15</v>
      </c>
      <c r="G33" s="33"/>
      <c r="H33" s="34"/>
      <c r="I33" s="35" t="str">
        <f t="shared" si="1"/>
        <v/>
      </c>
      <c r="J33" s="7" t="str">
        <f t="shared" si="5"/>
        <v/>
      </c>
      <c r="K33" s="7" t="str">
        <f t="shared" si="6"/>
        <v xml:space="preserve">DK </v>
      </c>
      <c r="L33" s="7"/>
      <c r="M33" s="7" t="str">
        <f t="shared" si="7"/>
        <v xml:space="preserve">DK </v>
      </c>
      <c r="N33" s="5">
        <f t="shared" si="8"/>
        <v>11</v>
      </c>
    </row>
    <row r="34" spans="1:14" ht="12.75" customHeight="1" x14ac:dyDescent="0.3">
      <c r="A34" s="162" t="str">
        <f t="shared" si="0"/>
        <v/>
      </c>
      <c r="B34" s="30"/>
      <c r="C34" s="23"/>
      <c r="D34" s="31"/>
      <c r="E34" s="32"/>
      <c r="F34" s="30"/>
      <c r="G34" s="33"/>
      <c r="H34" s="34"/>
      <c r="I34" s="35" t="str">
        <f t="shared" si="1"/>
        <v/>
      </c>
      <c r="J34" s="7" t="str">
        <f t="shared" si="5"/>
        <v/>
      </c>
      <c r="K34" s="7" t="str">
        <f t="shared" si="6"/>
        <v/>
      </c>
      <c r="L34" s="7"/>
      <c r="M34" s="7" t="str">
        <f t="shared" si="7"/>
        <v/>
      </c>
      <c r="N34" s="5" t="str">
        <f t="shared" si="8"/>
        <v/>
      </c>
    </row>
    <row r="35" spans="1:14" ht="12.75" customHeight="1" x14ac:dyDescent="0.3">
      <c r="A35" s="162" t="str">
        <f t="shared" si="0"/>
        <v>DK 12</v>
      </c>
      <c r="B35" s="30"/>
      <c r="C35" s="36"/>
      <c r="D35" s="63" t="s">
        <v>36</v>
      </c>
      <c r="E35" s="64" t="s">
        <v>871</v>
      </c>
      <c r="F35" s="65" t="s">
        <v>15</v>
      </c>
      <c r="G35" s="33"/>
      <c r="H35" s="34"/>
      <c r="I35" s="35" t="str">
        <f t="shared" si="1"/>
        <v/>
      </c>
      <c r="J35" s="7" t="str">
        <f t="shared" si="5"/>
        <v/>
      </c>
      <c r="K35" s="7" t="str">
        <f t="shared" si="6"/>
        <v xml:space="preserve">DK </v>
      </c>
      <c r="L35" s="7"/>
      <c r="M35" s="7" t="str">
        <f t="shared" si="7"/>
        <v xml:space="preserve">DK </v>
      </c>
      <c r="N35" s="5">
        <f t="shared" si="8"/>
        <v>12</v>
      </c>
    </row>
    <row r="36" spans="1:14" ht="12.75" customHeight="1" x14ac:dyDescent="0.3">
      <c r="A36" s="162" t="str">
        <f t="shared" si="0"/>
        <v/>
      </c>
      <c r="B36" s="30"/>
      <c r="C36" s="36"/>
      <c r="D36" s="31"/>
      <c r="E36" s="32"/>
      <c r="F36" s="30"/>
      <c r="G36" s="33"/>
      <c r="H36" s="34"/>
      <c r="I36" s="35" t="str">
        <f t="shared" si="1"/>
        <v/>
      </c>
      <c r="J36" s="7" t="str">
        <f t="shared" si="5"/>
        <v/>
      </c>
      <c r="K36" s="7" t="str">
        <f t="shared" si="6"/>
        <v/>
      </c>
      <c r="L36" s="7"/>
      <c r="M36" s="7" t="str">
        <f t="shared" si="7"/>
        <v/>
      </c>
      <c r="N36" s="5" t="str">
        <f t="shared" si="8"/>
        <v/>
      </c>
    </row>
    <row r="37" spans="1:14" ht="12.75" customHeight="1" x14ac:dyDescent="0.3">
      <c r="A37" s="162" t="str">
        <f t="shared" si="0"/>
        <v>DK 13</v>
      </c>
      <c r="B37" s="30"/>
      <c r="C37" s="36"/>
      <c r="D37" s="63" t="s">
        <v>38</v>
      </c>
      <c r="E37" s="64" t="s">
        <v>872</v>
      </c>
      <c r="F37" s="65" t="s">
        <v>15</v>
      </c>
      <c r="G37" s="33"/>
      <c r="H37" s="34"/>
      <c r="I37" s="35" t="str">
        <f t="shared" si="1"/>
        <v/>
      </c>
      <c r="J37" s="7" t="str">
        <f t="shared" si="5"/>
        <v/>
      </c>
      <c r="K37" s="7" t="str">
        <f t="shared" si="6"/>
        <v xml:space="preserve">DK </v>
      </c>
      <c r="L37" s="7"/>
      <c r="M37" s="7" t="str">
        <f t="shared" si="7"/>
        <v xml:space="preserve">DK </v>
      </c>
      <c r="N37" s="5">
        <f t="shared" si="8"/>
        <v>13</v>
      </c>
    </row>
    <row r="38" spans="1:14" ht="12.75" customHeight="1" x14ac:dyDescent="0.3">
      <c r="A38" s="162" t="str">
        <f t="shared" si="0"/>
        <v/>
      </c>
      <c r="B38" s="30"/>
      <c r="C38" s="36"/>
      <c r="D38" s="31"/>
      <c r="E38" s="32"/>
      <c r="F38" s="30"/>
      <c r="G38" s="33"/>
      <c r="H38" s="34"/>
      <c r="I38" s="35" t="str">
        <f t="shared" si="1"/>
        <v/>
      </c>
      <c r="J38" s="7" t="str">
        <f t="shared" si="5"/>
        <v/>
      </c>
      <c r="K38" s="7" t="str">
        <f t="shared" si="6"/>
        <v/>
      </c>
      <c r="L38" s="7"/>
      <c r="M38" s="7" t="str">
        <f t="shared" si="7"/>
        <v/>
      </c>
      <c r="N38" s="5" t="str">
        <f t="shared" si="8"/>
        <v/>
      </c>
    </row>
    <row r="39" spans="1:14" ht="12.75" customHeight="1" x14ac:dyDescent="0.3">
      <c r="A39" s="162" t="str">
        <f t="shared" si="0"/>
        <v>DK 14</v>
      </c>
      <c r="B39" s="30" t="s">
        <v>878</v>
      </c>
      <c r="C39" s="66" t="s">
        <v>360</v>
      </c>
      <c r="D39" s="63"/>
      <c r="E39" s="64"/>
      <c r="F39" s="65" t="s">
        <v>47</v>
      </c>
      <c r="G39" s="33"/>
      <c r="H39" s="34"/>
      <c r="I39" s="35" t="str">
        <f t="shared" si="1"/>
        <v/>
      </c>
      <c r="J39" s="7" t="str">
        <f t="shared" si="5"/>
        <v xml:space="preserve">DK </v>
      </c>
      <c r="K39" s="7" t="str">
        <f t="shared" si="6"/>
        <v xml:space="preserve">DK </v>
      </c>
      <c r="L39" s="7"/>
      <c r="M39" s="7" t="str">
        <f t="shared" si="7"/>
        <v xml:space="preserve">DK </v>
      </c>
      <c r="N39" s="5">
        <f t="shared" si="8"/>
        <v>14</v>
      </c>
    </row>
    <row r="40" spans="1:14" ht="12.75" customHeight="1" x14ac:dyDescent="0.3">
      <c r="A40" s="162" t="str">
        <f t="shared" si="0"/>
        <v/>
      </c>
      <c r="B40" s="30"/>
      <c r="C40" s="23"/>
      <c r="D40" s="31"/>
      <c r="E40" s="32"/>
      <c r="F40" s="30"/>
      <c r="G40" s="33"/>
      <c r="H40" s="34"/>
      <c r="I40" s="35" t="str">
        <f t="shared" si="1"/>
        <v/>
      </c>
      <c r="J40" s="7" t="str">
        <f t="shared" si="5"/>
        <v/>
      </c>
      <c r="K40" s="7" t="str">
        <f t="shared" si="6"/>
        <v/>
      </c>
      <c r="L40" s="7"/>
      <c r="M40" s="7" t="str">
        <f t="shared" si="7"/>
        <v/>
      </c>
      <c r="N40" s="5" t="str">
        <f t="shared" si="8"/>
        <v/>
      </c>
    </row>
    <row r="41" spans="1:14" ht="12.75" customHeight="1" x14ac:dyDescent="0.3">
      <c r="A41" s="162" t="str">
        <f t="shared" si="0"/>
        <v>DK 15</v>
      </c>
      <c r="B41" s="30" t="s">
        <v>879</v>
      </c>
      <c r="C41" s="23" t="s">
        <v>58</v>
      </c>
      <c r="D41" s="31"/>
      <c r="E41" s="32"/>
      <c r="F41" s="30"/>
      <c r="G41" s="33"/>
      <c r="H41" s="34"/>
      <c r="I41" s="35" t="str">
        <f t="shared" si="1"/>
        <v/>
      </c>
      <c r="J41" s="7" t="str">
        <f t="shared" si="5"/>
        <v xml:space="preserve">DK </v>
      </c>
      <c r="K41" s="7" t="str">
        <f t="shared" si="6"/>
        <v/>
      </c>
      <c r="L41" s="7"/>
      <c r="M41" s="7" t="str">
        <f t="shared" si="7"/>
        <v xml:space="preserve">DK </v>
      </c>
      <c r="N41" s="5">
        <f t="shared" si="8"/>
        <v>15</v>
      </c>
    </row>
    <row r="42" spans="1:14" ht="12.75" customHeight="1" x14ac:dyDescent="0.3">
      <c r="A42" s="162" t="str">
        <f t="shared" si="0"/>
        <v/>
      </c>
      <c r="B42" s="30"/>
      <c r="C42" s="36"/>
      <c r="D42" s="31"/>
      <c r="E42" s="32"/>
      <c r="F42" s="30"/>
      <c r="G42" s="33"/>
      <c r="H42" s="34"/>
      <c r="I42" s="35" t="str">
        <f t="shared" si="1"/>
        <v/>
      </c>
      <c r="J42" s="7" t="str">
        <f t="shared" si="5"/>
        <v/>
      </c>
      <c r="K42" s="7" t="str">
        <f t="shared" si="6"/>
        <v/>
      </c>
      <c r="L42" s="7"/>
      <c r="M42" s="7" t="str">
        <f t="shared" si="7"/>
        <v/>
      </c>
      <c r="N42" s="5" t="str">
        <f t="shared" si="8"/>
        <v/>
      </c>
    </row>
    <row r="43" spans="1:14" ht="12.75" customHeight="1" x14ac:dyDescent="0.3">
      <c r="A43" s="162" t="str">
        <f t="shared" si="0"/>
        <v>DK 16</v>
      </c>
      <c r="B43" s="30"/>
      <c r="C43" s="36" t="s">
        <v>320</v>
      </c>
      <c r="D43" s="31" t="s">
        <v>873</v>
      </c>
      <c r="E43" s="32"/>
      <c r="F43" s="30" t="s">
        <v>47</v>
      </c>
      <c r="G43" s="33"/>
      <c r="H43" s="34"/>
      <c r="I43" s="35" t="str">
        <f t="shared" si="1"/>
        <v/>
      </c>
      <c r="J43" s="7" t="str">
        <f t="shared" si="5"/>
        <v/>
      </c>
      <c r="K43" s="7" t="str">
        <f t="shared" si="6"/>
        <v xml:space="preserve">DK </v>
      </c>
      <c r="L43" s="7"/>
      <c r="M43" s="7" t="str">
        <f t="shared" si="7"/>
        <v xml:space="preserve">DK </v>
      </c>
      <c r="N43" s="5">
        <f t="shared" si="8"/>
        <v>16</v>
      </c>
    </row>
    <row r="44" spans="1:14" ht="12.75" customHeight="1" x14ac:dyDescent="0.3">
      <c r="A44" s="162" t="str">
        <f t="shared" si="0"/>
        <v/>
      </c>
      <c r="B44" s="30"/>
      <c r="C44" s="23"/>
      <c r="D44" s="31"/>
      <c r="E44" s="32"/>
      <c r="F44" s="30"/>
      <c r="G44" s="33"/>
      <c r="H44" s="34"/>
      <c r="I44" s="35" t="str">
        <f t="shared" si="1"/>
        <v/>
      </c>
      <c r="J44" s="7" t="str">
        <f t="shared" si="5"/>
        <v/>
      </c>
      <c r="K44" s="7" t="str">
        <f t="shared" si="6"/>
        <v/>
      </c>
      <c r="L44" s="7"/>
      <c r="M44" s="7" t="str">
        <f t="shared" si="7"/>
        <v/>
      </c>
      <c r="N44" s="5" t="str">
        <f t="shared" si="8"/>
        <v/>
      </c>
    </row>
    <row r="45" spans="1:14" ht="12.75" customHeight="1" x14ac:dyDescent="0.3">
      <c r="A45" s="162" t="str">
        <f t="shared" si="0"/>
        <v>DK 17</v>
      </c>
      <c r="B45" s="30"/>
      <c r="C45" s="36" t="s">
        <v>8</v>
      </c>
      <c r="D45" s="31" t="s">
        <v>874</v>
      </c>
      <c r="E45" s="32"/>
      <c r="F45" s="30" t="s">
        <v>47</v>
      </c>
      <c r="G45" s="33"/>
      <c r="H45" s="34"/>
      <c r="I45" s="35" t="str">
        <f t="shared" si="1"/>
        <v/>
      </c>
      <c r="J45" s="7" t="str">
        <f t="shared" si="5"/>
        <v/>
      </c>
      <c r="K45" s="7" t="str">
        <f t="shared" si="6"/>
        <v xml:space="preserve">DK </v>
      </c>
      <c r="L45" s="7"/>
      <c r="M45" s="7" t="str">
        <f t="shared" si="7"/>
        <v xml:space="preserve">DK </v>
      </c>
      <c r="N45" s="5">
        <f t="shared" si="8"/>
        <v>17</v>
      </c>
    </row>
    <row r="46" spans="1:14" ht="12.75" customHeight="1" x14ac:dyDescent="0.3">
      <c r="A46" s="162" t="str">
        <f t="shared" si="0"/>
        <v/>
      </c>
      <c r="B46" s="30"/>
      <c r="C46" s="23"/>
      <c r="D46" s="31"/>
      <c r="E46" s="32"/>
      <c r="F46" s="30"/>
      <c r="G46" s="33"/>
      <c r="H46" s="34"/>
      <c r="I46" s="35" t="str">
        <f t="shared" si="1"/>
        <v/>
      </c>
      <c r="J46" s="7" t="str">
        <f t="shared" si="5"/>
        <v/>
      </c>
      <c r="K46" s="7" t="str">
        <f t="shared" si="6"/>
        <v/>
      </c>
      <c r="L46" s="7"/>
      <c r="M46" s="7" t="str">
        <f t="shared" si="7"/>
        <v/>
      </c>
      <c r="N46" s="5" t="str">
        <f t="shared" si="8"/>
        <v/>
      </c>
    </row>
    <row r="47" spans="1:14" ht="12.75" customHeight="1" x14ac:dyDescent="0.3">
      <c r="A47" s="162" t="str">
        <f t="shared" si="0"/>
        <v>DK 18</v>
      </c>
      <c r="B47" s="30"/>
      <c r="C47" s="36" t="s">
        <v>348</v>
      </c>
      <c r="D47" s="31" t="s">
        <v>875</v>
      </c>
      <c r="E47" s="32"/>
      <c r="F47" s="30" t="s">
        <v>47</v>
      </c>
      <c r="G47" s="33"/>
      <c r="H47" s="34"/>
      <c r="I47" s="35" t="str">
        <f t="shared" si="1"/>
        <v/>
      </c>
      <c r="J47" s="7" t="str">
        <f t="shared" si="5"/>
        <v/>
      </c>
      <c r="K47" s="7" t="str">
        <f t="shared" si="6"/>
        <v xml:space="preserve">DK </v>
      </c>
      <c r="L47" s="7"/>
      <c r="M47" s="7" t="str">
        <f t="shared" si="7"/>
        <v xml:space="preserve">DK </v>
      </c>
      <c r="N47" s="5">
        <f t="shared" si="8"/>
        <v>18</v>
      </c>
    </row>
    <row r="48" spans="1:14" ht="12.75" customHeight="1" x14ac:dyDescent="0.3">
      <c r="A48" s="162" t="str">
        <f t="shared" si="0"/>
        <v/>
      </c>
      <c r="B48" s="30"/>
      <c r="C48" s="36"/>
      <c r="D48" s="31"/>
      <c r="E48" s="32"/>
      <c r="F48" s="30"/>
      <c r="G48" s="33"/>
      <c r="H48" s="34"/>
      <c r="I48" s="35" t="str">
        <f t="shared" si="1"/>
        <v/>
      </c>
      <c r="J48" s="7" t="str">
        <f t="shared" si="5"/>
        <v/>
      </c>
      <c r="K48" s="7" t="str">
        <f t="shared" si="6"/>
        <v/>
      </c>
      <c r="L48" s="7"/>
      <c r="M48" s="7" t="str">
        <f t="shared" si="7"/>
        <v/>
      </c>
      <c r="N48" s="5" t="str">
        <f t="shared" si="8"/>
        <v/>
      </c>
    </row>
    <row r="49" spans="1:14" ht="12.75" customHeight="1" x14ac:dyDescent="0.3">
      <c r="A49" s="162" t="str">
        <f t="shared" si="0"/>
        <v>DK 19</v>
      </c>
      <c r="B49" s="30" t="s">
        <v>880</v>
      </c>
      <c r="C49" s="23" t="s">
        <v>59</v>
      </c>
      <c r="D49" s="31"/>
      <c r="E49" s="32"/>
      <c r="F49" s="30" t="s">
        <v>47</v>
      </c>
      <c r="G49" s="33"/>
      <c r="H49" s="34"/>
      <c r="I49" s="35" t="str">
        <f t="shared" si="1"/>
        <v/>
      </c>
      <c r="J49" s="7" t="str">
        <f t="shared" si="5"/>
        <v xml:space="preserve">DK </v>
      </c>
      <c r="K49" s="7" t="str">
        <f t="shared" si="6"/>
        <v xml:space="preserve">DK </v>
      </c>
      <c r="L49" s="7"/>
      <c r="M49" s="7" t="str">
        <f t="shared" si="7"/>
        <v xml:space="preserve">DK </v>
      </c>
      <c r="N49" s="5">
        <f t="shared" si="8"/>
        <v>19</v>
      </c>
    </row>
    <row r="50" spans="1:14" ht="12.75" customHeight="1" x14ac:dyDescent="0.3">
      <c r="A50" s="162" t="str">
        <f t="shared" si="0"/>
        <v/>
      </c>
      <c r="B50" s="30"/>
      <c r="C50" s="23"/>
      <c r="D50" s="31"/>
      <c r="E50" s="32"/>
      <c r="F50" s="30"/>
      <c r="G50" s="33"/>
      <c r="H50" s="34"/>
      <c r="I50" s="35" t="str">
        <f t="shared" si="1"/>
        <v/>
      </c>
      <c r="J50" s="7" t="str">
        <f t="shared" si="5"/>
        <v/>
      </c>
      <c r="K50" s="7" t="str">
        <f t="shared" si="6"/>
        <v/>
      </c>
      <c r="L50" s="7"/>
      <c r="M50" s="7" t="str">
        <f t="shared" si="7"/>
        <v/>
      </c>
      <c r="N50" s="5" t="str">
        <f t="shared" si="8"/>
        <v/>
      </c>
    </row>
    <row r="51" spans="1:14" ht="12.75" customHeight="1" x14ac:dyDescent="0.3">
      <c r="A51" s="162" t="str">
        <f t="shared" si="0"/>
        <v>DK 20</v>
      </c>
      <c r="B51" s="30" t="s">
        <v>881</v>
      </c>
      <c r="C51" s="23" t="s">
        <v>60</v>
      </c>
      <c r="D51" s="31"/>
      <c r="E51" s="32"/>
      <c r="F51" s="30"/>
      <c r="G51" s="33"/>
      <c r="H51" s="34"/>
      <c r="I51" s="35" t="str">
        <f t="shared" si="1"/>
        <v/>
      </c>
      <c r="J51" s="7" t="str">
        <f t="shared" si="5"/>
        <v xml:space="preserve">DK </v>
      </c>
      <c r="K51" s="7" t="str">
        <f t="shared" si="6"/>
        <v/>
      </c>
      <c r="L51" s="7"/>
      <c r="M51" s="7" t="str">
        <f t="shared" si="7"/>
        <v xml:space="preserve">DK </v>
      </c>
      <c r="N51" s="5">
        <f t="shared" si="8"/>
        <v>20</v>
      </c>
    </row>
    <row r="52" spans="1:14" ht="12.75" customHeight="1" x14ac:dyDescent="0.3">
      <c r="A52" s="162" t="str">
        <f t="shared" si="0"/>
        <v/>
      </c>
      <c r="B52" s="30"/>
      <c r="C52" s="36"/>
      <c r="D52" s="31"/>
      <c r="E52" s="32"/>
      <c r="F52" s="30"/>
      <c r="G52" s="33"/>
      <c r="H52" s="34"/>
      <c r="I52" s="35" t="str">
        <f t="shared" si="1"/>
        <v/>
      </c>
      <c r="J52" s="7" t="str">
        <f t="shared" si="5"/>
        <v/>
      </c>
      <c r="K52" s="7" t="str">
        <f t="shared" si="6"/>
        <v/>
      </c>
      <c r="L52" s="7"/>
      <c r="M52" s="7" t="str">
        <f t="shared" si="7"/>
        <v/>
      </c>
      <c r="N52" s="5" t="str">
        <f t="shared" si="8"/>
        <v/>
      </c>
    </row>
    <row r="53" spans="1:14" ht="12.75" customHeight="1" x14ac:dyDescent="0.3">
      <c r="A53" s="162" t="str">
        <f t="shared" si="0"/>
        <v>DK 21</v>
      </c>
      <c r="B53" s="54"/>
      <c r="C53" s="31" t="s">
        <v>320</v>
      </c>
      <c r="D53" s="31" t="s">
        <v>366</v>
      </c>
      <c r="E53" s="31"/>
      <c r="F53" s="30" t="s">
        <v>10</v>
      </c>
      <c r="G53" s="33"/>
      <c r="H53" s="34"/>
      <c r="I53" s="35" t="str">
        <f t="shared" si="1"/>
        <v/>
      </c>
      <c r="J53" s="7" t="str">
        <f t="shared" si="5"/>
        <v/>
      </c>
      <c r="K53" s="7" t="str">
        <f t="shared" si="6"/>
        <v xml:space="preserve">DK </v>
      </c>
      <c r="L53" s="7"/>
      <c r="M53" s="7" t="str">
        <f t="shared" si="7"/>
        <v xml:space="preserve">DK </v>
      </c>
      <c r="N53" s="5">
        <f t="shared" si="8"/>
        <v>21</v>
      </c>
    </row>
    <row r="54" spans="1:14" ht="12.75" customHeight="1" x14ac:dyDescent="0.3">
      <c r="A54" s="162"/>
      <c r="B54" s="54"/>
      <c r="C54" s="31"/>
      <c r="D54" s="31"/>
      <c r="E54" s="31"/>
      <c r="F54" s="30"/>
      <c r="G54" s="33"/>
      <c r="H54" s="34"/>
      <c r="I54" s="35" t="str">
        <f t="shared" si="1"/>
        <v/>
      </c>
      <c r="J54" s="7" t="str">
        <f t="shared" ref="J54:J68" si="9">IF(ISBLANK(B54),"","DK ")</f>
        <v/>
      </c>
      <c r="K54" s="7" t="str">
        <f t="shared" ref="K54:K68" si="10">IF(ISBLANK(F54),"","DK ")</f>
        <v/>
      </c>
      <c r="L54" s="7"/>
      <c r="M54" s="7" t="str">
        <f t="shared" ref="M54:M68" si="11">IF(J54="DK ","DK ",IF(K54="DK ","DK ",""))</f>
        <v/>
      </c>
      <c r="N54" s="5" t="str">
        <f t="shared" ref="N54:N68" si="12">IF(AND(M54="DK ",ISNUMBER(MAX(N41:N53))),MAX(N41:N53)+1,"")</f>
        <v/>
      </c>
    </row>
    <row r="55" spans="1:14" ht="12.75" customHeight="1" x14ac:dyDescent="0.3">
      <c r="A55" s="162"/>
      <c r="B55" s="54"/>
      <c r="C55" s="31"/>
      <c r="D55" s="31"/>
      <c r="E55" s="31"/>
      <c r="F55" s="30"/>
      <c r="G55" s="33"/>
      <c r="H55" s="34"/>
      <c r="I55" s="35" t="str">
        <f t="shared" si="1"/>
        <v/>
      </c>
      <c r="J55" s="7" t="str">
        <f t="shared" si="9"/>
        <v/>
      </c>
      <c r="K55" s="7" t="str">
        <f t="shared" si="10"/>
        <v/>
      </c>
      <c r="L55" s="7"/>
      <c r="M55" s="7" t="str">
        <f t="shared" si="11"/>
        <v/>
      </c>
      <c r="N55" s="5" t="str">
        <f t="shared" si="12"/>
        <v/>
      </c>
    </row>
    <row r="56" spans="1:14" ht="12.75" customHeight="1" x14ac:dyDescent="0.3">
      <c r="A56" s="162"/>
      <c r="B56" s="54"/>
      <c r="C56" s="31"/>
      <c r="D56" s="31"/>
      <c r="E56" s="31"/>
      <c r="F56" s="30"/>
      <c r="G56" s="33"/>
      <c r="H56" s="34"/>
      <c r="I56" s="35" t="str">
        <f t="shared" si="1"/>
        <v/>
      </c>
      <c r="J56" s="7" t="str">
        <f t="shared" si="9"/>
        <v/>
      </c>
      <c r="K56" s="7" t="str">
        <f t="shared" si="10"/>
        <v/>
      </c>
      <c r="L56" s="7"/>
      <c r="M56" s="7" t="str">
        <f t="shared" si="11"/>
        <v/>
      </c>
      <c r="N56" s="5" t="str">
        <f t="shared" si="12"/>
        <v/>
      </c>
    </row>
    <row r="57" spans="1:14" ht="12.75" customHeight="1" x14ac:dyDescent="0.3">
      <c r="A57" s="162"/>
      <c r="B57" s="54"/>
      <c r="C57" s="31"/>
      <c r="D57" s="31"/>
      <c r="E57" s="31"/>
      <c r="F57" s="30"/>
      <c r="G57" s="33"/>
      <c r="H57" s="34"/>
      <c r="I57" s="35" t="str">
        <f t="shared" si="1"/>
        <v/>
      </c>
      <c r="J57" s="7" t="str">
        <f t="shared" si="9"/>
        <v/>
      </c>
      <c r="K57" s="7" t="str">
        <f t="shared" si="10"/>
        <v/>
      </c>
      <c r="L57" s="7"/>
      <c r="M57" s="7" t="str">
        <f t="shared" si="11"/>
        <v/>
      </c>
      <c r="N57" s="5" t="str">
        <f t="shared" si="12"/>
        <v/>
      </c>
    </row>
    <row r="58" spans="1:14" ht="12.75" customHeight="1" x14ac:dyDescent="0.3">
      <c r="A58" s="162"/>
      <c r="B58" s="54"/>
      <c r="C58" s="31"/>
      <c r="D58" s="31"/>
      <c r="E58" s="31"/>
      <c r="F58" s="30"/>
      <c r="G58" s="33"/>
      <c r="H58" s="34"/>
      <c r="I58" s="35" t="str">
        <f t="shared" si="1"/>
        <v/>
      </c>
      <c r="J58" s="7" t="str">
        <f t="shared" si="9"/>
        <v/>
      </c>
      <c r="K58" s="7" t="str">
        <f t="shared" si="10"/>
        <v/>
      </c>
      <c r="L58" s="7"/>
      <c r="M58" s="7" t="str">
        <f t="shared" si="11"/>
        <v/>
      </c>
      <c r="N58" s="5" t="str">
        <f t="shared" si="12"/>
        <v/>
      </c>
    </row>
    <row r="59" spans="1:14" ht="12.75" customHeight="1" x14ac:dyDescent="0.3">
      <c r="A59" s="162"/>
      <c r="B59" s="54"/>
      <c r="C59" s="31"/>
      <c r="D59" s="31"/>
      <c r="E59" s="31"/>
      <c r="F59" s="30"/>
      <c r="G59" s="33"/>
      <c r="H59" s="34"/>
      <c r="I59" s="35" t="str">
        <f t="shared" si="1"/>
        <v/>
      </c>
      <c r="J59" s="7" t="str">
        <f t="shared" si="9"/>
        <v/>
      </c>
      <c r="K59" s="7" t="str">
        <f t="shared" si="10"/>
        <v/>
      </c>
      <c r="L59" s="7"/>
      <c r="M59" s="7" t="str">
        <f t="shared" si="11"/>
        <v/>
      </c>
      <c r="N59" s="5" t="str">
        <f t="shared" si="12"/>
        <v/>
      </c>
    </row>
    <row r="60" spans="1:14" ht="12.75" customHeight="1" x14ac:dyDescent="0.3">
      <c r="A60" s="162"/>
      <c r="B60" s="54"/>
      <c r="C60" s="31"/>
      <c r="D60" s="31"/>
      <c r="E60" s="31"/>
      <c r="F60" s="30"/>
      <c r="G60" s="33"/>
      <c r="H60" s="34"/>
      <c r="I60" s="35" t="str">
        <f t="shared" si="1"/>
        <v/>
      </c>
      <c r="J60" s="7" t="str">
        <f t="shared" si="9"/>
        <v/>
      </c>
      <c r="K60" s="7" t="str">
        <f t="shared" si="10"/>
        <v/>
      </c>
      <c r="L60" s="7"/>
      <c r="M60" s="7" t="str">
        <f t="shared" si="11"/>
        <v/>
      </c>
      <c r="N60" s="5" t="str">
        <f t="shared" si="12"/>
        <v/>
      </c>
    </row>
    <row r="61" spans="1:14" ht="12.75" customHeight="1" x14ac:dyDescent="0.3">
      <c r="A61" s="162"/>
      <c r="B61" s="30"/>
      <c r="C61" s="23"/>
      <c r="D61" s="31"/>
      <c r="E61" s="32"/>
      <c r="F61" s="30"/>
      <c r="G61" s="33"/>
      <c r="H61" s="34"/>
      <c r="I61" s="35" t="str">
        <f t="shared" si="1"/>
        <v/>
      </c>
      <c r="J61" s="7" t="str">
        <f t="shared" si="9"/>
        <v/>
      </c>
      <c r="K61" s="7" t="str">
        <f t="shared" si="10"/>
        <v/>
      </c>
      <c r="L61" s="7"/>
      <c r="M61" s="7" t="str">
        <f t="shared" si="11"/>
        <v/>
      </c>
      <c r="N61" s="5" t="str">
        <f t="shared" si="12"/>
        <v/>
      </c>
    </row>
    <row r="62" spans="1:14" ht="12.75" customHeight="1" x14ac:dyDescent="0.3">
      <c r="A62" s="162"/>
      <c r="B62" s="30"/>
      <c r="C62" s="23"/>
      <c r="D62" s="31"/>
      <c r="E62" s="32"/>
      <c r="F62" s="30"/>
      <c r="G62" s="33"/>
      <c r="H62" s="34"/>
      <c r="I62" s="35" t="str">
        <f t="shared" si="1"/>
        <v/>
      </c>
      <c r="J62" s="7" t="str">
        <f t="shared" si="9"/>
        <v/>
      </c>
      <c r="K62" s="7" t="str">
        <f t="shared" si="10"/>
        <v/>
      </c>
      <c r="L62" s="7"/>
      <c r="M62" s="7" t="str">
        <f t="shared" si="11"/>
        <v/>
      </c>
      <c r="N62" s="5" t="str">
        <f t="shared" si="12"/>
        <v/>
      </c>
    </row>
    <row r="63" spans="1:14" ht="12.75" customHeight="1" x14ac:dyDescent="0.3">
      <c r="A63" s="162"/>
      <c r="B63" s="30"/>
      <c r="C63" s="23"/>
      <c r="D63" s="31"/>
      <c r="E63" s="32"/>
      <c r="F63" s="30"/>
      <c r="G63" s="33"/>
      <c r="H63" s="34"/>
      <c r="I63" s="35" t="str">
        <f t="shared" si="1"/>
        <v/>
      </c>
      <c r="J63" s="7" t="str">
        <f t="shared" si="9"/>
        <v/>
      </c>
      <c r="K63" s="7" t="str">
        <f t="shared" si="10"/>
        <v/>
      </c>
      <c r="L63" s="7"/>
      <c r="M63" s="7" t="str">
        <f t="shared" si="11"/>
        <v/>
      </c>
      <c r="N63" s="5" t="str">
        <f t="shared" si="12"/>
        <v/>
      </c>
    </row>
    <row r="64" spans="1:14" ht="12.75" customHeight="1" x14ac:dyDescent="0.3">
      <c r="A64" s="162"/>
      <c r="B64" s="30"/>
      <c r="C64" s="23"/>
      <c r="D64" s="31"/>
      <c r="E64" s="32"/>
      <c r="F64" s="30"/>
      <c r="G64" s="33"/>
      <c r="H64" s="34"/>
      <c r="I64" s="35" t="str">
        <f t="shared" si="1"/>
        <v/>
      </c>
      <c r="J64" s="7" t="str">
        <f t="shared" si="9"/>
        <v/>
      </c>
      <c r="K64" s="7" t="str">
        <f t="shared" si="10"/>
        <v/>
      </c>
      <c r="L64" s="7"/>
      <c r="M64" s="7" t="str">
        <f t="shared" si="11"/>
        <v/>
      </c>
      <c r="N64" s="5" t="str">
        <f t="shared" si="12"/>
        <v/>
      </c>
    </row>
    <row r="65" spans="1:14" ht="12.75" customHeight="1" x14ac:dyDescent="0.3">
      <c r="A65" s="162"/>
      <c r="B65" s="30"/>
      <c r="C65" s="23"/>
      <c r="D65" s="31"/>
      <c r="E65" s="32"/>
      <c r="F65" s="30"/>
      <c r="G65" s="33"/>
      <c r="H65" s="34"/>
      <c r="I65" s="35" t="str">
        <f t="shared" si="1"/>
        <v/>
      </c>
      <c r="J65" s="7" t="str">
        <f t="shared" si="9"/>
        <v/>
      </c>
      <c r="K65" s="7" t="str">
        <f t="shared" si="10"/>
        <v/>
      </c>
      <c r="L65" s="7"/>
      <c r="M65" s="7" t="str">
        <f t="shared" si="11"/>
        <v/>
      </c>
      <c r="N65" s="5" t="str">
        <f t="shared" si="12"/>
        <v/>
      </c>
    </row>
    <row r="66" spans="1:14" ht="12.75" customHeight="1" x14ac:dyDescent="0.3">
      <c r="A66" s="162"/>
      <c r="B66" s="30"/>
      <c r="C66" s="23"/>
      <c r="D66" s="31"/>
      <c r="E66" s="32"/>
      <c r="F66" s="30"/>
      <c r="G66" s="33"/>
      <c r="H66" s="34"/>
      <c r="I66" s="35" t="str">
        <f t="shared" si="1"/>
        <v/>
      </c>
      <c r="J66" s="7" t="str">
        <f t="shared" si="9"/>
        <v/>
      </c>
      <c r="K66" s="7" t="str">
        <f t="shared" si="10"/>
        <v/>
      </c>
      <c r="L66" s="7"/>
      <c r="M66" s="7" t="str">
        <f t="shared" si="11"/>
        <v/>
      </c>
      <c r="N66" s="5" t="str">
        <f t="shared" si="12"/>
        <v/>
      </c>
    </row>
    <row r="67" spans="1:14" ht="12.75" customHeight="1" x14ac:dyDescent="0.3">
      <c r="A67" s="162"/>
      <c r="B67" s="30"/>
      <c r="C67" s="23"/>
      <c r="D67" s="31"/>
      <c r="E67" s="32"/>
      <c r="F67" s="30"/>
      <c r="G67" s="33"/>
      <c r="H67" s="34"/>
      <c r="I67" s="35" t="str">
        <f t="shared" si="1"/>
        <v/>
      </c>
      <c r="J67" s="7" t="str">
        <f t="shared" si="9"/>
        <v/>
      </c>
      <c r="K67" s="7" t="str">
        <f t="shared" si="10"/>
        <v/>
      </c>
      <c r="L67" s="7"/>
      <c r="M67" s="7" t="str">
        <f t="shared" si="11"/>
        <v/>
      </c>
      <c r="N67" s="5" t="str">
        <f t="shared" si="12"/>
        <v/>
      </c>
    </row>
    <row r="68" spans="1:14" ht="12.75" customHeight="1" x14ac:dyDescent="0.3">
      <c r="A68" s="162"/>
      <c r="B68" s="30"/>
      <c r="C68" s="36"/>
      <c r="D68" s="31"/>
      <c r="E68" s="32"/>
      <c r="F68" s="30"/>
      <c r="G68" s="33"/>
      <c r="H68" s="34"/>
      <c r="I68" s="35" t="str">
        <f t="shared" ref="I68" si="13">IF(AND(OR(G68=0,H68=0)),"",G68*H68)</f>
        <v/>
      </c>
      <c r="J68" s="7" t="str">
        <f t="shared" si="9"/>
        <v/>
      </c>
      <c r="K68" s="7" t="str">
        <f t="shared" si="10"/>
        <v/>
      </c>
      <c r="L68" s="7"/>
      <c r="M68" s="7" t="str">
        <f t="shared" si="11"/>
        <v/>
      </c>
      <c r="N68" s="5" t="str">
        <f t="shared" si="12"/>
        <v/>
      </c>
    </row>
    <row r="69" spans="1:14" ht="20.100000000000001" customHeight="1" x14ac:dyDescent="0.25">
      <c r="A69" s="164" t="str">
        <f>$B$9</f>
        <v>SANS 1200DK</v>
      </c>
      <c r="B69" s="177"/>
      <c r="C69" s="178" t="s">
        <v>21</v>
      </c>
      <c r="D69" s="178"/>
      <c r="E69" s="179"/>
      <c r="F69" s="180"/>
      <c r="G69" s="180"/>
      <c r="H69" s="180"/>
      <c r="I69" s="131" t="str">
        <f>IF(MAX(I7:I68)&gt;0,SUM(I7:I68),"")</f>
        <v/>
      </c>
    </row>
    <row r="70" spans="1:14" ht="12.75" customHeight="1" x14ac:dyDescent="0.25"/>
    <row r="71" spans="1:14" ht="12.75" customHeight="1" x14ac:dyDescent="0.25"/>
    <row r="72" spans="1:14" ht="12.75" customHeight="1" x14ac:dyDescent="0.25"/>
    <row r="73" spans="1:14" ht="12.75" customHeight="1" x14ac:dyDescent="0.25"/>
    <row r="74" spans="1:14" ht="12.75" customHeight="1" x14ac:dyDescent="0.25"/>
    <row r="75" spans="1:14" ht="12.75" customHeight="1" x14ac:dyDescent="0.25"/>
    <row r="76" spans="1:14" ht="12.75" customHeight="1" x14ac:dyDescent="0.25"/>
    <row r="77" spans="1:14" ht="12.75" customHeight="1" x14ac:dyDescent="0.25"/>
    <row r="78" spans="1:14" ht="12.75" customHeight="1" x14ac:dyDescent="0.25"/>
    <row r="79" spans="1:14" ht="12.75" customHeight="1" x14ac:dyDescent="0.25"/>
    <row r="80" spans="1:14"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sheetData>
  <mergeCells count="12">
    <mergeCell ref="C6:E6"/>
    <mergeCell ref="A5:I5"/>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Narrow,Regular"&amp;9SECTION1200DK: GABIONS AND PITCHING
Page No:&amp;P</oddFooter>
  </headerFooter>
  <rowBreaks count="1" manualBreakCount="1">
    <brk id="3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A1:Q644"/>
  <sheetViews>
    <sheetView view="pageBreakPreview" zoomScale="85" zoomScaleNormal="100" zoomScaleSheetLayoutView="85" zoomScalePageLayoutView="85" workbookViewId="0">
      <selection activeCell="A5" sqref="A5:I5"/>
    </sheetView>
  </sheetViews>
  <sheetFormatPr defaultColWidth="9.140625" defaultRowHeight="8.1" customHeight="1" x14ac:dyDescent="0.25"/>
  <cols>
    <col min="1" max="1" width="7.7109375" style="108" customWidth="1"/>
    <col min="2" max="2" width="15.140625" style="108" customWidth="1"/>
    <col min="3" max="4" width="3.7109375" style="108" customWidth="1"/>
    <col min="5" max="5" width="49.140625" style="108" customWidth="1"/>
    <col min="6" max="6" width="7.7109375" style="107" customWidth="1"/>
    <col min="7" max="8" width="12.7109375" style="107" customWidth="1"/>
    <col min="9" max="9" width="17.7109375" style="49" customWidth="1"/>
    <col min="10" max="14" width="17.7109375" style="49" hidden="1" customWidth="1"/>
    <col min="15" max="17" width="17.7109375" style="49" customWidth="1"/>
    <col min="18" max="16384" width="9.140625" style="11"/>
  </cols>
  <sheetData>
    <row r="1" spans="1:17" ht="12.75" customHeight="1" x14ac:dyDescent="0.2">
      <c r="A1" s="237"/>
      <c r="B1" s="238"/>
      <c r="C1" s="237" t="str">
        <f>'P&amp;G REV01'!C1</f>
        <v>Central East Cluster
Civil Works  Detailed Design Package
Bill of Quantities</v>
      </c>
      <c r="D1" s="238"/>
      <c r="E1" s="243"/>
      <c r="F1" s="246" t="s">
        <v>561</v>
      </c>
      <c r="G1" s="247"/>
      <c r="H1" s="248"/>
      <c r="I1" s="250"/>
      <c r="J1" s="108"/>
      <c r="K1" s="108"/>
      <c r="L1" s="108"/>
      <c r="M1" s="108"/>
      <c r="N1" s="108"/>
      <c r="O1" s="184"/>
      <c r="P1" s="184"/>
      <c r="Q1" s="184"/>
    </row>
    <row r="2" spans="1:17" ht="12.75" customHeight="1" x14ac:dyDescent="0.2">
      <c r="A2" s="239"/>
      <c r="B2" s="240"/>
      <c r="C2" s="239"/>
      <c r="D2" s="240"/>
      <c r="E2" s="244"/>
      <c r="F2" s="246" t="s">
        <v>562</v>
      </c>
      <c r="G2" s="247"/>
      <c r="H2" s="248"/>
      <c r="I2" s="250"/>
      <c r="J2" s="108"/>
      <c r="K2" s="108"/>
      <c r="L2" s="108"/>
      <c r="M2" s="108"/>
      <c r="N2" s="108"/>
      <c r="O2" s="184"/>
      <c r="P2" s="184"/>
      <c r="Q2" s="184"/>
    </row>
    <row r="3" spans="1:17" ht="12.75" customHeight="1" x14ac:dyDescent="0.2">
      <c r="A3" s="239"/>
      <c r="B3" s="240"/>
      <c r="C3" s="239"/>
      <c r="D3" s="240"/>
      <c r="E3" s="244"/>
      <c r="F3" s="246" t="s">
        <v>563</v>
      </c>
      <c r="G3" s="247"/>
      <c r="H3" s="248"/>
      <c r="I3" s="250"/>
      <c r="J3" s="108"/>
      <c r="K3" s="108"/>
      <c r="L3" s="108"/>
      <c r="M3" s="108"/>
      <c r="N3" s="108"/>
      <c r="O3" s="184"/>
      <c r="P3" s="184"/>
      <c r="Q3" s="184"/>
    </row>
    <row r="4" spans="1:17" ht="12.75" customHeight="1" x14ac:dyDescent="0.2">
      <c r="A4" s="241"/>
      <c r="B4" s="242"/>
      <c r="C4" s="241"/>
      <c r="D4" s="242"/>
      <c r="E4" s="245"/>
      <c r="F4" s="246" t="s">
        <v>564</v>
      </c>
      <c r="G4" s="247"/>
      <c r="H4" s="248"/>
      <c r="I4" s="250"/>
      <c r="J4" s="108"/>
      <c r="K4" s="108"/>
      <c r="L4" s="108"/>
      <c r="M4" s="108"/>
      <c r="N4" s="108"/>
      <c r="O4" s="184"/>
      <c r="P4" s="184"/>
      <c r="Q4" s="184"/>
    </row>
    <row r="5" spans="1:17" ht="12.75" customHeight="1" x14ac:dyDescent="0.25">
      <c r="A5" s="234" t="str">
        <f>'COVER SHEET'!B2</f>
        <v>Project  Name: SASOL CHEM 88/11 kV SUBSTATION BREAKER ROOM - NEW CABLE TRENCH AND RELATED WORKS:
Civil works - Bill of Quantities</v>
      </c>
      <c r="B5" s="235"/>
      <c r="C5" s="235"/>
      <c r="D5" s="235"/>
      <c r="E5" s="235"/>
      <c r="F5" s="235"/>
      <c r="G5" s="235"/>
      <c r="H5" s="235"/>
      <c r="I5" s="236"/>
      <c r="J5" s="108"/>
      <c r="K5" s="108"/>
      <c r="L5" s="108"/>
      <c r="M5" s="108"/>
      <c r="N5" s="108"/>
      <c r="O5" s="185"/>
      <c r="P5" s="185"/>
      <c r="Q5" s="185"/>
    </row>
    <row r="6" spans="1:17" ht="25.5" customHeight="1" x14ac:dyDescent="0.25">
      <c r="A6" s="109" t="s">
        <v>565</v>
      </c>
      <c r="B6" s="109" t="s">
        <v>566</v>
      </c>
      <c r="C6" s="231" t="s">
        <v>0</v>
      </c>
      <c r="D6" s="232"/>
      <c r="E6" s="233"/>
      <c r="F6" s="109" t="s">
        <v>1</v>
      </c>
      <c r="G6" s="109" t="s">
        <v>2</v>
      </c>
      <c r="H6" s="109" t="s">
        <v>3</v>
      </c>
      <c r="I6" s="183" t="s">
        <v>4</v>
      </c>
      <c r="J6" s="108"/>
      <c r="K6" s="108"/>
      <c r="L6" s="108"/>
      <c r="M6" s="108"/>
      <c r="N6" s="108"/>
      <c r="O6" s="186"/>
      <c r="P6" s="186"/>
      <c r="Q6" s="186"/>
    </row>
    <row r="7" spans="1:17" ht="12.75" customHeight="1" x14ac:dyDescent="0.3">
      <c r="A7" s="133" t="str">
        <f t="shared" ref="A7:A69" si="0">CONCATENATE(M7,N7)</f>
        <v/>
      </c>
      <c r="B7" s="133"/>
      <c r="C7" s="111"/>
      <c r="D7" s="112"/>
      <c r="E7" s="113"/>
      <c r="F7" s="133"/>
      <c r="G7" s="105"/>
      <c r="H7" s="134"/>
      <c r="I7" s="135" t="str">
        <f t="shared" ref="I7:I70" si="1">IF(AND(OR(G7=0,H7=0)),"",G7*H7)</f>
        <v/>
      </c>
      <c r="J7" s="108"/>
      <c r="K7" s="108"/>
      <c r="L7" s="108"/>
      <c r="M7" s="7" t="str">
        <f>IF(ISBLANK(F7),"","D ")</f>
        <v/>
      </c>
      <c r="N7" s="5" t="str">
        <f>IF(M7="D ",1,"")</f>
        <v/>
      </c>
      <c r="O7" s="187"/>
      <c r="P7" s="187"/>
      <c r="Q7" s="187"/>
    </row>
    <row r="8" spans="1:17" ht="12.75" customHeight="1" x14ac:dyDescent="0.3">
      <c r="A8" s="136" t="str">
        <f t="shared" si="0"/>
        <v/>
      </c>
      <c r="B8" s="136"/>
      <c r="C8" s="66"/>
      <c r="D8" s="78"/>
      <c r="E8" s="117"/>
      <c r="F8" s="136"/>
      <c r="G8" s="103"/>
      <c r="H8" s="137"/>
      <c r="I8" s="28" t="str">
        <f t="shared" si="1"/>
        <v/>
      </c>
      <c r="J8" s="108"/>
      <c r="K8" s="108"/>
      <c r="L8" s="108"/>
      <c r="M8" s="7" t="str">
        <f>IF(ISBLANK(F8),"","D ")</f>
        <v/>
      </c>
      <c r="N8" s="5" t="str">
        <f>IF(M8="D ",1,"")</f>
        <v/>
      </c>
      <c r="O8" s="187"/>
      <c r="P8" s="187"/>
      <c r="Q8" s="187"/>
    </row>
    <row r="9" spans="1:17" ht="12.75" customHeight="1" x14ac:dyDescent="0.3">
      <c r="A9" s="136" t="str">
        <f t="shared" si="0"/>
        <v/>
      </c>
      <c r="B9" s="79" t="s">
        <v>177</v>
      </c>
      <c r="C9" s="119" t="s">
        <v>85</v>
      </c>
      <c r="D9" s="78"/>
      <c r="E9" s="117"/>
      <c r="F9" s="136"/>
      <c r="G9" s="103"/>
      <c r="H9" s="137"/>
      <c r="I9" s="28" t="str">
        <f t="shared" si="1"/>
        <v/>
      </c>
      <c r="J9" s="108"/>
      <c r="K9" s="108"/>
      <c r="L9" s="108"/>
      <c r="M9" s="7" t="str">
        <f>IF(ISBLANK(F9),"","D ")</f>
        <v/>
      </c>
      <c r="N9" s="5" t="str">
        <f>IF(M9="D ",1,"")</f>
        <v/>
      </c>
      <c r="O9" s="187"/>
      <c r="P9" s="187"/>
      <c r="Q9" s="187"/>
    </row>
    <row r="10" spans="1:17" ht="12.75" customHeight="1" x14ac:dyDescent="0.3">
      <c r="A10" s="65" t="str">
        <f t="shared" si="0"/>
        <v/>
      </c>
      <c r="B10" s="136"/>
      <c r="C10" s="119" t="s">
        <v>86</v>
      </c>
      <c r="D10" s="63"/>
      <c r="E10" s="64"/>
      <c r="F10" s="65"/>
      <c r="G10" s="55"/>
      <c r="H10" s="76"/>
      <c r="I10" s="35" t="str">
        <f t="shared" si="1"/>
        <v/>
      </c>
      <c r="J10" s="108"/>
      <c r="K10" s="108"/>
      <c r="L10" s="108"/>
      <c r="M10" s="7" t="str">
        <f>IF(ISBLANK(F10),"","D ")</f>
        <v/>
      </c>
      <c r="N10" s="5" t="str">
        <f>IF(M10="D ",1,"")</f>
        <v/>
      </c>
      <c r="O10" s="188"/>
      <c r="P10" s="188"/>
      <c r="Q10" s="188"/>
    </row>
    <row r="11" spans="1:17" ht="12.75" customHeight="1" x14ac:dyDescent="0.3">
      <c r="A11" s="65" t="str">
        <f t="shared" si="0"/>
        <v/>
      </c>
      <c r="B11" s="65"/>
      <c r="C11" s="62"/>
      <c r="D11" s="63"/>
      <c r="E11" s="64"/>
      <c r="F11" s="65"/>
      <c r="G11" s="55"/>
      <c r="H11" s="76"/>
      <c r="I11" s="35" t="str">
        <f t="shared" si="1"/>
        <v/>
      </c>
      <c r="J11" s="7" t="str">
        <f>IF(ISBLANK(B11),"","C ")</f>
        <v/>
      </c>
      <c r="K11" s="7" t="str">
        <f>IF(ISBLANK(F11),"","C ")</f>
        <v/>
      </c>
      <c r="L11" s="7"/>
      <c r="M11" s="7" t="str">
        <f>IF(J11="C ","C ",IF(K11="C ","C ",""))</f>
        <v/>
      </c>
      <c r="N11" s="5" t="str">
        <f>IF(AND(M11="C ",ISNUMBER(MAX(N3:N10))),MAX(N3:N10)+1,"")</f>
        <v/>
      </c>
      <c r="O11" s="188"/>
      <c r="P11" s="188"/>
      <c r="Q11" s="188"/>
    </row>
    <row r="12" spans="1:17" ht="12.75" customHeight="1" x14ac:dyDescent="0.3">
      <c r="A12" s="65" t="str">
        <f t="shared" si="0"/>
        <v/>
      </c>
      <c r="B12" s="65"/>
      <c r="C12" s="62"/>
      <c r="D12" s="63"/>
      <c r="E12" s="64"/>
      <c r="F12" s="65"/>
      <c r="G12" s="55"/>
      <c r="H12" s="76"/>
      <c r="I12" s="35" t="str">
        <f t="shared" si="1"/>
        <v/>
      </c>
      <c r="J12" s="7" t="str">
        <f t="shared" ref="J12" si="2">IF(ISBLANK(B12),"","D ")</f>
        <v/>
      </c>
      <c r="K12" s="7" t="str">
        <f t="shared" ref="K12" si="3">IF(ISBLANK(F12),"","D ")</f>
        <v/>
      </c>
      <c r="L12" s="7"/>
      <c r="M12" s="7" t="str">
        <f>IF(J12="D ","D ",IF(K12="D ","D ",""))</f>
        <v/>
      </c>
      <c r="N12" s="5" t="str">
        <f>IF(M12="D ",1,"")</f>
        <v/>
      </c>
      <c r="O12" s="188"/>
      <c r="P12" s="188"/>
      <c r="Q12" s="188"/>
    </row>
    <row r="13" spans="1:17" ht="12.75" customHeight="1" x14ac:dyDescent="0.3">
      <c r="A13" s="65" t="str">
        <f t="shared" si="0"/>
        <v>DM 1</v>
      </c>
      <c r="B13" s="65" t="s">
        <v>897</v>
      </c>
      <c r="C13" s="66" t="s">
        <v>61</v>
      </c>
      <c r="D13" s="63"/>
      <c r="E13" s="64"/>
      <c r="F13" s="65"/>
      <c r="G13" s="55"/>
      <c r="H13" s="76"/>
      <c r="I13" s="35" t="str">
        <f t="shared" si="1"/>
        <v/>
      </c>
      <c r="J13" s="7" t="str">
        <f>IF(ISBLANK(B13),"","DM ")</f>
        <v xml:space="preserve">DM </v>
      </c>
      <c r="K13" s="7" t="str">
        <f>IF(ISBLANK(F13),"","DM ")</f>
        <v/>
      </c>
      <c r="L13" s="7"/>
      <c r="M13" s="7" t="str">
        <f>IF(J13="DM ","DM ",IF(K13="DM ","DM ",""))</f>
        <v xml:space="preserve">DM </v>
      </c>
      <c r="N13" s="5">
        <f>IF(AND(M13="DM ",ISNUMBER(MAX(N1:N12))),MAX(N1:N12)+1,"")</f>
        <v>1</v>
      </c>
      <c r="O13" s="188"/>
      <c r="P13" s="188"/>
      <c r="Q13" s="188"/>
    </row>
    <row r="14" spans="1:17" ht="12.75" customHeight="1" x14ac:dyDescent="0.3">
      <c r="A14" s="65" t="str">
        <f t="shared" si="0"/>
        <v/>
      </c>
      <c r="B14" s="65"/>
      <c r="C14" s="62"/>
      <c r="D14" s="63"/>
      <c r="E14" s="64"/>
      <c r="F14" s="65"/>
      <c r="G14" s="55"/>
      <c r="H14" s="76"/>
      <c r="I14" s="35" t="str">
        <f>IF(AND(OR(G14=0,H14=0)),"",G14*H14)</f>
        <v/>
      </c>
      <c r="J14" s="7" t="str">
        <f>IF(ISBLANK(B14),"","DM ")</f>
        <v/>
      </c>
      <c r="K14" s="7" t="str">
        <f>IF(ISBLANK(F14),"","DM ")</f>
        <v/>
      </c>
      <c r="L14" s="7"/>
      <c r="M14" s="7" t="str">
        <f>IF(J14="DM ","DM ",IF(K14="DM ","DM ",""))</f>
        <v/>
      </c>
      <c r="N14" s="5" t="str">
        <f>IF(AND(M14="DM ",ISNUMBER(MAX(N1:N13))),MAX(N1:N13)+1,"")</f>
        <v/>
      </c>
      <c r="O14" s="188"/>
      <c r="P14" s="188"/>
      <c r="Q14" s="188"/>
    </row>
    <row r="15" spans="1:17" ht="12.75" customHeight="1" x14ac:dyDescent="0.3">
      <c r="A15" s="65" t="str">
        <f t="shared" si="0"/>
        <v>DM 2</v>
      </c>
      <c r="B15" s="65" t="s">
        <v>897</v>
      </c>
      <c r="C15" s="62" t="s">
        <v>320</v>
      </c>
      <c r="D15" s="63" t="s">
        <v>882</v>
      </c>
      <c r="E15" s="64"/>
      <c r="F15" s="65"/>
      <c r="G15" s="55"/>
      <c r="H15" s="76"/>
      <c r="I15" s="35" t="str">
        <f t="shared" si="1"/>
        <v/>
      </c>
      <c r="J15" s="7" t="str">
        <f t="shared" ref="J15:J77" si="4">IF(ISBLANK(B15),"","DM ")</f>
        <v xml:space="preserve">DM </v>
      </c>
      <c r="K15" s="7" t="str">
        <f t="shared" ref="K15:K77" si="5">IF(ISBLANK(F15),"","DM ")</f>
        <v/>
      </c>
      <c r="L15" s="7"/>
      <c r="M15" s="7" t="str">
        <f t="shared" ref="M15:M77" si="6">IF(J15="DM ","DM ",IF(K15="DM ","DM ",""))</f>
        <v xml:space="preserve">DM </v>
      </c>
      <c r="N15" s="5">
        <f t="shared" ref="N15:N77" si="7">IF(AND(M15="DM ",ISNUMBER(MAX(N2:N14))),MAX(N2:N14)+1,"")</f>
        <v>2</v>
      </c>
      <c r="O15" s="188"/>
      <c r="P15" s="188"/>
      <c r="Q15" s="188"/>
    </row>
    <row r="16" spans="1:17" ht="12.75" customHeight="1" x14ac:dyDescent="0.3">
      <c r="A16" s="65" t="str">
        <f t="shared" si="0"/>
        <v/>
      </c>
      <c r="B16" s="65"/>
      <c r="C16" s="66"/>
      <c r="D16" s="63"/>
      <c r="E16" s="64"/>
      <c r="F16" s="65"/>
      <c r="G16" s="55"/>
      <c r="H16" s="76"/>
      <c r="I16" s="35" t="str">
        <f t="shared" si="1"/>
        <v/>
      </c>
      <c r="J16" s="7" t="str">
        <f t="shared" si="4"/>
        <v/>
      </c>
      <c r="K16" s="7" t="str">
        <f t="shared" si="5"/>
        <v/>
      </c>
      <c r="L16" s="7"/>
      <c r="M16" s="7" t="str">
        <f t="shared" si="6"/>
        <v/>
      </c>
      <c r="N16" s="5" t="str">
        <f t="shared" si="7"/>
        <v/>
      </c>
      <c r="O16" s="188"/>
      <c r="P16" s="188"/>
      <c r="Q16" s="188"/>
    </row>
    <row r="17" spans="1:17" ht="12.75" customHeight="1" x14ac:dyDescent="0.3">
      <c r="A17" s="65" t="str">
        <f t="shared" si="0"/>
        <v>DM 3</v>
      </c>
      <c r="B17" s="65"/>
      <c r="C17" s="62"/>
      <c r="D17" s="63" t="s">
        <v>32</v>
      </c>
      <c r="E17" s="64" t="s">
        <v>883</v>
      </c>
      <c r="F17" s="65" t="s">
        <v>15</v>
      </c>
      <c r="G17" s="55"/>
      <c r="H17" s="76"/>
      <c r="I17" s="35" t="str">
        <f t="shared" si="1"/>
        <v/>
      </c>
      <c r="J17" s="7" t="str">
        <f t="shared" si="4"/>
        <v/>
      </c>
      <c r="K17" s="7" t="str">
        <f t="shared" si="5"/>
        <v xml:space="preserve">DM </v>
      </c>
      <c r="L17" s="7"/>
      <c r="M17" s="7" t="str">
        <f t="shared" si="6"/>
        <v xml:space="preserve">DM </v>
      </c>
      <c r="N17" s="5">
        <f t="shared" si="7"/>
        <v>3</v>
      </c>
      <c r="O17" s="188"/>
      <c r="P17" s="188"/>
      <c r="Q17" s="188"/>
    </row>
    <row r="18" spans="1:17" ht="12.75" customHeight="1" x14ac:dyDescent="0.3">
      <c r="A18" s="65" t="str">
        <f t="shared" si="0"/>
        <v/>
      </c>
      <c r="B18" s="65"/>
      <c r="C18" s="62"/>
      <c r="D18" s="63"/>
      <c r="E18" s="64"/>
      <c r="F18" s="65"/>
      <c r="G18" s="55"/>
      <c r="H18" s="76"/>
      <c r="I18" s="35" t="str">
        <f t="shared" si="1"/>
        <v/>
      </c>
      <c r="J18" s="7" t="str">
        <f t="shared" si="4"/>
        <v/>
      </c>
      <c r="K18" s="7" t="str">
        <f t="shared" si="5"/>
        <v/>
      </c>
      <c r="L18" s="7"/>
      <c r="M18" s="7" t="str">
        <f t="shared" si="6"/>
        <v/>
      </c>
      <c r="N18" s="5" t="str">
        <f t="shared" si="7"/>
        <v/>
      </c>
      <c r="O18" s="188"/>
      <c r="P18" s="188"/>
      <c r="Q18" s="188"/>
    </row>
    <row r="19" spans="1:17" ht="12.75" customHeight="1" x14ac:dyDescent="0.3">
      <c r="A19" s="65" t="str">
        <f t="shared" si="0"/>
        <v>DM 4</v>
      </c>
      <c r="B19" s="65"/>
      <c r="C19" s="62"/>
      <c r="D19" s="63" t="s">
        <v>33</v>
      </c>
      <c r="E19" s="64" t="s">
        <v>884</v>
      </c>
      <c r="F19" s="65" t="s">
        <v>15</v>
      </c>
      <c r="G19" s="55"/>
      <c r="H19" s="76"/>
      <c r="I19" s="35" t="str">
        <f t="shared" si="1"/>
        <v/>
      </c>
      <c r="J19" s="7" t="str">
        <f t="shared" si="4"/>
        <v/>
      </c>
      <c r="K19" s="7" t="str">
        <f t="shared" si="5"/>
        <v xml:space="preserve">DM </v>
      </c>
      <c r="L19" s="7"/>
      <c r="M19" s="7" t="str">
        <f t="shared" si="6"/>
        <v xml:space="preserve">DM </v>
      </c>
      <c r="N19" s="5">
        <f t="shared" si="7"/>
        <v>4</v>
      </c>
      <c r="O19" s="188"/>
      <c r="P19" s="188"/>
      <c r="Q19" s="188"/>
    </row>
    <row r="20" spans="1:17" ht="12.75" customHeight="1" x14ac:dyDescent="0.3">
      <c r="A20" s="65" t="str">
        <f t="shared" si="0"/>
        <v/>
      </c>
      <c r="B20" s="65"/>
      <c r="C20" s="62"/>
      <c r="D20" s="63"/>
      <c r="E20" s="64"/>
      <c r="F20" s="65"/>
      <c r="G20" s="55"/>
      <c r="H20" s="76"/>
      <c r="I20" s="35" t="str">
        <f t="shared" si="1"/>
        <v/>
      </c>
      <c r="J20" s="7" t="str">
        <f t="shared" si="4"/>
        <v/>
      </c>
      <c r="K20" s="7" t="str">
        <f t="shared" si="5"/>
        <v/>
      </c>
      <c r="L20" s="7"/>
      <c r="M20" s="7" t="str">
        <f t="shared" si="6"/>
        <v/>
      </c>
      <c r="N20" s="5" t="str">
        <f t="shared" si="7"/>
        <v/>
      </c>
      <c r="O20" s="188"/>
      <c r="P20" s="188"/>
      <c r="Q20" s="188"/>
    </row>
    <row r="21" spans="1:17" ht="12.75" customHeight="1" x14ac:dyDescent="0.3">
      <c r="A21" s="65" t="str">
        <f t="shared" si="0"/>
        <v>DM 5</v>
      </c>
      <c r="B21" s="65"/>
      <c r="C21" s="62"/>
      <c r="D21" s="63" t="s">
        <v>36</v>
      </c>
      <c r="E21" s="64" t="s">
        <v>885</v>
      </c>
      <c r="F21" s="65" t="s">
        <v>15</v>
      </c>
      <c r="G21" s="55"/>
      <c r="H21" s="76"/>
      <c r="I21" s="35" t="str">
        <f t="shared" si="1"/>
        <v/>
      </c>
      <c r="J21" s="7" t="str">
        <f t="shared" si="4"/>
        <v/>
      </c>
      <c r="K21" s="7" t="str">
        <f t="shared" si="5"/>
        <v xml:space="preserve">DM </v>
      </c>
      <c r="L21" s="7"/>
      <c r="M21" s="7" t="str">
        <f t="shared" si="6"/>
        <v xml:space="preserve">DM </v>
      </c>
      <c r="N21" s="5">
        <f t="shared" si="7"/>
        <v>5</v>
      </c>
      <c r="O21" s="188"/>
      <c r="P21" s="188"/>
      <c r="Q21" s="188"/>
    </row>
    <row r="22" spans="1:17" ht="12.75" customHeight="1" x14ac:dyDescent="0.3">
      <c r="A22" s="65" t="str">
        <f t="shared" si="0"/>
        <v/>
      </c>
      <c r="B22" s="65"/>
      <c r="C22" s="62"/>
      <c r="D22" s="63"/>
      <c r="E22" s="64"/>
      <c r="F22" s="65"/>
      <c r="G22" s="55"/>
      <c r="H22" s="76"/>
      <c r="I22" s="35" t="str">
        <f t="shared" si="1"/>
        <v/>
      </c>
      <c r="J22" s="7" t="str">
        <f t="shared" si="4"/>
        <v/>
      </c>
      <c r="K22" s="7" t="str">
        <f t="shared" si="5"/>
        <v/>
      </c>
      <c r="L22" s="7"/>
      <c r="M22" s="7" t="str">
        <f t="shared" si="6"/>
        <v/>
      </c>
      <c r="N22" s="5" t="str">
        <f t="shared" si="7"/>
        <v/>
      </c>
      <c r="O22" s="188"/>
      <c r="P22" s="188"/>
      <c r="Q22" s="188"/>
    </row>
    <row r="23" spans="1:17" ht="12.75" customHeight="1" x14ac:dyDescent="0.3">
      <c r="A23" s="65" t="str">
        <f t="shared" si="0"/>
        <v>DM 6</v>
      </c>
      <c r="B23" s="65" t="s">
        <v>897</v>
      </c>
      <c r="C23" s="62" t="s">
        <v>8</v>
      </c>
      <c r="D23" s="63" t="s">
        <v>886</v>
      </c>
      <c r="E23" s="64"/>
      <c r="F23" s="65"/>
      <c r="G23" s="55"/>
      <c r="H23" s="76"/>
      <c r="I23" s="35" t="str">
        <f t="shared" si="1"/>
        <v/>
      </c>
      <c r="J23" s="7" t="str">
        <f t="shared" si="4"/>
        <v xml:space="preserve">DM </v>
      </c>
      <c r="K23" s="7" t="str">
        <f t="shared" si="5"/>
        <v/>
      </c>
      <c r="L23" s="7"/>
      <c r="M23" s="7" t="str">
        <f t="shared" si="6"/>
        <v xml:space="preserve">DM </v>
      </c>
      <c r="N23" s="5">
        <f t="shared" si="7"/>
        <v>6</v>
      </c>
      <c r="O23" s="188"/>
      <c r="P23" s="188"/>
      <c r="Q23" s="188"/>
    </row>
    <row r="24" spans="1:17" ht="12.75" customHeight="1" x14ac:dyDescent="0.3">
      <c r="A24" s="65" t="str">
        <f t="shared" si="0"/>
        <v/>
      </c>
      <c r="B24" s="65"/>
      <c r="C24" s="62"/>
      <c r="D24" s="63"/>
      <c r="E24" s="64"/>
      <c r="F24" s="65"/>
      <c r="G24" s="55"/>
      <c r="H24" s="76"/>
      <c r="I24" s="35" t="str">
        <f t="shared" si="1"/>
        <v/>
      </c>
      <c r="J24" s="7" t="str">
        <f t="shared" si="4"/>
        <v/>
      </c>
      <c r="K24" s="7" t="str">
        <f t="shared" si="5"/>
        <v/>
      </c>
      <c r="L24" s="7"/>
      <c r="M24" s="7" t="str">
        <f t="shared" si="6"/>
        <v/>
      </c>
      <c r="N24" s="5" t="str">
        <f t="shared" si="7"/>
        <v/>
      </c>
      <c r="O24" s="188"/>
      <c r="P24" s="188"/>
      <c r="Q24" s="188"/>
    </row>
    <row r="25" spans="1:17" ht="12.75" customHeight="1" x14ac:dyDescent="0.3">
      <c r="A25" s="65" t="str">
        <f t="shared" si="0"/>
        <v>DM 7</v>
      </c>
      <c r="B25" s="65"/>
      <c r="C25" s="66"/>
      <c r="D25" s="63" t="s">
        <v>32</v>
      </c>
      <c r="E25" s="64" t="s">
        <v>62</v>
      </c>
      <c r="F25" s="65" t="s">
        <v>15</v>
      </c>
      <c r="G25" s="55"/>
      <c r="H25" s="76"/>
      <c r="I25" s="35" t="str">
        <f t="shared" si="1"/>
        <v/>
      </c>
      <c r="J25" s="7" t="str">
        <f t="shared" si="4"/>
        <v/>
      </c>
      <c r="K25" s="7" t="str">
        <f t="shared" si="5"/>
        <v xml:space="preserve">DM </v>
      </c>
      <c r="L25" s="7"/>
      <c r="M25" s="7" t="str">
        <f t="shared" si="6"/>
        <v xml:space="preserve">DM </v>
      </c>
      <c r="N25" s="5">
        <f t="shared" si="7"/>
        <v>7</v>
      </c>
      <c r="O25" s="188"/>
      <c r="P25" s="188"/>
      <c r="Q25" s="188"/>
    </row>
    <row r="26" spans="1:17" ht="12.75" customHeight="1" x14ac:dyDescent="0.3">
      <c r="A26" s="65" t="str">
        <f t="shared" si="0"/>
        <v/>
      </c>
      <c r="B26" s="65"/>
      <c r="C26" s="66"/>
      <c r="D26" s="63"/>
      <c r="E26" s="64"/>
      <c r="F26" s="65"/>
      <c r="G26" s="55"/>
      <c r="H26" s="76"/>
      <c r="I26" s="35" t="str">
        <f t="shared" si="1"/>
        <v/>
      </c>
      <c r="J26" s="7" t="str">
        <f t="shared" si="4"/>
        <v/>
      </c>
      <c r="K26" s="7" t="str">
        <f t="shared" si="5"/>
        <v/>
      </c>
      <c r="L26" s="7"/>
      <c r="M26" s="7" t="str">
        <f t="shared" si="6"/>
        <v/>
      </c>
      <c r="N26" s="5" t="str">
        <f t="shared" si="7"/>
        <v/>
      </c>
      <c r="O26" s="188"/>
      <c r="P26" s="188"/>
      <c r="Q26" s="188"/>
    </row>
    <row r="27" spans="1:17" ht="12.75" customHeight="1" x14ac:dyDescent="0.3">
      <c r="A27" s="65" t="str">
        <f t="shared" si="0"/>
        <v>DM 8</v>
      </c>
      <c r="B27" s="65"/>
      <c r="C27" s="62"/>
      <c r="D27" s="63" t="s">
        <v>33</v>
      </c>
      <c r="E27" s="64" t="s">
        <v>63</v>
      </c>
      <c r="F27" s="65" t="s">
        <v>15</v>
      </c>
      <c r="G27" s="55"/>
      <c r="H27" s="76"/>
      <c r="I27" s="35" t="str">
        <f t="shared" si="1"/>
        <v/>
      </c>
      <c r="J27" s="7" t="str">
        <f t="shared" si="4"/>
        <v/>
      </c>
      <c r="K27" s="7" t="str">
        <f t="shared" si="5"/>
        <v xml:space="preserve">DM </v>
      </c>
      <c r="L27" s="7"/>
      <c r="M27" s="7" t="str">
        <f t="shared" si="6"/>
        <v xml:space="preserve">DM </v>
      </c>
      <c r="N27" s="5">
        <f t="shared" si="7"/>
        <v>8</v>
      </c>
      <c r="O27" s="188"/>
      <c r="P27" s="188"/>
      <c r="Q27" s="188"/>
    </row>
    <row r="28" spans="1:17" ht="12.75" customHeight="1" x14ac:dyDescent="0.3">
      <c r="A28" s="65" t="str">
        <f t="shared" si="0"/>
        <v/>
      </c>
      <c r="B28" s="65"/>
      <c r="C28" s="62"/>
      <c r="D28" s="63"/>
      <c r="E28" s="64"/>
      <c r="F28" s="65"/>
      <c r="G28" s="55"/>
      <c r="H28" s="76"/>
      <c r="I28" s="35" t="str">
        <f t="shared" si="1"/>
        <v/>
      </c>
      <c r="J28" s="7" t="str">
        <f t="shared" si="4"/>
        <v/>
      </c>
      <c r="K28" s="7" t="str">
        <f t="shared" si="5"/>
        <v/>
      </c>
      <c r="L28" s="7"/>
      <c r="M28" s="7" t="str">
        <f t="shared" si="6"/>
        <v/>
      </c>
      <c r="N28" s="5" t="str">
        <f t="shared" si="7"/>
        <v/>
      </c>
      <c r="O28" s="188"/>
      <c r="P28" s="188"/>
      <c r="Q28" s="188"/>
    </row>
    <row r="29" spans="1:17" ht="12.75" customHeight="1" x14ac:dyDescent="0.3">
      <c r="A29" s="65" t="str">
        <f t="shared" si="0"/>
        <v>DM 9</v>
      </c>
      <c r="B29" s="65" t="s">
        <v>896</v>
      </c>
      <c r="C29" s="66" t="s">
        <v>64</v>
      </c>
      <c r="D29" s="63"/>
      <c r="E29" s="64"/>
      <c r="F29" s="65"/>
      <c r="G29" s="55"/>
      <c r="H29" s="76"/>
      <c r="I29" s="35" t="str">
        <f t="shared" si="1"/>
        <v/>
      </c>
      <c r="J29" s="7" t="str">
        <f t="shared" si="4"/>
        <v xml:space="preserve">DM </v>
      </c>
      <c r="K29" s="7" t="str">
        <f t="shared" si="5"/>
        <v/>
      </c>
      <c r="L29" s="7"/>
      <c r="M29" s="7" t="str">
        <f t="shared" si="6"/>
        <v xml:space="preserve">DM </v>
      </c>
      <c r="N29" s="5">
        <f t="shared" si="7"/>
        <v>9</v>
      </c>
      <c r="O29" s="188"/>
      <c r="P29" s="188"/>
      <c r="Q29" s="188"/>
    </row>
    <row r="30" spans="1:17" ht="12.75" customHeight="1" x14ac:dyDescent="0.3">
      <c r="A30" s="65" t="str">
        <f t="shared" si="0"/>
        <v/>
      </c>
      <c r="B30" s="65"/>
      <c r="C30" s="62"/>
      <c r="D30" s="63"/>
      <c r="E30" s="64"/>
      <c r="F30" s="65"/>
      <c r="G30" s="55"/>
      <c r="H30" s="76"/>
      <c r="I30" s="35" t="str">
        <f t="shared" si="1"/>
        <v/>
      </c>
      <c r="J30" s="7" t="str">
        <f t="shared" si="4"/>
        <v/>
      </c>
      <c r="K30" s="7" t="str">
        <f t="shared" si="5"/>
        <v/>
      </c>
      <c r="L30" s="7"/>
      <c r="M30" s="7" t="str">
        <f t="shared" si="6"/>
        <v/>
      </c>
      <c r="N30" s="5" t="str">
        <f t="shared" si="7"/>
        <v/>
      </c>
      <c r="O30" s="188"/>
      <c r="P30" s="188"/>
      <c r="Q30" s="188"/>
    </row>
    <row r="31" spans="1:17" ht="12.75" customHeight="1" x14ac:dyDescent="0.3">
      <c r="A31" s="65" t="str">
        <f t="shared" si="0"/>
        <v>DM 10</v>
      </c>
      <c r="B31" s="65"/>
      <c r="C31" s="62" t="s">
        <v>320</v>
      </c>
      <c r="D31" s="63" t="s">
        <v>887</v>
      </c>
      <c r="E31" s="64"/>
      <c r="F31" s="65" t="s">
        <v>15</v>
      </c>
      <c r="G31" s="55"/>
      <c r="H31" s="76"/>
      <c r="I31" s="35" t="str">
        <f t="shared" si="1"/>
        <v/>
      </c>
      <c r="J31" s="7" t="str">
        <f t="shared" si="4"/>
        <v/>
      </c>
      <c r="K31" s="7" t="str">
        <f t="shared" si="5"/>
        <v xml:space="preserve">DM </v>
      </c>
      <c r="L31" s="7"/>
      <c r="M31" s="7" t="str">
        <f t="shared" si="6"/>
        <v xml:space="preserve">DM </v>
      </c>
      <c r="N31" s="5">
        <f t="shared" si="7"/>
        <v>10</v>
      </c>
      <c r="O31" s="188"/>
      <c r="P31" s="188"/>
      <c r="Q31" s="188"/>
    </row>
    <row r="32" spans="1:17" ht="12.75" customHeight="1" x14ac:dyDescent="0.3">
      <c r="A32" s="65" t="str">
        <f t="shared" si="0"/>
        <v/>
      </c>
      <c r="B32" s="65"/>
      <c r="C32" s="62"/>
      <c r="D32" s="63"/>
      <c r="E32" s="64"/>
      <c r="F32" s="65"/>
      <c r="G32" s="55"/>
      <c r="H32" s="76"/>
      <c r="I32" s="35" t="str">
        <f t="shared" si="1"/>
        <v/>
      </c>
      <c r="J32" s="7" t="str">
        <f t="shared" si="4"/>
        <v/>
      </c>
      <c r="K32" s="7" t="str">
        <f t="shared" si="5"/>
        <v/>
      </c>
      <c r="L32" s="7"/>
      <c r="M32" s="7" t="str">
        <f t="shared" si="6"/>
        <v/>
      </c>
      <c r="N32" s="5" t="str">
        <f t="shared" si="7"/>
        <v/>
      </c>
      <c r="O32" s="188"/>
      <c r="P32" s="188"/>
      <c r="Q32" s="188"/>
    </row>
    <row r="33" spans="1:17" ht="12.75" customHeight="1" x14ac:dyDescent="0.3">
      <c r="A33" s="65" t="str">
        <f t="shared" si="0"/>
        <v>DM 11</v>
      </c>
      <c r="B33" s="65" t="s">
        <v>896</v>
      </c>
      <c r="C33" s="66" t="s">
        <v>65</v>
      </c>
      <c r="D33" s="63"/>
      <c r="E33" s="64"/>
      <c r="F33" s="65"/>
      <c r="G33" s="55"/>
      <c r="H33" s="76"/>
      <c r="I33" s="35" t="str">
        <f t="shared" si="1"/>
        <v/>
      </c>
      <c r="J33" s="7" t="str">
        <f t="shared" si="4"/>
        <v xml:space="preserve">DM </v>
      </c>
      <c r="K33" s="7" t="str">
        <f t="shared" si="5"/>
        <v/>
      </c>
      <c r="L33" s="7"/>
      <c r="M33" s="7" t="str">
        <f t="shared" si="6"/>
        <v xml:space="preserve">DM </v>
      </c>
      <c r="N33" s="5">
        <f t="shared" ref="N33:N40" si="8">IF(AND(M33="DM ",ISNUMBER(MAX(N20:N32))),MAX(N20:N32)+1,"")</f>
        <v>11</v>
      </c>
      <c r="O33" s="188"/>
      <c r="P33" s="188"/>
      <c r="Q33" s="188"/>
    </row>
    <row r="34" spans="1:17" ht="12.75" customHeight="1" x14ac:dyDescent="0.3">
      <c r="A34" s="65" t="str">
        <f t="shared" si="0"/>
        <v/>
      </c>
      <c r="B34" s="65"/>
      <c r="C34" s="62"/>
      <c r="D34" s="63"/>
      <c r="E34" s="64"/>
      <c r="F34" s="65"/>
      <c r="G34" s="55"/>
      <c r="H34" s="76"/>
      <c r="I34" s="35" t="str">
        <f t="shared" si="1"/>
        <v/>
      </c>
      <c r="J34" s="7" t="str">
        <f t="shared" si="4"/>
        <v/>
      </c>
      <c r="K34" s="7" t="str">
        <f t="shared" si="5"/>
        <v/>
      </c>
      <c r="L34" s="7"/>
      <c r="M34" s="7" t="str">
        <f t="shared" si="6"/>
        <v/>
      </c>
      <c r="N34" s="5" t="str">
        <f t="shared" si="8"/>
        <v/>
      </c>
      <c r="O34" s="188"/>
      <c r="P34" s="188"/>
      <c r="Q34" s="188"/>
    </row>
    <row r="35" spans="1:17" ht="12.75" customHeight="1" x14ac:dyDescent="0.3">
      <c r="A35" s="65" t="str">
        <f t="shared" si="0"/>
        <v>DM 12</v>
      </c>
      <c r="B35" s="65"/>
      <c r="C35" s="62" t="s">
        <v>320</v>
      </c>
      <c r="D35" s="63" t="s">
        <v>887</v>
      </c>
      <c r="E35" s="64"/>
      <c r="F35" s="65" t="s">
        <v>15</v>
      </c>
      <c r="G35" s="55"/>
      <c r="H35" s="76"/>
      <c r="I35" s="35" t="str">
        <f t="shared" si="1"/>
        <v/>
      </c>
      <c r="J35" s="7" t="str">
        <f t="shared" si="4"/>
        <v/>
      </c>
      <c r="K35" s="7" t="str">
        <f t="shared" si="5"/>
        <v xml:space="preserve">DM </v>
      </c>
      <c r="L35" s="7"/>
      <c r="M35" s="7" t="str">
        <f t="shared" si="6"/>
        <v xml:space="preserve">DM </v>
      </c>
      <c r="N35" s="5">
        <f t="shared" si="8"/>
        <v>12</v>
      </c>
      <c r="O35" s="188"/>
      <c r="P35" s="188"/>
      <c r="Q35" s="188"/>
    </row>
    <row r="36" spans="1:17" ht="12.75" customHeight="1" x14ac:dyDescent="0.3">
      <c r="A36" s="65" t="str">
        <f t="shared" si="0"/>
        <v/>
      </c>
      <c r="B36" s="65"/>
      <c r="C36" s="62"/>
      <c r="D36" s="63"/>
      <c r="E36" s="64"/>
      <c r="F36" s="65"/>
      <c r="G36" s="55"/>
      <c r="H36" s="76"/>
      <c r="I36" s="35" t="str">
        <f t="shared" si="1"/>
        <v/>
      </c>
      <c r="J36" s="7" t="str">
        <f t="shared" si="4"/>
        <v/>
      </c>
      <c r="K36" s="7" t="str">
        <f t="shared" si="5"/>
        <v/>
      </c>
      <c r="L36" s="7"/>
      <c r="M36" s="7" t="str">
        <f t="shared" si="6"/>
        <v/>
      </c>
      <c r="N36" s="5" t="str">
        <f t="shared" si="8"/>
        <v/>
      </c>
      <c r="O36" s="188"/>
      <c r="P36" s="188"/>
      <c r="Q36" s="188"/>
    </row>
    <row r="37" spans="1:17" ht="12.75" customHeight="1" x14ac:dyDescent="0.3">
      <c r="A37" s="65" t="str">
        <f t="shared" si="0"/>
        <v>DM 13</v>
      </c>
      <c r="B37" s="65"/>
      <c r="C37" s="62" t="s">
        <v>8</v>
      </c>
      <c r="D37" s="63" t="s">
        <v>213</v>
      </c>
      <c r="E37" s="64"/>
      <c r="F37" s="65" t="s">
        <v>15</v>
      </c>
      <c r="G37" s="55"/>
      <c r="H37" s="76"/>
      <c r="I37" s="35" t="str">
        <f t="shared" si="1"/>
        <v/>
      </c>
      <c r="J37" s="7" t="str">
        <f t="shared" si="4"/>
        <v/>
      </c>
      <c r="K37" s="7" t="str">
        <f t="shared" si="5"/>
        <v xml:space="preserve">DM </v>
      </c>
      <c r="L37" s="7"/>
      <c r="M37" s="7" t="str">
        <f t="shared" si="6"/>
        <v xml:space="preserve">DM </v>
      </c>
      <c r="N37" s="5">
        <f t="shared" si="8"/>
        <v>13</v>
      </c>
      <c r="O37" s="188"/>
      <c r="P37" s="188"/>
      <c r="Q37" s="188"/>
    </row>
    <row r="38" spans="1:17" ht="12.75" customHeight="1" x14ac:dyDescent="0.3">
      <c r="A38" s="65" t="str">
        <f t="shared" si="0"/>
        <v/>
      </c>
      <c r="B38" s="65"/>
      <c r="C38" s="62"/>
      <c r="D38" s="63"/>
      <c r="E38" s="64"/>
      <c r="F38" s="65"/>
      <c r="G38" s="55"/>
      <c r="H38" s="76"/>
      <c r="I38" s="35" t="str">
        <f t="shared" si="1"/>
        <v/>
      </c>
      <c r="J38" s="7" t="str">
        <f t="shared" si="4"/>
        <v/>
      </c>
      <c r="K38" s="7" t="str">
        <f t="shared" si="5"/>
        <v/>
      </c>
      <c r="L38" s="7"/>
      <c r="M38" s="7" t="str">
        <f t="shared" si="6"/>
        <v/>
      </c>
      <c r="N38" s="5" t="str">
        <f t="shared" si="8"/>
        <v/>
      </c>
      <c r="O38" s="188"/>
      <c r="P38" s="188"/>
      <c r="Q38" s="188"/>
    </row>
    <row r="39" spans="1:17" ht="12.75" customHeight="1" x14ac:dyDescent="0.3">
      <c r="A39" s="65" t="str">
        <f t="shared" si="0"/>
        <v>DM 14</v>
      </c>
      <c r="B39" s="65" t="s">
        <v>895</v>
      </c>
      <c r="C39" s="66" t="s">
        <v>888</v>
      </c>
      <c r="D39" s="63"/>
      <c r="E39" s="64"/>
      <c r="F39" s="65" t="s">
        <v>15</v>
      </c>
      <c r="G39" s="55"/>
      <c r="H39" s="76"/>
      <c r="I39" s="35" t="str">
        <f t="shared" si="1"/>
        <v/>
      </c>
      <c r="J39" s="7" t="str">
        <f t="shared" si="4"/>
        <v xml:space="preserve">DM </v>
      </c>
      <c r="K39" s="7" t="str">
        <f t="shared" si="5"/>
        <v xml:space="preserve">DM </v>
      </c>
      <c r="L39" s="7"/>
      <c r="M39" s="7" t="str">
        <f t="shared" si="6"/>
        <v xml:space="preserve">DM </v>
      </c>
      <c r="N39" s="5">
        <f t="shared" si="8"/>
        <v>14</v>
      </c>
      <c r="O39" s="188"/>
      <c r="P39" s="188"/>
      <c r="Q39" s="188"/>
    </row>
    <row r="40" spans="1:17" ht="12.75" customHeight="1" x14ac:dyDescent="0.3">
      <c r="A40" s="65" t="str">
        <f t="shared" si="0"/>
        <v/>
      </c>
      <c r="B40" s="65"/>
      <c r="C40" s="66"/>
      <c r="D40" s="63"/>
      <c r="E40" s="64"/>
      <c r="F40" s="65"/>
      <c r="G40" s="55"/>
      <c r="H40" s="76"/>
      <c r="I40" s="35" t="str">
        <f t="shared" si="1"/>
        <v/>
      </c>
      <c r="J40" s="7" t="str">
        <f t="shared" si="4"/>
        <v/>
      </c>
      <c r="K40" s="7" t="str">
        <f t="shared" si="5"/>
        <v/>
      </c>
      <c r="L40" s="7"/>
      <c r="M40" s="7" t="str">
        <f t="shared" si="6"/>
        <v/>
      </c>
      <c r="N40" s="5" t="str">
        <f t="shared" si="8"/>
        <v/>
      </c>
      <c r="O40" s="188"/>
      <c r="P40" s="188"/>
      <c r="Q40" s="188"/>
    </row>
    <row r="41" spans="1:17" ht="12.75" customHeight="1" x14ac:dyDescent="0.3">
      <c r="A41" s="65" t="str">
        <f t="shared" si="0"/>
        <v>DM 15</v>
      </c>
      <c r="B41" s="65" t="s">
        <v>894</v>
      </c>
      <c r="C41" s="66" t="str">
        <f>CONCATENATE("Extra-over items ",A29," and ",A33,", for excavating  and breaking")</f>
        <v>Extra-over items DM 9 and DM 11, for excavating  and breaking</v>
      </c>
      <c r="D41" s="63"/>
      <c r="E41" s="64"/>
      <c r="F41" s="65"/>
      <c r="G41" s="55"/>
      <c r="H41" s="76"/>
      <c r="I41" s="35" t="str">
        <f t="shared" si="1"/>
        <v/>
      </c>
      <c r="J41" s="7" t="str">
        <f t="shared" si="4"/>
        <v xml:space="preserve">DM </v>
      </c>
      <c r="K41" s="7" t="str">
        <f t="shared" si="5"/>
        <v/>
      </c>
      <c r="L41" s="7"/>
      <c r="M41" s="7" t="str">
        <f t="shared" si="6"/>
        <v xml:space="preserve">DM </v>
      </c>
      <c r="N41" s="5">
        <f t="shared" ref="N41:N53" si="9">IF(AND(M41="DM ",ISNUMBER(MAX(N29:N40))),MAX(N29:N40)+1,"")</f>
        <v>15</v>
      </c>
      <c r="O41" s="188"/>
      <c r="P41" s="188"/>
      <c r="Q41" s="188"/>
    </row>
    <row r="42" spans="1:17" ht="12.75" customHeight="1" x14ac:dyDescent="0.3">
      <c r="A42" s="65" t="str">
        <f t="shared" si="0"/>
        <v/>
      </c>
      <c r="B42" s="65"/>
      <c r="C42" s="66" t="s">
        <v>898</v>
      </c>
      <c r="D42" s="63"/>
      <c r="E42" s="64"/>
      <c r="F42" s="65"/>
      <c r="G42" s="55"/>
      <c r="H42" s="76"/>
      <c r="I42" s="35" t="str">
        <f t="shared" si="1"/>
        <v/>
      </c>
      <c r="J42" s="7" t="str">
        <f t="shared" si="4"/>
        <v/>
      </c>
      <c r="K42" s="7" t="str">
        <f t="shared" si="5"/>
        <v/>
      </c>
      <c r="L42" s="7"/>
      <c r="M42" s="7" t="str">
        <f t="shared" si="6"/>
        <v/>
      </c>
      <c r="N42" s="5" t="str">
        <f t="shared" si="9"/>
        <v/>
      </c>
      <c r="O42" s="188"/>
      <c r="P42" s="188"/>
      <c r="Q42" s="188"/>
    </row>
    <row r="43" spans="1:17" ht="12.75" customHeight="1" x14ac:dyDescent="0.3">
      <c r="A43" s="65" t="str">
        <f t="shared" si="0"/>
        <v/>
      </c>
      <c r="B43" s="65"/>
      <c r="C43" s="62"/>
      <c r="D43" s="63"/>
      <c r="E43" s="64"/>
      <c r="F43" s="65"/>
      <c r="G43" s="55"/>
      <c r="H43" s="76"/>
      <c r="I43" s="35" t="str">
        <f t="shared" si="1"/>
        <v/>
      </c>
      <c r="J43" s="7" t="str">
        <f t="shared" si="4"/>
        <v/>
      </c>
      <c r="K43" s="7" t="str">
        <f t="shared" si="5"/>
        <v/>
      </c>
      <c r="L43" s="7"/>
      <c r="M43" s="7" t="str">
        <f t="shared" si="6"/>
        <v/>
      </c>
      <c r="N43" s="5" t="str">
        <f t="shared" si="9"/>
        <v/>
      </c>
      <c r="O43" s="188"/>
      <c r="P43" s="188"/>
      <c r="Q43" s="188"/>
    </row>
    <row r="44" spans="1:17" ht="12.75" customHeight="1" x14ac:dyDescent="0.3">
      <c r="A44" s="65" t="str">
        <f t="shared" si="0"/>
        <v>DM 16</v>
      </c>
      <c r="B44" s="65"/>
      <c r="C44" s="62" t="s">
        <v>320</v>
      </c>
      <c r="D44" s="63" t="s">
        <v>35</v>
      </c>
      <c r="E44" s="64"/>
      <c r="F44" s="65" t="s">
        <v>15</v>
      </c>
      <c r="G44" s="55"/>
      <c r="H44" s="76"/>
      <c r="I44" s="35" t="str">
        <f t="shared" si="1"/>
        <v/>
      </c>
      <c r="J44" s="7" t="str">
        <f t="shared" si="4"/>
        <v/>
      </c>
      <c r="K44" s="7" t="str">
        <f t="shared" si="5"/>
        <v xml:space="preserve">DM </v>
      </c>
      <c r="L44" s="7"/>
      <c r="M44" s="7" t="str">
        <f t="shared" si="6"/>
        <v xml:space="preserve">DM </v>
      </c>
      <c r="N44" s="5">
        <f t="shared" si="9"/>
        <v>16</v>
      </c>
      <c r="O44" s="188"/>
      <c r="P44" s="188"/>
      <c r="Q44" s="188"/>
    </row>
    <row r="45" spans="1:17" ht="12.75" customHeight="1" x14ac:dyDescent="0.3">
      <c r="A45" s="65" t="str">
        <f t="shared" si="0"/>
        <v/>
      </c>
      <c r="B45" s="65"/>
      <c r="C45" s="62"/>
      <c r="D45" s="63"/>
      <c r="E45" s="64"/>
      <c r="F45" s="65"/>
      <c r="G45" s="55"/>
      <c r="H45" s="76"/>
      <c r="I45" s="35" t="str">
        <f t="shared" si="1"/>
        <v/>
      </c>
      <c r="J45" s="7" t="str">
        <f t="shared" si="4"/>
        <v/>
      </c>
      <c r="K45" s="7" t="str">
        <f t="shared" si="5"/>
        <v/>
      </c>
      <c r="L45" s="7"/>
      <c r="M45" s="7" t="str">
        <f t="shared" si="6"/>
        <v/>
      </c>
      <c r="N45" s="5" t="str">
        <f t="shared" si="9"/>
        <v/>
      </c>
      <c r="O45" s="188"/>
      <c r="P45" s="188"/>
      <c r="Q45" s="188"/>
    </row>
    <row r="46" spans="1:17" ht="12.75" customHeight="1" x14ac:dyDescent="0.3">
      <c r="A46" s="65" t="str">
        <f t="shared" si="0"/>
        <v>DM 17</v>
      </c>
      <c r="B46" s="65"/>
      <c r="C46" s="62" t="s">
        <v>8</v>
      </c>
      <c r="D46" s="63" t="s">
        <v>34</v>
      </c>
      <c r="E46" s="64"/>
      <c r="F46" s="65" t="s">
        <v>15</v>
      </c>
      <c r="G46" s="55"/>
      <c r="H46" s="76"/>
      <c r="I46" s="35" t="str">
        <f t="shared" si="1"/>
        <v/>
      </c>
      <c r="J46" s="7" t="str">
        <f t="shared" si="4"/>
        <v/>
      </c>
      <c r="K46" s="7" t="str">
        <f t="shared" si="5"/>
        <v xml:space="preserve">DM </v>
      </c>
      <c r="L46" s="7"/>
      <c r="M46" s="7" t="str">
        <f t="shared" si="6"/>
        <v xml:space="preserve">DM </v>
      </c>
      <c r="N46" s="5">
        <f t="shared" si="9"/>
        <v>17</v>
      </c>
      <c r="O46" s="188"/>
      <c r="P46" s="188"/>
      <c r="Q46" s="188"/>
    </row>
    <row r="47" spans="1:17" ht="12.75" customHeight="1" x14ac:dyDescent="0.3">
      <c r="A47" s="65" t="str">
        <f t="shared" si="0"/>
        <v/>
      </c>
      <c r="B47" s="65"/>
      <c r="C47" s="62"/>
      <c r="D47" s="63"/>
      <c r="E47" s="64"/>
      <c r="F47" s="65"/>
      <c r="G47" s="55"/>
      <c r="H47" s="76"/>
      <c r="I47" s="35" t="str">
        <f t="shared" si="1"/>
        <v/>
      </c>
      <c r="J47" s="7" t="str">
        <f t="shared" si="4"/>
        <v/>
      </c>
      <c r="K47" s="7" t="str">
        <f t="shared" si="5"/>
        <v/>
      </c>
      <c r="L47" s="7"/>
      <c r="M47" s="7" t="str">
        <f t="shared" si="6"/>
        <v/>
      </c>
      <c r="N47" s="5" t="str">
        <f t="shared" si="9"/>
        <v/>
      </c>
      <c r="O47" s="188"/>
      <c r="P47" s="188"/>
      <c r="Q47" s="188"/>
    </row>
    <row r="48" spans="1:17" ht="12.75" customHeight="1" x14ac:dyDescent="0.3">
      <c r="A48" s="65" t="str">
        <f t="shared" si="0"/>
        <v>DM 18</v>
      </c>
      <c r="B48" s="65"/>
      <c r="C48" s="62" t="s">
        <v>321</v>
      </c>
      <c r="D48" s="63" t="s">
        <v>67</v>
      </c>
      <c r="E48" s="64"/>
      <c r="F48" s="65" t="s">
        <v>15</v>
      </c>
      <c r="G48" s="55"/>
      <c r="H48" s="76"/>
      <c r="I48" s="35" t="str">
        <f t="shared" si="1"/>
        <v/>
      </c>
      <c r="J48" s="7" t="str">
        <f t="shared" si="4"/>
        <v/>
      </c>
      <c r="K48" s="7" t="str">
        <f t="shared" si="5"/>
        <v xml:space="preserve">DM </v>
      </c>
      <c r="L48" s="7"/>
      <c r="M48" s="7" t="str">
        <f t="shared" si="6"/>
        <v xml:space="preserve">DM </v>
      </c>
      <c r="N48" s="5">
        <f t="shared" si="9"/>
        <v>18</v>
      </c>
      <c r="O48" s="188"/>
      <c r="P48" s="188"/>
      <c r="Q48" s="188"/>
    </row>
    <row r="49" spans="1:17" ht="12.75" customHeight="1" x14ac:dyDescent="0.3">
      <c r="A49" s="65" t="str">
        <f t="shared" si="0"/>
        <v/>
      </c>
      <c r="B49" s="65"/>
      <c r="C49" s="62"/>
      <c r="D49" s="63"/>
      <c r="E49" s="64"/>
      <c r="F49" s="65"/>
      <c r="G49" s="55"/>
      <c r="H49" s="76"/>
      <c r="I49" s="35" t="str">
        <f t="shared" si="1"/>
        <v/>
      </c>
      <c r="J49" s="7" t="str">
        <f t="shared" si="4"/>
        <v/>
      </c>
      <c r="K49" s="7" t="str">
        <f t="shared" si="5"/>
        <v/>
      </c>
      <c r="L49" s="7"/>
      <c r="M49" s="7" t="str">
        <f t="shared" si="6"/>
        <v/>
      </c>
      <c r="N49" s="5" t="str">
        <f t="shared" si="9"/>
        <v/>
      </c>
      <c r="O49" s="188"/>
      <c r="P49" s="188"/>
      <c r="Q49" s="188"/>
    </row>
    <row r="50" spans="1:17" ht="12.75" customHeight="1" x14ac:dyDescent="0.3">
      <c r="A50" s="65" t="str">
        <f t="shared" si="0"/>
        <v>DM 19</v>
      </c>
      <c r="B50" s="65"/>
      <c r="C50" s="62" t="s">
        <v>322</v>
      </c>
      <c r="D50" s="63" t="s">
        <v>66</v>
      </c>
      <c r="E50" s="64"/>
      <c r="F50" s="65" t="s">
        <v>15</v>
      </c>
      <c r="G50" s="55"/>
      <c r="H50" s="76"/>
      <c r="I50" s="35" t="str">
        <f t="shared" si="1"/>
        <v/>
      </c>
      <c r="J50" s="7" t="str">
        <f t="shared" si="4"/>
        <v/>
      </c>
      <c r="K50" s="7" t="str">
        <f t="shared" si="5"/>
        <v xml:space="preserve">DM </v>
      </c>
      <c r="L50" s="7"/>
      <c r="M50" s="7" t="str">
        <f t="shared" si="6"/>
        <v xml:space="preserve">DM </v>
      </c>
      <c r="N50" s="5">
        <f t="shared" si="9"/>
        <v>19</v>
      </c>
      <c r="O50" s="188"/>
      <c r="P50" s="188"/>
      <c r="Q50" s="188"/>
    </row>
    <row r="51" spans="1:17" ht="12.75" customHeight="1" x14ac:dyDescent="0.3">
      <c r="A51" s="65" t="str">
        <f t="shared" si="0"/>
        <v/>
      </c>
      <c r="B51" s="65"/>
      <c r="C51" s="62"/>
      <c r="D51" s="63"/>
      <c r="E51" s="64"/>
      <c r="F51" s="65"/>
      <c r="G51" s="55"/>
      <c r="H51" s="76"/>
      <c r="I51" s="35" t="str">
        <f t="shared" si="1"/>
        <v/>
      </c>
      <c r="J51" s="7" t="str">
        <f t="shared" si="4"/>
        <v/>
      </c>
      <c r="K51" s="7" t="str">
        <f t="shared" si="5"/>
        <v/>
      </c>
      <c r="L51" s="7"/>
      <c r="M51" s="7" t="str">
        <f t="shared" si="6"/>
        <v/>
      </c>
      <c r="N51" s="5" t="str">
        <f t="shared" si="9"/>
        <v/>
      </c>
      <c r="O51" s="188"/>
      <c r="P51" s="188"/>
      <c r="Q51" s="188"/>
    </row>
    <row r="52" spans="1:17" ht="12.75" customHeight="1" x14ac:dyDescent="0.3">
      <c r="A52" s="65" t="str">
        <f t="shared" si="0"/>
        <v>DM 20</v>
      </c>
      <c r="B52" s="65" t="s">
        <v>893</v>
      </c>
      <c r="C52" s="66" t="s">
        <v>68</v>
      </c>
      <c r="D52" s="63"/>
      <c r="E52" s="64"/>
      <c r="F52" s="65"/>
      <c r="G52" s="55"/>
      <c r="H52" s="76"/>
      <c r="I52" s="35" t="str">
        <f t="shared" si="1"/>
        <v/>
      </c>
      <c r="J52" s="7" t="str">
        <f t="shared" si="4"/>
        <v xml:space="preserve">DM </v>
      </c>
      <c r="K52" s="7" t="str">
        <f t="shared" si="5"/>
        <v/>
      </c>
      <c r="L52" s="7"/>
      <c r="M52" s="7" t="str">
        <f t="shared" si="6"/>
        <v xml:space="preserve">DM </v>
      </c>
      <c r="N52" s="5">
        <f t="shared" si="9"/>
        <v>20</v>
      </c>
      <c r="O52" s="188"/>
      <c r="P52" s="188"/>
      <c r="Q52" s="188"/>
    </row>
    <row r="53" spans="1:17" ht="12.75" customHeight="1" x14ac:dyDescent="0.3">
      <c r="A53" s="136" t="str">
        <f t="shared" si="0"/>
        <v/>
      </c>
      <c r="B53" s="79"/>
      <c r="C53" s="120"/>
      <c r="D53" s="63"/>
      <c r="E53" s="64"/>
      <c r="F53" s="65"/>
      <c r="G53" s="55"/>
      <c r="H53" s="76"/>
      <c r="I53" s="35" t="str">
        <f t="shared" si="1"/>
        <v/>
      </c>
      <c r="J53" s="7" t="str">
        <f t="shared" si="4"/>
        <v/>
      </c>
      <c r="K53" s="7" t="str">
        <f t="shared" si="5"/>
        <v/>
      </c>
      <c r="L53" s="7"/>
      <c r="M53" s="7" t="str">
        <f t="shared" si="6"/>
        <v/>
      </c>
      <c r="N53" s="5" t="str">
        <f t="shared" si="9"/>
        <v/>
      </c>
      <c r="O53" s="188"/>
      <c r="P53" s="188"/>
      <c r="Q53" s="188"/>
    </row>
    <row r="54" spans="1:17" ht="12.75" customHeight="1" x14ac:dyDescent="0.3">
      <c r="A54" s="65" t="str">
        <f t="shared" si="0"/>
        <v>DM 21</v>
      </c>
      <c r="B54" s="136"/>
      <c r="C54" s="62" t="s">
        <v>320</v>
      </c>
      <c r="D54" s="63" t="s">
        <v>69</v>
      </c>
      <c r="E54" s="64"/>
      <c r="F54" s="65" t="s">
        <v>15</v>
      </c>
      <c r="G54" s="55"/>
      <c r="H54" s="76"/>
      <c r="I54" s="35" t="str">
        <f t="shared" si="1"/>
        <v/>
      </c>
      <c r="J54" s="7" t="str">
        <f t="shared" si="4"/>
        <v/>
      </c>
      <c r="K54" s="7" t="str">
        <f t="shared" si="5"/>
        <v xml:space="preserve">DM </v>
      </c>
      <c r="L54" s="7"/>
      <c r="M54" s="7" t="str">
        <f t="shared" si="6"/>
        <v xml:space="preserve">DM </v>
      </c>
      <c r="N54" s="5">
        <f t="shared" si="7"/>
        <v>21</v>
      </c>
      <c r="O54" s="188"/>
      <c r="P54" s="188"/>
      <c r="Q54" s="188"/>
    </row>
    <row r="55" spans="1:17" ht="12.75" customHeight="1" x14ac:dyDescent="0.3">
      <c r="A55" s="65" t="str">
        <f t="shared" si="0"/>
        <v/>
      </c>
      <c r="B55" s="65"/>
      <c r="C55" s="62"/>
      <c r="D55" s="63"/>
      <c r="E55" s="64"/>
      <c r="F55" s="65"/>
      <c r="G55" s="55"/>
      <c r="H55" s="76"/>
      <c r="I55" s="35" t="str">
        <f t="shared" si="1"/>
        <v/>
      </c>
      <c r="J55" s="7" t="str">
        <f t="shared" si="4"/>
        <v/>
      </c>
      <c r="K55" s="7" t="str">
        <f t="shared" si="5"/>
        <v/>
      </c>
      <c r="L55" s="7"/>
      <c r="M55" s="7" t="str">
        <f t="shared" si="6"/>
        <v/>
      </c>
      <c r="N55" s="5" t="str">
        <f t="shared" si="7"/>
        <v/>
      </c>
      <c r="O55" s="188"/>
      <c r="P55" s="188"/>
      <c r="Q55" s="188"/>
    </row>
    <row r="56" spans="1:17" ht="12.75" customHeight="1" x14ac:dyDescent="0.3">
      <c r="A56" s="65" t="str">
        <f t="shared" si="0"/>
        <v>DM 22</v>
      </c>
      <c r="B56" s="65"/>
      <c r="C56" s="62" t="s">
        <v>8</v>
      </c>
      <c r="D56" s="63" t="s">
        <v>35</v>
      </c>
      <c r="E56" s="64"/>
      <c r="F56" s="65" t="s">
        <v>15</v>
      </c>
      <c r="G56" s="55"/>
      <c r="H56" s="76"/>
      <c r="I56" s="35" t="str">
        <f t="shared" si="1"/>
        <v/>
      </c>
      <c r="J56" s="7" t="str">
        <f t="shared" si="4"/>
        <v/>
      </c>
      <c r="K56" s="7" t="str">
        <f t="shared" si="5"/>
        <v xml:space="preserve">DM </v>
      </c>
      <c r="L56" s="7"/>
      <c r="M56" s="7" t="str">
        <f t="shared" si="6"/>
        <v xml:space="preserve">DM </v>
      </c>
      <c r="N56" s="5">
        <f t="shared" si="7"/>
        <v>22</v>
      </c>
      <c r="O56" s="188"/>
      <c r="P56" s="188"/>
      <c r="Q56" s="188"/>
    </row>
    <row r="57" spans="1:17" ht="12.75" customHeight="1" x14ac:dyDescent="0.3">
      <c r="A57" s="65" t="str">
        <f t="shared" si="0"/>
        <v/>
      </c>
      <c r="B57" s="65"/>
      <c r="C57" s="62"/>
      <c r="D57" s="63"/>
      <c r="E57" s="64"/>
      <c r="F57" s="65"/>
      <c r="G57" s="55"/>
      <c r="H57" s="76"/>
      <c r="I57" s="35" t="str">
        <f t="shared" si="1"/>
        <v/>
      </c>
      <c r="J57" s="7" t="str">
        <f t="shared" si="4"/>
        <v/>
      </c>
      <c r="K57" s="7" t="str">
        <f t="shared" si="5"/>
        <v/>
      </c>
      <c r="L57" s="7"/>
      <c r="M57" s="7" t="str">
        <f t="shared" si="6"/>
        <v/>
      </c>
      <c r="N57" s="5" t="str">
        <f t="shared" si="7"/>
        <v/>
      </c>
      <c r="O57" s="188"/>
      <c r="P57" s="188"/>
      <c r="Q57" s="188"/>
    </row>
    <row r="58" spans="1:17" ht="12.75" customHeight="1" x14ac:dyDescent="0.3">
      <c r="A58" s="65" t="str">
        <f t="shared" si="0"/>
        <v>DM 23</v>
      </c>
      <c r="B58" s="65"/>
      <c r="C58" s="88" t="s">
        <v>321</v>
      </c>
      <c r="D58" s="63" t="s">
        <v>34</v>
      </c>
      <c r="E58" s="64"/>
      <c r="F58" s="65" t="s">
        <v>15</v>
      </c>
      <c r="G58" s="55"/>
      <c r="H58" s="76"/>
      <c r="I58" s="35" t="str">
        <f t="shared" si="1"/>
        <v/>
      </c>
      <c r="J58" s="7" t="str">
        <f t="shared" si="4"/>
        <v/>
      </c>
      <c r="K58" s="7" t="str">
        <f t="shared" si="5"/>
        <v xml:space="preserve">DM </v>
      </c>
      <c r="L58" s="7"/>
      <c r="M58" s="7" t="str">
        <f t="shared" si="6"/>
        <v xml:space="preserve">DM </v>
      </c>
      <c r="N58" s="5">
        <f t="shared" si="7"/>
        <v>23</v>
      </c>
      <c r="O58" s="188"/>
      <c r="P58" s="188"/>
      <c r="Q58" s="188"/>
    </row>
    <row r="59" spans="1:17" ht="12.75" customHeight="1" x14ac:dyDescent="0.3">
      <c r="A59" s="65" t="str">
        <f t="shared" si="0"/>
        <v/>
      </c>
      <c r="B59" s="65"/>
      <c r="C59" s="62"/>
      <c r="D59" s="63"/>
      <c r="E59" s="64"/>
      <c r="F59" s="65"/>
      <c r="G59" s="55"/>
      <c r="H59" s="76"/>
      <c r="I59" s="35" t="str">
        <f t="shared" si="1"/>
        <v/>
      </c>
      <c r="J59" s="7" t="str">
        <f t="shared" si="4"/>
        <v/>
      </c>
      <c r="K59" s="7" t="str">
        <f t="shared" si="5"/>
        <v/>
      </c>
      <c r="L59" s="7"/>
      <c r="M59" s="7" t="str">
        <f t="shared" si="6"/>
        <v/>
      </c>
      <c r="N59" s="5" t="str">
        <f t="shared" si="7"/>
        <v/>
      </c>
      <c r="O59" s="188"/>
      <c r="P59" s="188"/>
      <c r="Q59" s="188"/>
    </row>
    <row r="60" spans="1:17" ht="12.75" customHeight="1" x14ac:dyDescent="0.3">
      <c r="A60" s="65" t="str">
        <f t="shared" si="0"/>
        <v>DM 24</v>
      </c>
      <c r="B60" s="65"/>
      <c r="C60" s="62" t="s">
        <v>322</v>
      </c>
      <c r="D60" s="63" t="s">
        <v>67</v>
      </c>
      <c r="E60" s="64"/>
      <c r="F60" s="65" t="s">
        <v>15</v>
      </c>
      <c r="G60" s="55"/>
      <c r="H60" s="76"/>
      <c r="I60" s="35" t="str">
        <f t="shared" si="1"/>
        <v/>
      </c>
      <c r="J60" s="7" t="str">
        <f t="shared" si="4"/>
        <v/>
      </c>
      <c r="K60" s="7" t="str">
        <f t="shared" si="5"/>
        <v xml:space="preserve">DM </v>
      </c>
      <c r="L60" s="7"/>
      <c r="M60" s="7" t="str">
        <f t="shared" si="6"/>
        <v xml:space="preserve">DM </v>
      </c>
      <c r="N60" s="5">
        <f t="shared" si="7"/>
        <v>24</v>
      </c>
      <c r="O60" s="188"/>
      <c r="P60" s="188"/>
      <c r="Q60" s="188"/>
    </row>
    <row r="61" spans="1:17" ht="12.75" customHeight="1" x14ac:dyDescent="0.3">
      <c r="A61" s="65" t="str">
        <f t="shared" si="0"/>
        <v/>
      </c>
      <c r="B61" s="65"/>
      <c r="C61" s="66"/>
      <c r="D61" s="63"/>
      <c r="E61" s="64"/>
      <c r="F61" s="65"/>
      <c r="G61" s="55"/>
      <c r="H61" s="76"/>
      <c r="I61" s="35" t="str">
        <f t="shared" si="1"/>
        <v/>
      </c>
      <c r="J61" s="7" t="str">
        <f t="shared" si="4"/>
        <v/>
      </c>
      <c r="K61" s="7" t="str">
        <f t="shared" si="5"/>
        <v/>
      </c>
      <c r="L61" s="7"/>
      <c r="M61" s="7" t="str">
        <f t="shared" si="6"/>
        <v/>
      </c>
      <c r="N61" s="5" t="str">
        <f t="shared" si="7"/>
        <v/>
      </c>
      <c r="O61" s="188"/>
      <c r="P61" s="188"/>
      <c r="Q61" s="188"/>
    </row>
    <row r="62" spans="1:17" ht="12.75" customHeight="1" x14ac:dyDescent="0.3">
      <c r="A62" s="65" t="str">
        <f t="shared" si="0"/>
        <v>DM 25</v>
      </c>
      <c r="B62" s="65"/>
      <c r="C62" s="62" t="s">
        <v>323</v>
      </c>
      <c r="D62" s="63" t="s">
        <v>66</v>
      </c>
      <c r="E62" s="64"/>
      <c r="F62" s="65" t="s">
        <v>15</v>
      </c>
      <c r="G62" s="55"/>
      <c r="H62" s="76"/>
      <c r="I62" s="35" t="str">
        <f t="shared" si="1"/>
        <v/>
      </c>
      <c r="J62" s="7" t="str">
        <f t="shared" si="4"/>
        <v/>
      </c>
      <c r="K62" s="7" t="str">
        <f t="shared" si="5"/>
        <v xml:space="preserve">DM </v>
      </c>
      <c r="L62" s="7"/>
      <c r="M62" s="7" t="str">
        <f t="shared" si="6"/>
        <v xml:space="preserve">DM </v>
      </c>
      <c r="N62" s="5">
        <f t="shared" si="7"/>
        <v>25</v>
      </c>
      <c r="O62" s="188"/>
      <c r="P62" s="188"/>
      <c r="Q62" s="188"/>
    </row>
    <row r="63" spans="1:17" ht="12.75" customHeight="1" x14ac:dyDescent="0.3">
      <c r="A63" s="65" t="str">
        <f t="shared" si="0"/>
        <v/>
      </c>
      <c r="B63" s="65"/>
      <c r="C63" s="62"/>
      <c r="D63" s="63"/>
      <c r="E63" s="64"/>
      <c r="F63" s="65"/>
      <c r="G63" s="103"/>
      <c r="H63" s="137"/>
      <c r="I63" s="35" t="str">
        <f t="shared" si="1"/>
        <v/>
      </c>
      <c r="J63" s="7" t="str">
        <f t="shared" si="4"/>
        <v/>
      </c>
      <c r="K63" s="7" t="str">
        <f t="shared" si="5"/>
        <v/>
      </c>
      <c r="L63" s="7"/>
      <c r="M63" s="7" t="str">
        <f t="shared" si="6"/>
        <v/>
      </c>
      <c r="N63" s="5" t="str">
        <f t="shared" si="7"/>
        <v/>
      </c>
      <c r="O63" s="187"/>
      <c r="P63" s="187"/>
      <c r="Q63" s="187"/>
    </row>
    <row r="64" spans="1:17" ht="12.75" customHeight="1" x14ac:dyDescent="0.3">
      <c r="A64" s="65" t="str">
        <f t="shared" si="0"/>
        <v>DM 26</v>
      </c>
      <c r="B64" s="65" t="s">
        <v>892</v>
      </c>
      <c r="C64" s="66" t="s">
        <v>88</v>
      </c>
      <c r="D64" s="63"/>
      <c r="E64" s="64"/>
      <c r="F64" s="65"/>
      <c r="G64" s="103"/>
      <c r="H64" s="137"/>
      <c r="I64" s="35" t="str">
        <f t="shared" si="1"/>
        <v/>
      </c>
      <c r="J64" s="7" t="str">
        <f t="shared" si="4"/>
        <v xml:space="preserve">DM </v>
      </c>
      <c r="K64" s="7" t="str">
        <f t="shared" si="5"/>
        <v/>
      </c>
      <c r="L64" s="7"/>
      <c r="M64" s="7" t="str">
        <f t="shared" si="6"/>
        <v xml:space="preserve">DM </v>
      </c>
      <c r="N64" s="5">
        <f t="shared" si="7"/>
        <v>26</v>
      </c>
      <c r="O64" s="187"/>
      <c r="P64" s="187"/>
      <c r="Q64" s="187"/>
    </row>
    <row r="65" spans="1:17" ht="12.75" customHeight="1" x14ac:dyDescent="0.3">
      <c r="A65" s="65" t="str">
        <f t="shared" si="0"/>
        <v/>
      </c>
      <c r="B65" s="65"/>
      <c r="C65" s="66"/>
      <c r="D65" s="63"/>
      <c r="E65" s="64"/>
      <c r="F65" s="65"/>
      <c r="G65" s="55"/>
      <c r="H65" s="76"/>
      <c r="I65" s="35" t="str">
        <f t="shared" si="1"/>
        <v/>
      </c>
      <c r="J65" s="7" t="str">
        <f t="shared" si="4"/>
        <v/>
      </c>
      <c r="K65" s="7" t="str">
        <f t="shared" si="5"/>
        <v/>
      </c>
      <c r="L65" s="7"/>
      <c r="M65" s="7" t="str">
        <f t="shared" si="6"/>
        <v/>
      </c>
      <c r="N65" s="5" t="str">
        <f t="shared" si="7"/>
        <v/>
      </c>
      <c r="O65" s="188"/>
      <c r="P65" s="188"/>
      <c r="Q65" s="188"/>
    </row>
    <row r="66" spans="1:17" ht="12.75" customHeight="1" x14ac:dyDescent="0.3">
      <c r="A66" s="65" t="str">
        <f t="shared" si="0"/>
        <v>DM 27</v>
      </c>
      <c r="B66" s="65"/>
      <c r="C66" s="62" t="s">
        <v>320</v>
      </c>
      <c r="D66" s="63" t="s">
        <v>46</v>
      </c>
      <c r="E66" s="64"/>
      <c r="F66" s="65" t="s">
        <v>15</v>
      </c>
      <c r="G66" s="55"/>
      <c r="H66" s="76"/>
      <c r="I66" s="35" t="str">
        <f t="shared" si="1"/>
        <v/>
      </c>
      <c r="J66" s="7" t="str">
        <f t="shared" si="4"/>
        <v/>
      </c>
      <c r="K66" s="7" t="str">
        <f t="shared" si="5"/>
        <v xml:space="preserve">DM </v>
      </c>
      <c r="L66" s="7"/>
      <c r="M66" s="7" t="str">
        <f t="shared" si="6"/>
        <v xml:space="preserve">DM </v>
      </c>
      <c r="N66" s="5">
        <f t="shared" si="7"/>
        <v>27</v>
      </c>
      <c r="O66" s="188"/>
      <c r="P66" s="188"/>
      <c r="Q66" s="188"/>
    </row>
    <row r="67" spans="1:17" ht="12.75" customHeight="1" x14ac:dyDescent="0.3">
      <c r="A67" s="65" t="str">
        <f t="shared" si="0"/>
        <v/>
      </c>
      <c r="B67" s="65"/>
      <c r="C67" s="66"/>
      <c r="D67" s="63"/>
      <c r="E67" s="64"/>
      <c r="F67" s="65"/>
      <c r="G67" s="55"/>
      <c r="H67" s="76"/>
      <c r="I67" s="35" t="str">
        <f t="shared" si="1"/>
        <v/>
      </c>
      <c r="J67" s="7" t="str">
        <f t="shared" si="4"/>
        <v/>
      </c>
      <c r="K67" s="7" t="str">
        <f t="shared" si="5"/>
        <v/>
      </c>
      <c r="L67" s="7"/>
      <c r="M67" s="7" t="str">
        <f t="shared" si="6"/>
        <v/>
      </c>
      <c r="N67" s="5" t="str">
        <f t="shared" si="7"/>
        <v/>
      </c>
      <c r="O67" s="188"/>
      <c r="P67" s="188"/>
      <c r="Q67" s="188"/>
    </row>
    <row r="68" spans="1:17" ht="12.75" customHeight="1" x14ac:dyDescent="0.3">
      <c r="A68" s="65" t="str">
        <f t="shared" si="0"/>
        <v>DM 28</v>
      </c>
      <c r="B68" s="65" t="s">
        <v>891</v>
      </c>
      <c r="C68" s="66" t="s">
        <v>889</v>
      </c>
      <c r="D68" s="63"/>
      <c r="E68" s="64"/>
      <c r="F68" s="65" t="s">
        <v>15</v>
      </c>
      <c r="G68" s="55"/>
      <c r="H68" s="76"/>
      <c r="I68" s="35" t="str">
        <f t="shared" si="1"/>
        <v/>
      </c>
      <c r="J68" s="7" t="str">
        <f t="shared" si="4"/>
        <v xml:space="preserve">DM </v>
      </c>
      <c r="K68" s="7" t="str">
        <f t="shared" si="5"/>
        <v xml:space="preserve">DM </v>
      </c>
      <c r="L68" s="7"/>
      <c r="M68" s="7" t="str">
        <f t="shared" si="6"/>
        <v xml:space="preserve">DM </v>
      </c>
      <c r="N68" s="5">
        <f t="shared" si="7"/>
        <v>28</v>
      </c>
      <c r="O68" s="188"/>
      <c r="P68" s="188"/>
      <c r="Q68" s="188"/>
    </row>
    <row r="69" spans="1:17" ht="12.75" customHeight="1" x14ac:dyDescent="0.3">
      <c r="A69" s="65" t="str">
        <f t="shared" si="0"/>
        <v/>
      </c>
      <c r="B69" s="65"/>
      <c r="C69" s="66" t="s">
        <v>87</v>
      </c>
      <c r="D69" s="63"/>
      <c r="E69" s="64"/>
      <c r="F69" s="65"/>
      <c r="G69" s="55"/>
      <c r="H69" s="76"/>
      <c r="I69" s="35" t="str">
        <f t="shared" si="1"/>
        <v/>
      </c>
      <c r="J69" s="7" t="str">
        <f t="shared" si="4"/>
        <v/>
      </c>
      <c r="K69" s="7" t="str">
        <f t="shared" si="5"/>
        <v/>
      </c>
      <c r="L69" s="7"/>
      <c r="M69" s="7" t="str">
        <f t="shared" si="6"/>
        <v/>
      </c>
      <c r="N69" s="5" t="str">
        <f t="shared" si="7"/>
        <v/>
      </c>
      <c r="O69" s="188"/>
      <c r="P69" s="188"/>
      <c r="Q69" s="188"/>
    </row>
    <row r="70" spans="1:17" ht="12.75" customHeight="1" x14ac:dyDescent="0.3">
      <c r="A70" s="65" t="str">
        <f t="shared" ref="A70:A102" si="10">CONCATENATE(M70,N70)</f>
        <v/>
      </c>
      <c r="B70" s="65"/>
      <c r="C70" s="62"/>
      <c r="D70" s="63"/>
      <c r="E70" s="64"/>
      <c r="F70" s="65"/>
      <c r="G70" s="55"/>
      <c r="H70" s="76"/>
      <c r="I70" s="35" t="str">
        <f t="shared" si="1"/>
        <v/>
      </c>
      <c r="J70" s="7" t="str">
        <f t="shared" si="4"/>
        <v/>
      </c>
      <c r="K70" s="7" t="str">
        <f t="shared" si="5"/>
        <v/>
      </c>
      <c r="L70" s="7"/>
      <c r="M70" s="7" t="str">
        <f t="shared" si="6"/>
        <v/>
      </c>
      <c r="N70" s="5" t="str">
        <f t="shared" si="7"/>
        <v/>
      </c>
      <c r="O70" s="188"/>
      <c r="P70" s="188"/>
      <c r="Q70" s="188"/>
    </row>
    <row r="71" spans="1:17" ht="12.75" customHeight="1" x14ac:dyDescent="0.3">
      <c r="A71" s="65" t="str">
        <f t="shared" si="10"/>
        <v>DM 29</v>
      </c>
      <c r="B71" s="65" t="s">
        <v>890</v>
      </c>
      <c r="C71" s="66" t="str">
        <f>CONCATENATE("Extra-over items ",A33,", ",A39," and ", A68," for obtaining material")</f>
        <v>Extra-over items DM 11, DM 14 and DM 28 for obtaining material</v>
      </c>
      <c r="D71" s="63"/>
      <c r="E71" s="64"/>
      <c r="F71" s="65" t="s">
        <v>15</v>
      </c>
      <c r="G71" s="55"/>
      <c r="H71" s="76"/>
      <c r="I71" s="35" t="str">
        <f t="shared" ref="I71:I91" si="11">IF(AND(OR(G71=0,H71=0)),"",G71*H71)</f>
        <v/>
      </c>
      <c r="J71" s="7" t="str">
        <f t="shared" si="4"/>
        <v xml:space="preserve">DM </v>
      </c>
      <c r="K71" s="7" t="str">
        <f t="shared" si="5"/>
        <v xml:space="preserve">DM </v>
      </c>
      <c r="L71" s="7"/>
      <c r="M71" s="7" t="str">
        <f t="shared" si="6"/>
        <v xml:space="preserve">DM </v>
      </c>
      <c r="N71" s="5">
        <f t="shared" si="7"/>
        <v>29</v>
      </c>
      <c r="O71" s="188"/>
      <c r="P71" s="188"/>
      <c r="Q71" s="188"/>
    </row>
    <row r="72" spans="1:17" ht="12.75" customHeight="1" x14ac:dyDescent="0.3">
      <c r="A72" s="65" t="str">
        <f t="shared" si="10"/>
        <v/>
      </c>
      <c r="B72" s="65"/>
      <c r="C72" s="66" t="s">
        <v>899</v>
      </c>
      <c r="D72" s="63"/>
      <c r="E72" s="64"/>
      <c r="F72" s="65"/>
      <c r="G72" s="55"/>
      <c r="H72" s="76"/>
      <c r="I72" s="35" t="str">
        <f t="shared" si="11"/>
        <v/>
      </c>
      <c r="J72" s="7" t="str">
        <f t="shared" si="4"/>
        <v/>
      </c>
      <c r="K72" s="7" t="str">
        <f t="shared" si="5"/>
        <v/>
      </c>
      <c r="L72" s="7"/>
      <c r="M72" s="7" t="str">
        <f t="shared" si="6"/>
        <v/>
      </c>
      <c r="N72" s="5" t="str">
        <f t="shared" si="7"/>
        <v/>
      </c>
      <c r="O72" s="188"/>
      <c r="P72" s="188"/>
      <c r="Q72" s="188"/>
    </row>
    <row r="73" spans="1:17" ht="12.75" customHeight="1" x14ac:dyDescent="0.3">
      <c r="A73" s="65" t="str">
        <f t="shared" si="10"/>
        <v/>
      </c>
      <c r="B73" s="65"/>
      <c r="C73" s="66"/>
      <c r="D73" s="63"/>
      <c r="E73" s="64"/>
      <c r="F73" s="65"/>
      <c r="G73" s="55"/>
      <c r="H73" s="76"/>
      <c r="I73" s="35" t="str">
        <f t="shared" si="11"/>
        <v/>
      </c>
      <c r="J73" s="7" t="str">
        <f t="shared" si="4"/>
        <v/>
      </c>
      <c r="K73" s="7" t="str">
        <f t="shared" si="5"/>
        <v/>
      </c>
      <c r="L73" s="7"/>
      <c r="M73" s="7" t="str">
        <f t="shared" si="6"/>
        <v/>
      </c>
      <c r="N73" s="5" t="str">
        <f t="shared" si="7"/>
        <v/>
      </c>
      <c r="O73" s="188"/>
      <c r="P73" s="188"/>
      <c r="Q73" s="188"/>
    </row>
    <row r="74" spans="1:17" ht="12.75" customHeight="1" x14ac:dyDescent="0.3">
      <c r="A74" s="65" t="str">
        <f t="shared" si="10"/>
        <v/>
      </c>
      <c r="B74" s="65"/>
      <c r="C74" s="62"/>
      <c r="D74" s="63"/>
      <c r="E74" s="64"/>
      <c r="F74" s="65"/>
      <c r="G74" s="55"/>
      <c r="H74" s="76"/>
      <c r="I74" s="35" t="str">
        <f t="shared" si="11"/>
        <v/>
      </c>
      <c r="J74" s="7" t="str">
        <f t="shared" si="4"/>
        <v/>
      </c>
      <c r="K74" s="7" t="str">
        <f t="shared" si="5"/>
        <v/>
      </c>
      <c r="L74" s="7"/>
      <c r="M74" s="7" t="str">
        <f t="shared" si="6"/>
        <v/>
      </c>
      <c r="N74" s="5" t="str">
        <f t="shared" si="7"/>
        <v/>
      </c>
      <c r="O74" s="188"/>
      <c r="P74" s="188"/>
      <c r="Q74" s="188"/>
    </row>
    <row r="75" spans="1:17" ht="12.75" customHeight="1" x14ac:dyDescent="0.3">
      <c r="A75" s="65" t="str">
        <f t="shared" si="10"/>
        <v/>
      </c>
      <c r="B75" s="65"/>
      <c r="C75" s="66"/>
      <c r="D75" s="63"/>
      <c r="E75" s="64"/>
      <c r="F75" s="65"/>
      <c r="G75" s="55"/>
      <c r="H75" s="76"/>
      <c r="I75" s="35" t="str">
        <f t="shared" si="11"/>
        <v/>
      </c>
      <c r="J75" s="7" t="str">
        <f t="shared" si="4"/>
        <v/>
      </c>
      <c r="K75" s="7" t="str">
        <f t="shared" si="5"/>
        <v/>
      </c>
      <c r="L75" s="7"/>
      <c r="M75" s="7" t="str">
        <f t="shared" si="6"/>
        <v/>
      </c>
      <c r="N75" s="5" t="str">
        <f t="shared" si="7"/>
        <v/>
      </c>
      <c r="O75" s="188"/>
      <c r="P75" s="188"/>
      <c r="Q75" s="188"/>
    </row>
    <row r="76" spans="1:17" ht="12.75" customHeight="1" x14ac:dyDescent="0.3">
      <c r="A76" s="65" t="str">
        <f t="shared" si="10"/>
        <v/>
      </c>
      <c r="B76" s="65"/>
      <c r="C76" s="62"/>
      <c r="D76" s="63"/>
      <c r="E76" s="64"/>
      <c r="F76" s="65"/>
      <c r="G76" s="55"/>
      <c r="H76" s="76"/>
      <c r="I76" s="35" t="str">
        <f t="shared" si="11"/>
        <v/>
      </c>
      <c r="J76" s="7" t="str">
        <f t="shared" si="4"/>
        <v/>
      </c>
      <c r="K76" s="7" t="str">
        <f t="shared" si="5"/>
        <v/>
      </c>
      <c r="L76" s="7"/>
      <c r="M76" s="7" t="str">
        <f t="shared" si="6"/>
        <v/>
      </c>
      <c r="N76" s="5" t="str">
        <f t="shared" si="7"/>
        <v/>
      </c>
      <c r="O76" s="188"/>
      <c r="P76" s="188"/>
      <c r="Q76" s="188"/>
    </row>
    <row r="77" spans="1:17" ht="12.75" customHeight="1" x14ac:dyDescent="0.3">
      <c r="A77" s="65" t="str">
        <f t="shared" si="10"/>
        <v/>
      </c>
      <c r="B77" s="65"/>
      <c r="C77" s="62"/>
      <c r="D77" s="63"/>
      <c r="E77" s="64"/>
      <c r="F77" s="65"/>
      <c r="G77" s="55"/>
      <c r="H77" s="76"/>
      <c r="I77" s="35" t="str">
        <f t="shared" si="11"/>
        <v/>
      </c>
      <c r="J77" s="7" t="str">
        <f t="shared" si="4"/>
        <v/>
      </c>
      <c r="K77" s="7" t="str">
        <f t="shared" si="5"/>
        <v/>
      </c>
      <c r="L77" s="7"/>
      <c r="M77" s="7" t="str">
        <f t="shared" si="6"/>
        <v/>
      </c>
      <c r="N77" s="5" t="str">
        <f t="shared" si="7"/>
        <v/>
      </c>
      <c r="O77" s="188"/>
      <c r="P77" s="188"/>
      <c r="Q77" s="188"/>
    </row>
    <row r="78" spans="1:17" ht="12.75" customHeight="1" x14ac:dyDescent="0.3">
      <c r="A78" s="65" t="str">
        <f t="shared" si="10"/>
        <v/>
      </c>
      <c r="B78" s="65"/>
      <c r="C78" s="62"/>
      <c r="D78" s="63"/>
      <c r="E78" s="64"/>
      <c r="F78" s="65"/>
      <c r="G78" s="55"/>
      <c r="H78" s="76"/>
      <c r="I78" s="35" t="str">
        <f t="shared" si="11"/>
        <v/>
      </c>
      <c r="J78" s="7" t="str">
        <f t="shared" ref="J78:J102" si="12">IF(ISBLANK(B78),"","DM ")</f>
        <v/>
      </c>
      <c r="K78" s="7" t="str">
        <f t="shared" ref="K78:K102" si="13">IF(ISBLANK(F78),"","DM ")</f>
        <v/>
      </c>
      <c r="L78" s="7"/>
      <c r="M78" s="7" t="str">
        <f t="shared" ref="M78:M102" si="14">IF(J78="DM ","DM ",IF(K78="DM ","DM ",""))</f>
        <v/>
      </c>
      <c r="N78" s="5" t="str">
        <f t="shared" ref="N78:N101" si="15">IF(AND(M78="DM ",ISNUMBER(MAX(N65:N77))),MAX(N65:N77)+1,"")</f>
        <v/>
      </c>
      <c r="O78" s="188"/>
      <c r="P78" s="188"/>
      <c r="Q78" s="188"/>
    </row>
    <row r="79" spans="1:17" ht="12.75" customHeight="1" x14ac:dyDescent="0.3">
      <c r="A79" s="65" t="str">
        <f t="shared" si="10"/>
        <v/>
      </c>
      <c r="B79" s="65"/>
      <c r="C79" s="66"/>
      <c r="D79" s="63"/>
      <c r="E79" s="64"/>
      <c r="F79" s="65"/>
      <c r="G79" s="55"/>
      <c r="H79" s="76"/>
      <c r="I79" s="35" t="str">
        <f t="shared" si="11"/>
        <v/>
      </c>
      <c r="J79" s="7" t="str">
        <f t="shared" si="12"/>
        <v/>
      </c>
      <c r="K79" s="7" t="str">
        <f t="shared" si="13"/>
        <v/>
      </c>
      <c r="L79" s="7"/>
      <c r="M79" s="7" t="str">
        <f t="shared" si="14"/>
        <v/>
      </c>
      <c r="N79" s="5" t="str">
        <f t="shared" si="15"/>
        <v/>
      </c>
      <c r="O79" s="188"/>
      <c r="P79" s="188"/>
      <c r="Q79" s="188"/>
    </row>
    <row r="80" spans="1:17" ht="12.75" customHeight="1" x14ac:dyDescent="0.3">
      <c r="A80" s="65" t="str">
        <f t="shared" si="10"/>
        <v/>
      </c>
      <c r="B80" s="65"/>
      <c r="C80" s="66"/>
      <c r="D80" s="63"/>
      <c r="E80" s="64"/>
      <c r="F80" s="65"/>
      <c r="G80" s="55"/>
      <c r="H80" s="76"/>
      <c r="I80" s="35" t="str">
        <f t="shared" si="11"/>
        <v/>
      </c>
      <c r="J80" s="7" t="str">
        <f t="shared" si="12"/>
        <v/>
      </c>
      <c r="K80" s="7" t="str">
        <f t="shared" si="13"/>
        <v/>
      </c>
      <c r="L80" s="7"/>
      <c r="M80" s="7" t="str">
        <f t="shared" si="14"/>
        <v/>
      </c>
      <c r="N80" s="5" t="str">
        <f t="shared" si="15"/>
        <v/>
      </c>
      <c r="O80" s="188"/>
      <c r="P80" s="188"/>
      <c r="Q80" s="188"/>
    </row>
    <row r="81" spans="1:17" ht="12.75" customHeight="1" x14ac:dyDescent="0.3">
      <c r="A81" s="65" t="str">
        <f t="shared" si="10"/>
        <v/>
      </c>
      <c r="B81" s="65"/>
      <c r="C81" s="62"/>
      <c r="D81" s="63"/>
      <c r="E81" s="64"/>
      <c r="F81" s="65"/>
      <c r="G81" s="55"/>
      <c r="H81" s="76"/>
      <c r="I81" s="35" t="str">
        <f t="shared" si="11"/>
        <v/>
      </c>
      <c r="J81" s="7" t="str">
        <f t="shared" si="12"/>
        <v/>
      </c>
      <c r="K81" s="7" t="str">
        <f t="shared" si="13"/>
        <v/>
      </c>
      <c r="L81" s="7"/>
      <c r="M81" s="7" t="str">
        <f t="shared" si="14"/>
        <v/>
      </c>
      <c r="N81" s="5" t="str">
        <f t="shared" si="15"/>
        <v/>
      </c>
      <c r="O81" s="188"/>
      <c r="P81" s="188"/>
      <c r="Q81" s="188"/>
    </row>
    <row r="82" spans="1:17" ht="12.75" customHeight="1" x14ac:dyDescent="0.3">
      <c r="A82" s="65" t="str">
        <f t="shared" si="10"/>
        <v/>
      </c>
      <c r="B82" s="65"/>
      <c r="C82" s="62"/>
      <c r="D82" s="63"/>
      <c r="E82" s="64"/>
      <c r="F82" s="65"/>
      <c r="G82" s="55"/>
      <c r="H82" s="76"/>
      <c r="I82" s="35" t="str">
        <f t="shared" si="11"/>
        <v/>
      </c>
      <c r="J82" s="7" t="str">
        <f t="shared" si="12"/>
        <v/>
      </c>
      <c r="K82" s="7" t="str">
        <f t="shared" si="13"/>
        <v/>
      </c>
      <c r="L82" s="7"/>
      <c r="M82" s="7" t="str">
        <f t="shared" si="14"/>
        <v/>
      </c>
      <c r="N82" s="5" t="str">
        <f t="shared" si="15"/>
        <v/>
      </c>
      <c r="O82" s="188"/>
      <c r="P82" s="188"/>
      <c r="Q82" s="188"/>
    </row>
    <row r="83" spans="1:17" ht="12.75" customHeight="1" x14ac:dyDescent="0.3">
      <c r="A83" s="65" t="str">
        <f t="shared" si="10"/>
        <v/>
      </c>
      <c r="B83" s="65"/>
      <c r="C83" s="62"/>
      <c r="D83" s="63"/>
      <c r="E83" s="64"/>
      <c r="F83" s="65"/>
      <c r="G83" s="55"/>
      <c r="H83" s="76"/>
      <c r="I83" s="35" t="str">
        <f t="shared" si="11"/>
        <v/>
      </c>
      <c r="J83" s="7" t="str">
        <f t="shared" si="12"/>
        <v/>
      </c>
      <c r="K83" s="7" t="str">
        <f t="shared" si="13"/>
        <v/>
      </c>
      <c r="L83" s="7"/>
      <c r="M83" s="7" t="str">
        <f t="shared" si="14"/>
        <v/>
      </c>
      <c r="N83" s="5" t="str">
        <f t="shared" si="15"/>
        <v/>
      </c>
      <c r="O83" s="188"/>
      <c r="P83" s="188"/>
      <c r="Q83" s="188"/>
    </row>
    <row r="84" spans="1:17" ht="12.75" customHeight="1" x14ac:dyDescent="0.3">
      <c r="A84" s="65" t="str">
        <f t="shared" si="10"/>
        <v/>
      </c>
      <c r="B84" s="65"/>
      <c r="C84" s="62"/>
      <c r="D84" s="63"/>
      <c r="E84" s="64"/>
      <c r="F84" s="65"/>
      <c r="G84" s="55"/>
      <c r="H84" s="76"/>
      <c r="I84" s="35" t="str">
        <f t="shared" si="11"/>
        <v/>
      </c>
      <c r="J84" s="7" t="str">
        <f t="shared" si="12"/>
        <v/>
      </c>
      <c r="K84" s="7" t="str">
        <f t="shared" si="13"/>
        <v/>
      </c>
      <c r="L84" s="7"/>
      <c r="M84" s="7" t="str">
        <f t="shared" si="14"/>
        <v/>
      </c>
      <c r="N84" s="5" t="str">
        <f t="shared" si="15"/>
        <v/>
      </c>
      <c r="O84" s="188"/>
      <c r="P84" s="188"/>
      <c r="Q84" s="188"/>
    </row>
    <row r="85" spans="1:17" ht="12.75" customHeight="1" x14ac:dyDescent="0.3">
      <c r="A85" s="65" t="str">
        <f t="shared" si="10"/>
        <v/>
      </c>
      <c r="B85" s="65"/>
      <c r="C85" s="62"/>
      <c r="D85" s="63"/>
      <c r="E85" s="64"/>
      <c r="F85" s="65"/>
      <c r="G85" s="55"/>
      <c r="H85" s="76"/>
      <c r="I85" s="35" t="str">
        <f t="shared" si="11"/>
        <v/>
      </c>
      <c r="J85" s="7" t="str">
        <f t="shared" si="12"/>
        <v/>
      </c>
      <c r="K85" s="7" t="str">
        <f t="shared" si="13"/>
        <v/>
      </c>
      <c r="L85" s="7"/>
      <c r="M85" s="7" t="str">
        <f t="shared" si="14"/>
        <v/>
      </c>
      <c r="N85" s="5" t="str">
        <f t="shared" si="15"/>
        <v/>
      </c>
      <c r="O85" s="188"/>
      <c r="P85" s="188"/>
      <c r="Q85" s="188"/>
    </row>
    <row r="86" spans="1:17" ht="12.75" customHeight="1" x14ac:dyDescent="0.3">
      <c r="A86" s="65" t="str">
        <f t="shared" si="10"/>
        <v/>
      </c>
      <c r="B86" s="65"/>
      <c r="C86" s="62"/>
      <c r="D86" s="63"/>
      <c r="E86" s="64"/>
      <c r="F86" s="65"/>
      <c r="G86" s="55"/>
      <c r="H86" s="76"/>
      <c r="I86" s="35" t="str">
        <f t="shared" si="11"/>
        <v/>
      </c>
      <c r="J86" s="7" t="str">
        <f t="shared" si="12"/>
        <v/>
      </c>
      <c r="K86" s="7" t="str">
        <f t="shared" si="13"/>
        <v/>
      </c>
      <c r="L86" s="7"/>
      <c r="M86" s="7" t="str">
        <f t="shared" si="14"/>
        <v/>
      </c>
      <c r="N86" s="5" t="str">
        <f t="shared" si="15"/>
        <v/>
      </c>
      <c r="O86" s="188"/>
      <c r="P86" s="188"/>
      <c r="Q86" s="188"/>
    </row>
    <row r="87" spans="1:17" ht="12.75" customHeight="1" x14ac:dyDescent="0.3">
      <c r="A87" s="65" t="str">
        <f t="shared" si="10"/>
        <v/>
      </c>
      <c r="B87" s="65"/>
      <c r="C87" s="62"/>
      <c r="D87" s="63"/>
      <c r="E87" s="64"/>
      <c r="F87" s="65"/>
      <c r="G87" s="55"/>
      <c r="H87" s="76"/>
      <c r="I87" s="35" t="str">
        <f t="shared" si="11"/>
        <v/>
      </c>
      <c r="J87" s="7" t="str">
        <f t="shared" si="12"/>
        <v/>
      </c>
      <c r="K87" s="7" t="str">
        <f t="shared" si="13"/>
        <v/>
      </c>
      <c r="L87" s="7"/>
      <c r="M87" s="7" t="str">
        <f t="shared" si="14"/>
        <v/>
      </c>
      <c r="N87" s="5" t="str">
        <f t="shared" si="15"/>
        <v/>
      </c>
      <c r="O87" s="188"/>
      <c r="P87" s="188"/>
      <c r="Q87" s="188"/>
    </row>
    <row r="88" spans="1:17" ht="12.75" customHeight="1" x14ac:dyDescent="0.3">
      <c r="A88" s="65" t="str">
        <f t="shared" si="10"/>
        <v/>
      </c>
      <c r="B88" s="65"/>
      <c r="C88" s="62"/>
      <c r="D88" s="63"/>
      <c r="E88" s="64"/>
      <c r="F88" s="65"/>
      <c r="G88" s="55"/>
      <c r="H88" s="76"/>
      <c r="I88" s="35" t="str">
        <f t="shared" si="11"/>
        <v/>
      </c>
      <c r="J88" s="7" t="str">
        <f t="shared" si="12"/>
        <v/>
      </c>
      <c r="K88" s="7" t="str">
        <f t="shared" si="13"/>
        <v/>
      </c>
      <c r="L88" s="7"/>
      <c r="M88" s="7" t="str">
        <f t="shared" si="14"/>
        <v/>
      </c>
      <c r="N88" s="5" t="str">
        <f t="shared" si="15"/>
        <v/>
      </c>
      <c r="O88" s="188"/>
      <c r="P88" s="188"/>
      <c r="Q88" s="188"/>
    </row>
    <row r="89" spans="1:17" ht="12.75" customHeight="1" x14ac:dyDescent="0.3">
      <c r="A89" s="65" t="str">
        <f t="shared" si="10"/>
        <v/>
      </c>
      <c r="B89" s="65"/>
      <c r="C89" s="62"/>
      <c r="D89" s="63"/>
      <c r="E89" s="64"/>
      <c r="F89" s="65"/>
      <c r="G89" s="55"/>
      <c r="H89" s="76"/>
      <c r="I89" s="35" t="str">
        <f t="shared" si="11"/>
        <v/>
      </c>
      <c r="J89" s="7" t="str">
        <f t="shared" si="12"/>
        <v/>
      </c>
      <c r="K89" s="7" t="str">
        <f t="shared" si="13"/>
        <v/>
      </c>
      <c r="L89" s="7"/>
      <c r="M89" s="7" t="str">
        <f t="shared" si="14"/>
        <v/>
      </c>
      <c r="N89" s="5" t="str">
        <f t="shared" si="15"/>
        <v/>
      </c>
      <c r="O89" s="188"/>
      <c r="P89" s="188"/>
      <c r="Q89" s="188"/>
    </row>
    <row r="90" spans="1:17" ht="12.75" customHeight="1" x14ac:dyDescent="0.3">
      <c r="A90" s="65" t="str">
        <f t="shared" si="10"/>
        <v/>
      </c>
      <c r="B90" s="65"/>
      <c r="C90" s="62"/>
      <c r="D90" s="63"/>
      <c r="E90" s="64"/>
      <c r="F90" s="65"/>
      <c r="G90" s="55"/>
      <c r="H90" s="76"/>
      <c r="I90" s="35" t="str">
        <f t="shared" si="11"/>
        <v/>
      </c>
      <c r="J90" s="7" t="str">
        <f t="shared" si="12"/>
        <v/>
      </c>
      <c r="K90" s="7" t="str">
        <f t="shared" si="13"/>
        <v/>
      </c>
      <c r="L90" s="7"/>
      <c r="M90" s="7" t="str">
        <f t="shared" si="14"/>
        <v/>
      </c>
      <c r="N90" s="5" t="str">
        <f t="shared" si="15"/>
        <v/>
      </c>
      <c r="O90" s="188"/>
      <c r="P90" s="188"/>
      <c r="Q90" s="188"/>
    </row>
    <row r="91" spans="1:17" ht="12.75" customHeight="1" x14ac:dyDescent="0.3">
      <c r="A91" s="65" t="str">
        <f t="shared" si="10"/>
        <v/>
      </c>
      <c r="B91" s="65"/>
      <c r="C91" s="62"/>
      <c r="D91" s="63"/>
      <c r="E91" s="64"/>
      <c r="F91" s="65"/>
      <c r="G91" s="55"/>
      <c r="H91" s="76"/>
      <c r="I91" s="35" t="str">
        <f t="shared" si="11"/>
        <v/>
      </c>
      <c r="J91" s="7" t="str">
        <f t="shared" si="12"/>
        <v/>
      </c>
      <c r="K91" s="7" t="str">
        <f t="shared" si="13"/>
        <v/>
      </c>
      <c r="L91" s="7"/>
      <c r="M91" s="7" t="str">
        <f t="shared" si="14"/>
        <v/>
      </c>
      <c r="N91" s="5" t="str">
        <f t="shared" si="15"/>
        <v/>
      </c>
      <c r="O91" s="188"/>
      <c r="P91" s="188"/>
      <c r="Q91" s="188"/>
    </row>
    <row r="92" spans="1:17" ht="12.75" customHeight="1" x14ac:dyDescent="0.3">
      <c r="A92" s="65" t="str">
        <f t="shared" si="10"/>
        <v/>
      </c>
      <c r="B92" s="65"/>
      <c r="C92" s="62"/>
      <c r="D92" s="63"/>
      <c r="E92" s="64"/>
      <c r="F92" s="65"/>
      <c r="G92" s="55"/>
      <c r="H92" s="76"/>
      <c r="I92" s="35" t="str">
        <f t="shared" ref="I92:I102" si="16">IF(AND(OR(G92=0,H92=0)),"",G92*H92)</f>
        <v/>
      </c>
      <c r="J92" s="7" t="str">
        <f t="shared" si="12"/>
        <v/>
      </c>
      <c r="K92" s="7" t="str">
        <f t="shared" si="13"/>
        <v/>
      </c>
      <c r="L92" s="7"/>
      <c r="M92" s="7" t="str">
        <f t="shared" si="14"/>
        <v/>
      </c>
      <c r="N92" s="5" t="str">
        <f t="shared" si="15"/>
        <v/>
      </c>
      <c r="O92" s="188"/>
      <c r="P92" s="188"/>
      <c r="Q92" s="188"/>
    </row>
    <row r="93" spans="1:17" ht="12.75" customHeight="1" x14ac:dyDescent="0.3">
      <c r="A93" s="65" t="str">
        <f t="shared" si="10"/>
        <v/>
      </c>
      <c r="B93" s="65"/>
      <c r="C93" s="62"/>
      <c r="D93" s="63"/>
      <c r="E93" s="64"/>
      <c r="F93" s="65"/>
      <c r="G93" s="55"/>
      <c r="H93" s="76"/>
      <c r="I93" s="35" t="str">
        <f t="shared" si="16"/>
        <v/>
      </c>
      <c r="J93" s="7" t="str">
        <f t="shared" si="12"/>
        <v/>
      </c>
      <c r="K93" s="7" t="str">
        <f t="shared" si="13"/>
        <v/>
      </c>
      <c r="L93" s="7"/>
      <c r="M93" s="7" t="str">
        <f t="shared" si="14"/>
        <v/>
      </c>
      <c r="N93" s="5" t="str">
        <f t="shared" si="15"/>
        <v/>
      </c>
      <c r="O93" s="188"/>
      <c r="P93" s="188"/>
      <c r="Q93" s="188"/>
    </row>
    <row r="94" spans="1:17" ht="12.75" customHeight="1" x14ac:dyDescent="0.3">
      <c r="A94" s="65" t="str">
        <f t="shared" si="10"/>
        <v/>
      </c>
      <c r="B94" s="65"/>
      <c r="C94" s="62"/>
      <c r="D94" s="63"/>
      <c r="E94" s="64"/>
      <c r="F94" s="65"/>
      <c r="G94" s="55"/>
      <c r="H94" s="76"/>
      <c r="I94" s="35" t="str">
        <f t="shared" si="16"/>
        <v/>
      </c>
      <c r="J94" s="7" t="str">
        <f t="shared" si="12"/>
        <v/>
      </c>
      <c r="K94" s="7" t="str">
        <f t="shared" si="13"/>
        <v/>
      </c>
      <c r="L94" s="7"/>
      <c r="M94" s="7" t="str">
        <f t="shared" si="14"/>
        <v/>
      </c>
      <c r="N94" s="5" t="str">
        <f t="shared" si="15"/>
        <v/>
      </c>
      <c r="O94" s="188"/>
      <c r="P94" s="188"/>
      <c r="Q94" s="188"/>
    </row>
    <row r="95" spans="1:17" ht="12.75" customHeight="1" x14ac:dyDescent="0.3">
      <c r="A95" s="65" t="str">
        <f t="shared" si="10"/>
        <v/>
      </c>
      <c r="B95" s="65"/>
      <c r="C95" s="62"/>
      <c r="D95" s="63"/>
      <c r="E95" s="64"/>
      <c r="F95" s="65"/>
      <c r="G95" s="55"/>
      <c r="H95" s="76"/>
      <c r="I95" s="35" t="str">
        <f t="shared" si="16"/>
        <v/>
      </c>
      <c r="J95" s="7" t="str">
        <f t="shared" si="12"/>
        <v/>
      </c>
      <c r="K95" s="7" t="str">
        <f t="shared" si="13"/>
        <v/>
      </c>
      <c r="L95" s="7"/>
      <c r="M95" s="7" t="str">
        <f t="shared" si="14"/>
        <v/>
      </c>
      <c r="N95" s="5" t="str">
        <f t="shared" si="15"/>
        <v/>
      </c>
      <c r="O95" s="188"/>
      <c r="P95" s="188"/>
      <c r="Q95" s="188"/>
    </row>
    <row r="96" spans="1:17" ht="12.75" customHeight="1" x14ac:dyDescent="0.3">
      <c r="A96" s="65" t="str">
        <f t="shared" si="10"/>
        <v/>
      </c>
      <c r="B96" s="65"/>
      <c r="C96" s="62"/>
      <c r="D96" s="63"/>
      <c r="E96" s="64"/>
      <c r="F96" s="65"/>
      <c r="G96" s="55"/>
      <c r="H96" s="76"/>
      <c r="I96" s="35" t="str">
        <f t="shared" si="16"/>
        <v/>
      </c>
      <c r="J96" s="7" t="str">
        <f t="shared" si="12"/>
        <v/>
      </c>
      <c r="K96" s="7" t="str">
        <f t="shared" si="13"/>
        <v/>
      </c>
      <c r="L96" s="7"/>
      <c r="M96" s="7" t="str">
        <f t="shared" si="14"/>
        <v/>
      </c>
      <c r="N96" s="5" t="str">
        <f t="shared" si="15"/>
        <v/>
      </c>
      <c r="O96" s="188"/>
      <c r="P96" s="188"/>
      <c r="Q96" s="188"/>
    </row>
    <row r="97" spans="1:17" ht="12.75" customHeight="1" x14ac:dyDescent="0.3">
      <c r="A97" s="65" t="str">
        <f t="shared" si="10"/>
        <v/>
      </c>
      <c r="B97" s="65"/>
      <c r="C97" s="62"/>
      <c r="D97" s="63"/>
      <c r="E97" s="64"/>
      <c r="F97" s="65"/>
      <c r="G97" s="55"/>
      <c r="H97" s="76"/>
      <c r="I97" s="35" t="str">
        <f t="shared" si="16"/>
        <v/>
      </c>
      <c r="J97" s="7" t="str">
        <f t="shared" si="12"/>
        <v/>
      </c>
      <c r="K97" s="7" t="str">
        <f t="shared" si="13"/>
        <v/>
      </c>
      <c r="L97" s="7"/>
      <c r="M97" s="7" t="str">
        <f t="shared" si="14"/>
        <v/>
      </c>
      <c r="N97" s="5" t="str">
        <f t="shared" si="15"/>
        <v/>
      </c>
      <c r="O97" s="188"/>
      <c r="P97" s="188"/>
      <c r="Q97" s="188"/>
    </row>
    <row r="98" spans="1:17" ht="12.75" customHeight="1" x14ac:dyDescent="0.3">
      <c r="A98" s="65" t="str">
        <f t="shared" si="10"/>
        <v/>
      </c>
      <c r="B98" s="65"/>
      <c r="C98" s="62"/>
      <c r="D98" s="63"/>
      <c r="E98" s="64"/>
      <c r="F98" s="65"/>
      <c r="G98" s="55"/>
      <c r="H98" s="76"/>
      <c r="I98" s="35" t="str">
        <f t="shared" si="16"/>
        <v/>
      </c>
      <c r="J98" s="7" t="str">
        <f t="shared" si="12"/>
        <v/>
      </c>
      <c r="K98" s="7" t="str">
        <f t="shared" si="13"/>
        <v/>
      </c>
      <c r="L98" s="7"/>
      <c r="M98" s="7" t="str">
        <f t="shared" si="14"/>
        <v/>
      </c>
      <c r="N98" s="5" t="str">
        <f t="shared" si="15"/>
        <v/>
      </c>
      <c r="O98" s="188"/>
      <c r="P98" s="188"/>
      <c r="Q98" s="188"/>
    </row>
    <row r="99" spans="1:17" ht="12.75" customHeight="1" x14ac:dyDescent="0.3">
      <c r="A99" s="65" t="str">
        <f t="shared" si="10"/>
        <v/>
      </c>
      <c r="B99" s="65"/>
      <c r="C99" s="62"/>
      <c r="D99" s="63"/>
      <c r="E99" s="64"/>
      <c r="F99" s="65"/>
      <c r="G99" s="55"/>
      <c r="H99" s="76"/>
      <c r="I99" s="35" t="str">
        <f t="shared" si="16"/>
        <v/>
      </c>
      <c r="J99" s="7" t="str">
        <f t="shared" si="12"/>
        <v/>
      </c>
      <c r="K99" s="7" t="str">
        <f t="shared" si="13"/>
        <v/>
      </c>
      <c r="L99" s="7"/>
      <c r="M99" s="7" t="str">
        <f t="shared" si="14"/>
        <v/>
      </c>
      <c r="N99" s="5" t="str">
        <f t="shared" si="15"/>
        <v/>
      </c>
      <c r="O99" s="188"/>
      <c r="P99" s="188"/>
      <c r="Q99" s="188"/>
    </row>
    <row r="100" spans="1:17" ht="12.75" customHeight="1" x14ac:dyDescent="0.3">
      <c r="A100" s="65" t="str">
        <f t="shared" si="10"/>
        <v/>
      </c>
      <c r="B100" s="65"/>
      <c r="C100" s="62"/>
      <c r="D100" s="63"/>
      <c r="E100" s="64"/>
      <c r="F100" s="65"/>
      <c r="G100" s="55"/>
      <c r="H100" s="76"/>
      <c r="I100" s="35" t="str">
        <f t="shared" si="16"/>
        <v/>
      </c>
      <c r="J100" s="7" t="str">
        <f t="shared" si="12"/>
        <v/>
      </c>
      <c r="K100" s="7" t="str">
        <f t="shared" si="13"/>
        <v/>
      </c>
      <c r="L100" s="7"/>
      <c r="M100" s="7" t="str">
        <f t="shared" si="14"/>
        <v/>
      </c>
      <c r="N100" s="5" t="str">
        <f t="shared" si="15"/>
        <v/>
      </c>
      <c r="O100" s="188"/>
      <c r="P100" s="188"/>
      <c r="Q100" s="188"/>
    </row>
    <row r="101" spans="1:17" ht="12.75" customHeight="1" x14ac:dyDescent="0.3">
      <c r="A101" s="65" t="str">
        <f t="shared" si="10"/>
        <v/>
      </c>
      <c r="B101" s="65"/>
      <c r="C101" s="62"/>
      <c r="D101" s="63"/>
      <c r="E101" s="64"/>
      <c r="F101" s="65"/>
      <c r="G101" s="55"/>
      <c r="H101" s="76"/>
      <c r="I101" s="35" t="str">
        <f t="shared" si="16"/>
        <v/>
      </c>
      <c r="J101" s="7" t="str">
        <f t="shared" si="12"/>
        <v/>
      </c>
      <c r="K101" s="7" t="str">
        <f t="shared" si="13"/>
        <v/>
      </c>
      <c r="L101" s="7"/>
      <c r="M101" s="7" t="str">
        <f t="shared" si="14"/>
        <v/>
      </c>
      <c r="N101" s="5" t="str">
        <f t="shared" si="15"/>
        <v/>
      </c>
      <c r="O101" s="188"/>
      <c r="P101" s="188"/>
      <c r="Q101" s="188"/>
    </row>
    <row r="102" spans="1:17" ht="12.75" customHeight="1" x14ac:dyDescent="0.3">
      <c r="A102" s="65" t="str">
        <f t="shared" si="10"/>
        <v/>
      </c>
      <c r="B102" s="65"/>
      <c r="C102" s="62"/>
      <c r="D102" s="63"/>
      <c r="E102" s="64"/>
      <c r="F102" s="65"/>
      <c r="G102" s="55"/>
      <c r="H102" s="76"/>
      <c r="I102" s="35" t="str">
        <f t="shared" si="16"/>
        <v/>
      </c>
      <c r="J102" s="7" t="str">
        <f t="shared" si="12"/>
        <v/>
      </c>
      <c r="K102" s="7" t="str">
        <f t="shared" si="13"/>
        <v/>
      </c>
      <c r="L102" s="7"/>
      <c r="M102" s="7" t="str">
        <f t="shared" si="14"/>
        <v/>
      </c>
      <c r="N102" s="5" t="str">
        <f>IF(AND(M102="DM ",ISNUMBER(MAX(N91:N101))),MAX(N91:N101)+1,"")</f>
        <v/>
      </c>
      <c r="O102" s="188"/>
      <c r="P102" s="188"/>
      <c r="Q102" s="188"/>
    </row>
    <row r="103" spans="1:17" ht="20.100000000000001" customHeight="1" x14ac:dyDescent="0.25">
      <c r="A103" s="164" t="str">
        <f>$B$9</f>
        <v>SANS 1200DM</v>
      </c>
      <c r="B103" s="140"/>
      <c r="C103" s="130" t="s">
        <v>21</v>
      </c>
      <c r="D103" s="130"/>
      <c r="E103" s="141"/>
      <c r="F103" s="142"/>
      <c r="G103" s="142"/>
      <c r="H103" s="142"/>
      <c r="I103" s="181" t="str">
        <f>IF(MAX(I7:I102)&gt;0,SUM(I7:I102),"")</f>
        <v/>
      </c>
      <c r="J103" s="187"/>
      <c r="K103" s="187"/>
      <c r="L103" s="187"/>
      <c r="M103" s="187"/>
      <c r="N103" s="187"/>
      <c r="O103" s="187"/>
      <c r="P103" s="187"/>
      <c r="Q103" s="187"/>
    </row>
    <row r="104" spans="1:17" ht="12.75" customHeight="1" x14ac:dyDescent="0.25"/>
    <row r="105" spans="1:17" ht="12.75" customHeight="1" x14ac:dyDescent="0.25"/>
    <row r="106" spans="1:17" ht="12.75" customHeight="1" x14ac:dyDescent="0.25"/>
    <row r="107" spans="1:17" ht="12.75" customHeight="1" x14ac:dyDescent="0.25"/>
    <row r="108" spans="1:17" ht="12.75" customHeight="1" x14ac:dyDescent="0.25"/>
    <row r="109" spans="1:17" ht="12.75" customHeight="1" x14ac:dyDescent="0.25"/>
    <row r="110" spans="1:17" ht="12.75" customHeight="1" x14ac:dyDescent="0.25"/>
    <row r="111" spans="1:17" ht="12.75" customHeight="1" x14ac:dyDescent="0.25"/>
    <row r="112" spans="1:17"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sheetData>
  <mergeCells count="12">
    <mergeCell ref="A5:I5"/>
    <mergeCell ref="C6:E6"/>
    <mergeCell ref="A1:B4"/>
    <mergeCell ref="C1:E4"/>
    <mergeCell ref="F1:G1"/>
    <mergeCell ref="H1:I1"/>
    <mergeCell ref="F2:G2"/>
    <mergeCell ref="H2:I2"/>
    <mergeCell ref="F3:G3"/>
    <mergeCell ref="H3:I3"/>
    <mergeCell ref="F4:G4"/>
    <mergeCell ref="H4:I4"/>
  </mergeCells>
  <pageMargins left="0.74803149606299213" right="0.74803149606299213" top="0.98425196850393704" bottom="0.98425196850393704" header="0.51181102362204722" footer="0.51181102362204722"/>
  <pageSetup paperSize="9" scale="99" fitToHeight="0" orientation="landscape" r:id="rId1"/>
  <headerFooter alignWithMargins="0">
    <oddHeader>&amp;L&amp;G</oddHeader>
    <oddFooter>&amp;C&amp;"Arial Narrow,Regular"&amp;9SECTION1200DM: EARTHWORKS (ROADS, SUBGRADE)
Page No:&amp;P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D3ACB-F740-4AED-BFE0-E615D352B4AF}">
  <sheetPr>
    <tabColor rgb="FF00FF00"/>
    <pageSetUpPr fitToPage="1"/>
  </sheetPr>
  <dimension ref="A1:P1116"/>
  <sheetViews>
    <sheetView view="pageBreakPreview" zoomScale="85" zoomScaleNormal="100" zoomScaleSheetLayoutView="85" zoomScalePageLayoutView="70" workbookViewId="0">
      <selection activeCell="E19" sqref="E19"/>
    </sheetView>
  </sheetViews>
  <sheetFormatPr defaultColWidth="9.140625" defaultRowHeight="8.1" customHeight="1" x14ac:dyDescent="0.25"/>
  <cols>
    <col min="1" max="1" width="7.7109375" style="11" customWidth="1"/>
    <col min="2" max="2" width="15.140625" style="11" customWidth="1"/>
    <col min="3" max="4" width="3.7109375" style="11" customWidth="1"/>
    <col min="5" max="5" width="49.140625" style="11" customWidth="1"/>
    <col min="6" max="6" width="7.7109375" style="49" customWidth="1"/>
    <col min="7" max="9" width="12.7109375" style="49" customWidth="1"/>
    <col min="10" max="10" width="17.7109375" style="49" customWidth="1"/>
    <col min="11" max="15" width="9.140625" style="11" hidden="1" customWidth="1"/>
    <col min="16" max="16" width="17.7109375" style="49" customWidth="1"/>
    <col min="17" max="16384" width="9.140625" style="11"/>
  </cols>
  <sheetData>
    <row r="1" spans="1:16" ht="12.75" customHeight="1" x14ac:dyDescent="0.2">
      <c r="A1" s="251"/>
      <c r="B1" s="252"/>
      <c r="C1" s="251" t="str">
        <f>'[1]P&amp;G REV01'!C1</f>
        <v>Central East Cluster
Civil Works  Detailed Design Package
Bill of Quantities</v>
      </c>
      <c r="D1" s="252"/>
      <c r="E1" s="257"/>
      <c r="F1" s="260" t="s">
        <v>561</v>
      </c>
      <c r="G1" s="261"/>
      <c r="H1" s="262"/>
      <c r="I1" s="263"/>
      <c r="J1" s="264"/>
      <c r="P1" s="11"/>
    </row>
    <row r="2" spans="1:16" ht="12.75" customHeight="1" x14ac:dyDescent="0.2">
      <c r="A2" s="253"/>
      <c r="B2" s="254"/>
      <c r="C2" s="253"/>
      <c r="D2" s="254"/>
      <c r="E2" s="258"/>
      <c r="F2" s="260" t="s">
        <v>562</v>
      </c>
      <c r="G2" s="261"/>
      <c r="H2" s="262"/>
      <c r="I2" s="263"/>
      <c r="J2" s="264"/>
      <c r="P2" s="11"/>
    </row>
    <row r="3" spans="1:16" ht="12.75" customHeight="1" x14ac:dyDescent="0.2">
      <c r="A3" s="253"/>
      <c r="B3" s="254"/>
      <c r="C3" s="253"/>
      <c r="D3" s="254"/>
      <c r="E3" s="258"/>
      <c r="F3" s="260" t="s">
        <v>563</v>
      </c>
      <c r="G3" s="261"/>
      <c r="H3" s="262"/>
      <c r="I3" s="263"/>
      <c r="J3" s="264"/>
      <c r="P3" s="11"/>
    </row>
    <row r="4" spans="1:16" ht="12.75" customHeight="1" x14ac:dyDescent="0.2">
      <c r="A4" s="255"/>
      <c r="B4" s="256"/>
      <c r="C4" s="255"/>
      <c r="D4" s="256"/>
      <c r="E4" s="259"/>
      <c r="F4" s="260" t="s">
        <v>564</v>
      </c>
      <c r="G4" s="261"/>
      <c r="H4" s="262"/>
      <c r="I4" s="263"/>
      <c r="J4" s="264"/>
      <c r="P4" s="11"/>
    </row>
    <row r="5" spans="1:16" ht="13.5" customHeight="1" x14ac:dyDescent="0.25">
      <c r="A5" s="537" t="str">
        <f>'COVER SHEET'!B2</f>
        <v>Project  Name: SASOL CHEM 88/11 kV SUBSTATION BREAKER ROOM - NEW CABLE TRENCH AND RELATED WORKS:
Civil works - Bill of Quantities</v>
      </c>
      <c r="B5" s="538"/>
      <c r="C5" s="538"/>
      <c r="D5" s="538"/>
      <c r="E5" s="538"/>
      <c r="F5" s="538"/>
      <c r="G5" s="538"/>
      <c r="H5" s="538"/>
      <c r="I5" s="538"/>
      <c r="J5" s="539"/>
      <c r="P5" s="11"/>
    </row>
    <row r="6" spans="1:16" ht="25.5" customHeight="1" x14ac:dyDescent="0.25">
      <c r="A6" s="540" t="s">
        <v>565</v>
      </c>
      <c r="B6" s="540" t="s">
        <v>566</v>
      </c>
      <c r="C6" s="541" t="s">
        <v>0</v>
      </c>
      <c r="D6" s="542"/>
      <c r="E6" s="543"/>
      <c r="F6" s="540" t="s">
        <v>1</v>
      </c>
      <c r="G6" s="540" t="s">
        <v>2</v>
      </c>
      <c r="H6" s="540" t="s">
        <v>3</v>
      </c>
      <c r="I6" s="544"/>
      <c r="J6" s="545" t="s">
        <v>4</v>
      </c>
      <c r="K6" s="546"/>
      <c r="L6" s="546"/>
      <c r="M6" s="546"/>
      <c r="N6" s="546"/>
      <c r="O6" s="546"/>
      <c r="P6" s="545" t="s">
        <v>4</v>
      </c>
    </row>
    <row r="7" spans="1:16" ht="12.75" customHeight="1" x14ac:dyDescent="0.2">
      <c r="A7" s="547" t="str">
        <f t="shared" ref="A7:A170" si="0">CONCATENATE(N7,O7)</f>
        <v/>
      </c>
      <c r="B7" s="548"/>
      <c r="C7" s="549"/>
      <c r="D7" s="550"/>
      <c r="E7" s="551"/>
      <c r="F7" s="548"/>
      <c r="G7" s="552"/>
      <c r="H7" s="553"/>
      <c r="I7" s="554"/>
      <c r="J7" s="555" t="str">
        <f t="shared" ref="J7:J20" si="1">IF(AND(OR(G7=0,H7=0)),"",G7*H7)</f>
        <v/>
      </c>
      <c r="K7" s="546"/>
      <c r="L7" s="546"/>
      <c r="M7" s="546"/>
      <c r="N7" s="546"/>
      <c r="O7" s="546"/>
      <c r="P7" s="555" t="str">
        <f t="shared" ref="P7:P16" si="2">IF(AND(OR(M7=0,N7=0)),"",M7*N7)</f>
        <v/>
      </c>
    </row>
    <row r="8" spans="1:16" ht="12.75" customHeight="1" x14ac:dyDescent="0.25">
      <c r="A8" s="556" t="str">
        <f t="shared" si="0"/>
        <v/>
      </c>
      <c r="B8" s="556"/>
      <c r="C8" s="557"/>
      <c r="D8" s="558"/>
      <c r="E8" s="559"/>
      <c r="F8" s="556"/>
      <c r="G8" s="560"/>
      <c r="H8" s="561"/>
      <c r="I8" s="562"/>
      <c r="J8" s="563" t="str">
        <f t="shared" si="1"/>
        <v/>
      </c>
      <c r="K8" s="546"/>
      <c r="L8" s="546"/>
      <c r="M8" s="546"/>
      <c r="N8" s="546"/>
      <c r="O8" s="546"/>
      <c r="P8" s="563" t="str">
        <f t="shared" si="2"/>
        <v/>
      </c>
    </row>
    <row r="9" spans="1:16" ht="12.75" customHeight="1" x14ac:dyDescent="0.25">
      <c r="A9" s="556" t="str">
        <f t="shared" si="0"/>
        <v/>
      </c>
      <c r="B9" s="564" t="s">
        <v>178</v>
      </c>
      <c r="C9" s="565" t="s">
        <v>73</v>
      </c>
      <c r="D9" s="558"/>
      <c r="E9" s="559"/>
      <c r="F9" s="556"/>
      <c r="G9" s="560"/>
      <c r="H9" s="561"/>
      <c r="I9" s="562"/>
      <c r="J9" s="563" t="str">
        <f t="shared" si="1"/>
        <v/>
      </c>
      <c r="K9" s="546"/>
      <c r="L9" s="546"/>
      <c r="M9" s="546"/>
      <c r="N9" s="546"/>
      <c r="O9" s="546"/>
      <c r="P9" s="563" t="str">
        <f t="shared" si="2"/>
        <v/>
      </c>
    </row>
    <row r="10" spans="1:16" ht="12.75" customHeight="1" x14ac:dyDescent="0.25">
      <c r="A10" s="566" t="str">
        <f t="shared" si="0"/>
        <v/>
      </c>
      <c r="B10" s="556"/>
      <c r="C10" s="565" t="s">
        <v>74</v>
      </c>
      <c r="D10" s="546"/>
      <c r="E10" s="567"/>
      <c r="F10" s="566"/>
      <c r="G10" s="568"/>
      <c r="H10" s="569"/>
      <c r="I10" s="570"/>
      <c r="J10" s="571" t="str">
        <f t="shared" si="1"/>
        <v/>
      </c>
      <c r="K10" s="546"/>
      <c r="L10" s="546"/>
      <c r="M10" s="546"/>
      <c r="N10" s="546"/>
      <c r="O10" s="546"/>
      <c r="P10" s="571" t="str">
        <f t="shared" si="2"/>
        <v/>
      </c>
    </row>
    <row r="11" spans="1:16" ht="12.75" customHeight="1" x14ac:dyDescent="0.25">
      <c r="A11" s="566" t="str">
        <f t="shared" si="0"/>
        <v/>
      </c>
      <c r="B11" s="566"/>
      <c r="C11" s="572"/>
      <c r="D11" s="546"/>
      <c r="E11" s="567"/>
      <c r="F11" s="566"/>
      <c r="G11" s="568"/>
      <c r="H11" s="569"/>
      <c r="I11" s="570"/>
      <c r="J11" s="571" t="str">
        <f t="shared" si="1"/>
        <v/>
      </c>
      <c r="K11" s="546"/>
      <c r="L11" s="546"/>
      <c r="M11" s="546"/>
      <c r="N11" s="546"/>
      <c r="O11" s="546"/>
      <c r="P11" s="571" t="str">
        <f t="shared" si="2"/>
        <v/>
      </c>
    </row>
    <row r="12" spans="1:16" ht="12.75" customHeight="1" x14ac:dyDescent="0.25">
      <c r="A12" s="566" t="str">
        <f t="shared" si="0"/>
        <v/>
      </c>
      <c r="B12" s="566"/>
      <c r="C12" s="572"/>
      <c r="D12" s="546"/>
      <c r="E12" s="567"/>
      <c r="F12" s="566"/>
      <c r="G12" s="568"/>
      <c r="H12" s="569"/>
      <c r="I12" s="570"/>
      <c r="J12" s="571" t="str">
        <f t="shared" si="1"/>
        <v/>
      </c>
      <c r="K12" s="546"/>
      <c r="L12" s="546"/>
      <c r="M12" s="546"/>
      <c r="N12" s="546"/>
      <c r="O12" s="546"/>
      <c r="P12" s="571" t="str">
        <f t="shared" si="2"/>
        <v/>
      </c>
    </row>
    <row r="13" spans="1:16" ht="12.75" customHeight="1" x14ac:dyDescent="0.25">
      <c r="A13" s="566" t="str">
        <f t="shared" si="0"/>
        <v>G 1</v>
      </c>
      <c r="B13" s="566" t="s">
        <v>740</v>
      </c>
      <c r="C13" s="557" t="s">
        <v>101</v>
      </c>
      <c r="D13" s="558"/>
      <c r="E13" s="559"/>
      <c r="F13" s="566"/>
      <c r="G13" s="568"/>
      <c r="H13" s="569"/>
      <c r="I13" s="570"/>
      <c r="J13" s="571" t="str">
        <f t="shared" si="1"/>
        <v/>
      </c>
      <c r="K13" s="573" t="str">
        <f>IF(ISBLANK(B13),"","G ")</f>
        <v xml:space="preserve">G </v>
      </c>
      <c r="L13" s="573" t="str">
        <f>IF(ISBLANK(F13),"","G ")</f>
        <v/>
      </c>
      <c r="M13" s="573"/>
      <c r="N13" s="573" t="str">
        <f>IF(K13="G ","G ",IF(L13="G ","G ",""))</f>
        <v xml:space="preserve">G </v>
      </c>
      <c r="O13" s="574">
        <f>IF(N13="G ",1,"")</f>
        <v>1</v>
      </c>
      <c r="P13" s="571" t="str">
        <f t="shared" si="2"/>
        <v/>
      </c>
    </row>
    <row r="14" spans="1:16" ht="12.75" customHeight="1" x14ac:dyDescent="0.25">
      <c r="A14" s="566" t="str">
        <f t="shared" si="0"/>
        <v/>
      </c>
      <c r="B14" s="566"/>
      <c r="C14" s="557"/>
      <c r="D14" s="546"/>
      <c r="E14" s="567"/>
      <c r="F14" s="566"/>
      <c r="G14" s="568"/>
      <c r="H14" s="569"/>
      <c r="I14" s="570"/>
      <c r="J14" s="571" t="str">
        <f t="shared" si="1"/>
        <v/>
      </c>
      <c r="K14" s="573" t="str">
        <f t="shared" ref="K14:K177" si="3">IF(ISBLANK(B14),"","G ")</f>
        <v/>
      </c>
      <c r="L14" s="573" t="str">
        <f t="shared" ref="L14:L177" si="4">IF(ISBLANK(F14),"","G ")</f>
        <v/>
      </c>
      <c r="M14" s="573"/>
      <c r="N14" s="573" t="str">
        <f t="shared" ref="N14:N177" si="5">IF(K14="G ","G ",IF(L14="G ","G ",""))</f>
        <v/>
      </c>
      <c r="O14" s="574" t="str">
        <f>IF(AND(N14="G ",ISNUMBER(MAX(O6:O13))),MAX(O6:O13)+1,"")</f>
        <v/>
      </c>
      <c r="P14" s="571" t="str">
        <f t="shared" si="2"/>
        <v/>
      </c>
    </row>
    <row r="15" spans="1:16" ht="12.75" hidden="1" customHeight="1" x14ac:dyDescent="0.25">
      <c r="A15" s="566" t="str">
        <f t="shared" si="0"/>
        <v>G 2</v>
      </c>
      <c r="B15" s="566" t="s">
        <v>740</v>
      </c>
      <c r="C15" s="575" t="s">
        <v>320</v>
      </c>
      <c r="D15" s="576" t="s">
        <v>158</v>
      </c>
      <c r="E15" s="577"/>
      <c r="F15" s="566" t="s">
        <v>47</v>
      </c>
      <c r="G15" s="568"/>
      <c r="H15" s="569"/>
      <c r="I15" s="570"/>
      <c r="J15" s="571" t="str">
        <f t="shared" si="1"/>
        <v/>
      </c>
      <c r="K15" s="573" t="str">
        <f t="shared" si="3"/>
        <v xml:space="preserve">G </v>
      </c>
      <c r="L15" s="573" t="str">
        <f t="shared" si="4"/>
        <v xml:space="preserve">G </v>
      </c>
      <c r="M15" s="573"/>
      <c r="N15" s="573" t="str">
        <f t="shared" si="5"/>
        <v xml:space="preserve">G </v>
      </c>
      <c r="O15" s="574">
        <f>IF(AND(N15="G ",ISNUMBER(MAX(O6:O14))),MAX(O6:O14)+1,"")</f>
        <v>2</v>
      </c>
      <c r="P15" s="571" t="str">
        <f t="shared" si="2"/>
        <v/>
      </c>
    </row>
    <row r="16" spans="1:16" ht="12.75" hidden="1" customHeight="1" x14ac:dyDescent="0.25">
      <c r="A16" s="566" t="str">
        <f t="shared" si="0"/>
        <v/>
      </c>
      <c r="B16" s="566"/>
      <c r="C16" s="572"/>
      <c r="D16" s="546"/>
      <c r="E16" s="577"/>
      <c r="F16" s="566"/>
      <c r="G16" s="568"/>
      <c r="H16" s="569"/>
      <c r="I16" s="570"/>
      <c r="J16" s="571" t="str">
        <f t="shared" si="1"/>
        <v/>
      </c>
      <c r="K16" s="573" t="str">
        <f t="shared" si="3"/>
        <v/>
      </c>
      <c r="L16" s="573" t="str">
        <f t="shared" si="4"/>
        <v/>
      </c>
      <c r="M16" s="573"/>
      <c r="N16" s="573" t="str">
        <f t="shared" si="5"/>
        <v/>
      </c>
      <c r="O16" s="574" t="str">
        <f>IF(AND(N16="G ",ISNUMBER(MAX(O7:O15))),MAX(O7:O15)+1,"")</f>
        <v/>
      </c>
      <c r="P16" s="571" t="str">
        <f t="shared" si="2"/>
        <v/>
      </c>
    </row>
    <row r="17" spans="1:16" ht="12.75" customHeight="1" x14ac:dyDescent="0.25">
      <c r="A17" s="566" t="str">
        <f t="shared" si="0"/>
        <v/>
      </c>
      <c r="B17" s="566" t="s">
        <v>741</v>
      </c>
      <c r="C17" s="575" t="s">
        <v>8</v>
      </c>
      <c r="D17" s="576" t="s">
        <v>102</v>
      </c>
      <c r="E17" s="577"/>
      <c r="F17" s="566" t="s">
        <v>47</v>
      </c>
      <c r="G17" s="568">
        <v>40</v>
      </c>
      <c r="H17" s="569"/>
      <c r="I17" s="570"/>
      <c r="J17" s="571"/>
      <c r="K17" s="573"/>
      <c r="L17" s="573"/>
      <c r="M17" s="573"/>
      <c r="N17" s="573"/>
      <c r="O17" s="574"/>
      <c r="P17" s="571"/>
    </row>
    <row r="18" spans="1:16" ht="12.75" customHeight="1" x14ac:dyDescent="0.25">
      <c r="A18" s="566" t="str">
        <f t="shared" si="0"/>
        <v/>
      </c>
      <c r="B18" s="566"/>
      <c r="C18" s="557"/>
      <c r="D18" s="546"/>
      <c r="E18" s="567"/>
      <c r="F18" s="566"/>
      <c r="G18" s="568"/>
      <c r="H18" s="569"/>
      <c r="I18" s="570"/>
      <c r="J18" s="571"/>
      <c r="K18" s="573"/>
      <c r="L18" s="573"/>
      <c r="M18" s="573"/>
      <c r="N18" s="573"/>
      <c r="O18" s="574"/>
      <c r="P18" s="571"/>
    </row>
    <row r="19" spans="1:16" ht="12.75" customHeight="1" x14ac:dyDescent="0.25">
      <c r="A19" s="566" t="str">
        <f t="shared" si="0"/>
        <v/>
      </c>
      <c r="B19" s="566" t="s">
        <v>742</v>
      </c>
      <c r="C19" s="557" t="s">
        <v>103</v>
      </c>
      <c r="D19" s="558"/>
      <c r="E19" s="559"/>
      <c r="F19" s="566"/>
      <c r="G19" s="568"/>
      <c r="H19" s="569"/>
      <c r="I19" s="570"/>
      <c r="J19" s="571"/>
      <c r="K19" s="573"/>
      <c r="L19" s="573"/>
      <c r="M19" s="573"/>
      <c r="N19" s="573"/>
      <c r="O19" s="574"/>
      <c r="P19" s="571"/>
    </row>
    <row r="20" spans="1:16" ht="12.75" customHeight="1" x14ac:dyDescent="0.25">
      <c r="A20" s="566" t="str">
        <f t="shared" si="0"/>
        <v/>
      </c>
      <c r="B20" s="566"/>
      <c r="C20" s="572"/>
      <c r="D20" s="546"/>
      <c r="E20" s="567"/>
      <c r="F20" s="566"/>
      <c r="G20" s="568"/>
      <c r="H20" s="569"/>
      <c r="I20" s="570"/>
      <c r="J20" s="571"/>
      <c r="K20" s="573"/>
      <c r="L20" s="573"/>
      <c r="M20" s="573"/>
      <c r="N20" s="573"/>
      <c r="O20" s="574"/>
      <c r="P20" s="571"/>
    </row>
    <row r="21" spans="1:16" ht="12.75" customHeight="1" x14ac:dyDescent="0.25">
      <c r="A21" s="566" t="str">
        <f t="shared" si="0"/>
        <v/>
      </c>
      <c r="B21" s="566" t="s">
        <v>742</v>
      </c>
      <c r="C21" s="557" t="s">
        <v>1196</v>
      </c>
      <c r="D21" s="546"/>
      <c r="E21" s="567"/>
      <c r="F21" s="566"/>
      <c r="G21" s="568"/>
      <c r="H21" s="569"/>
      <c r="I21" s="570"/>
      <c r="J21" s="571"/>
      <c r="K21" s="573"/>
      <c r="L21" s="573"/>
      <c r="M21" s="573"/>
      <c r="N21" s="573"/>
      <c r="O21" s="574"/>
      <c r="P21" s="571"/>
    </row>
    <row r="22" spans="1:16" ht="12.75" customHeight="1" x14ac:dyDescent="0.25">
      <c r="A22" s="566" t="str">
        <f t="shared" si="0"/>
        <v/>
      </c>
      <c r="B22" s="566"/>
      <c r="C22" s="572"/>
      <c r="D22" s="546"/>
      <c r="E22" s="567"/>
      <c r="F22" s="566"/>
      <c r="G22" s="568"/>
      <c r="H22" s="569"/>
      <c r="I22" s="570"/>
      <c r="J22" s="571"/>
      <c r="K22" s="573"/>
      <c r="L22" s="573"/>
      <c r="M22" s="573"/>
      <c r="N22" s="573"/>
      <c r="O22" s="574"/>
      <c r="P22" s="571"/>
    </row>
    <row r="23" spans="1:16" ht="12.75" hidden="1" customHeight="1" x14ac:dyDescent="0.25">
      <c r="A23" s="566" t="str">
        <f t="shared" si="0"/>
        <v/>
      </c>
      <c r="B23" s="566"/>
      <c r="C23" s="572" t="s">
        <v>320</v>
      </c>
      <c r="D23" s="546" t="s">
        <v>159</v>
      </c>
      <c r="E23" s="567"/>
      <c r="F23" s="566" t="s">
        <v>107</v>
      </c>
      <c r="G23" s="568">
        <v>0</v>
      </c>
      <c r="H23" s="569"/>
      <c r="I23" s="570"/>
      <c r="J23" s="571"/>
      <c r="K23" s="573"/>
      <c r="L23" s="573"/>
      <c r="M23" s="573"/>
      <c r="N23" s="573"/>
      <c r="O23" s="574"/>
      <c r="P23" s="571"/>
    </row>
    <row r="24" spans="1:16" ht="12.75" hidden="1" customHeight="1" x14ac:dyDescent="0.25">
      <c r="A24" s="566" t="str">
        <f t="shared" si="0"/>
        <v/>
      </c>
      <c r="B24" s="566"/>
      <c r="C24" s="572"/>
      <c r="D24" s="546"/>
      <c r="E24" s="567"/>
      <c r="F24" s="566"/>
      <c r="G24" s="568"/>
      <c r="H24" s="569"/>
      <c r="I24" s="570"/>
      <c r="J24" s="571"/>
      <c r="K24" s="573"/>
      <c r="L24" s="573"/>
      <c r="M24" s="573"/>
      <c r="N24" s="573"/>
      <c r="O24" s="574"/>
      <c r="P24" s="571"/>
    </row>
    <row r="25" spans="1:16" ht="12.75" customHeight="1" x14ac:dyDescent="0.25">
      <c r="A25" s="566" t="str">
        <f t="shared" si="0"/>
        <v/>
      </c>
      <c r="B25" s="566"/>
      <c r="C25" s="572" t="s">
        <v>8</v>
      </c>
      <c r="D25" s="546" t="s">
        <v>956</v>
      </c>
      <c r="E25" s="567"/>
      <c r="F25" s="566" t="s">
        <v>107</v>
      </c>
      <c r="G25" s="568">
        <v>111</v>
      </c>
      <c r="H25" s="569"/>
      <c r="I25" s="570"/>
      <c r="J25" s="571"/>
      <c r="K25" s="573"/>
      <c r="L25" s="573"/>
      <c r="M25" s="573"/>
      <c r="N25" s="573"/>
      <c r="O25" s="574"/>
      <c r="P25" s="571"/>
    </row>
    <row r="26" spans="1:16" ht="12.75" customHeight="1" x14ac:dyDescent="0.25">
      <c r="A26" s="566" t="str">
        <f t="shared" si="0"/>
        <v/>
      </c>
      <c r="B26" s="566"/>
      <c r="C26" s="572"/>
      <c r="D26" s="546"/>
      <c r="E26" s="567"/>
      <c r="F26" s="566"/>
      <c r="G26" s="568"/>
      <c r="H26" s="569"/>
      <c r="I26" s="570"/>
      <c r="J26" s="571"/>
      <c r="K26" s="573"/>
      <c r="L26" s="573"/>
      <c r="M26" s="573"/>
      <c r="N26" s="573"/>
      <c r="O26" s="574"/>
      <c r="P26" s="571"/>
    </row>
    <row r="27" spans="1:16" ht="12.75" customHeight="1" x14ac:dyDescent="0.25">
      <c r="A27" s="566" t="str">
        <f t="shared" si="0"/>
        <v/>
      </c>
      <c r="B27" s="566" t="s">
        <v>743</v>
      </c>
      <c r="C27" s="558" t="s">
        <v>1195</v>
      </c>
      <c r="D27" s="546"/>
      <c r="E27" s="567"/>
      <c r="F27" s="566"/>
      <c r="G27" s="568"/>
      <c r="H27" s="569"/>
      <c r="I27" s="570"/>
      <c r="J27" s="571"/>
      <c r="K27" s="573"/>
      <c r="L27" s="573"/>
      <c r="M27" s="573"/>
      <c r="N27" s="573"/>
      <c r="O27" s="574"/>
      <c r="P27" s="571"/>
    </row>
    <row r="28" spans="1:16" ht="12.75" customHeight="1" x14ac:dyDescent="0.25">
      <c r="A28" s="566" t="str">
        <f t="shared" si="0"/>
        <v/>
      </c>
      <c r="B28" s="566"/>
      <c r="C28" s="572"/>
      <c r="D28" s="546"/>
      <c r="E28" s="567"/>
      <c r="F28" s="566"/>
      <c r="G28" s="568"/>
      <c r="H28" s="569"/>
      <c r="I28" s="570"/>
      <c r="J28" s="571"/>
      <c r="K28" s="573"/>
      <c r="L28" s="573"/>
      <c r="M28" s="573"/>
      <c r="N28" s="573"/>
      <c r="O28" s="574"/>
      <c r="P28" s="571"/>
    </row>
    <row r="29" spans="1:16" ht="12.75" hidden="1" customHeight="1" x14ac:dyDescent="0.25">
      <c r="A29" s="566" t="str">
        <f t="shared" si="0"/>
        <v/>
      </c>
      <c r="B29" s="566"/>
      <c r="C29" s="572" t="s">
        <v>8</v>
      </c>
      <c r="D29" s="546" t="s">
        <v>957</v>
      </c>
      <c r="E29" s="567"/>
      <c r="F29" s="566" t="s">
        <v>47</v>
      </c>
      <c r="G29" s="568"/>
      <c r="H29" s="569"/>
      <c r="I29" s="570"/>
      <c r="J29" s="571"/>
      <c r="K29" s="573"/>
      <c r="L29" s="573"/>
      <c r="M29" s="573"/>
      <c r="N29" s="573"/>
      <c r="O29" s="574"/>
      <c r="P29" s="571"/>
    </row>
    <row r="30" spans="1:16" ht="12.75" hidden="1" customHeight="1" x14ac:dyDescent="0.25">
      <c r="A30" s="566" t="str">
        <f t="shared" si="0"/>
        <v/>
      </c>
      <c r="B30" s="566"/>
      <c r="C30" s="572"/>
      <c r="D30" s="546"/>
      <c r="E30" s="567"/>
      <c r="F30" s="566"/>
      <c r="G30" s="568"/>
      <c r="H30" s="569"/>
      <c r="I30" s="570"/>
      <c r="J30" s="571"/>
      <c r="K30" s="573"/>
      <c r="L30" s="573"/>
      <c r="M30" s="573"/>
      <c r="N30" s="573"/>
      <c r="O30" s="574"/>
      <c r="P30" s="571"/>
    </row>
    <row r="31" spans="1:16" ht="12.75" hidden="1" customHeight="1" x14ac:dyDescent="0.25">
      <c r="A31" s="566" t="str">
        <f t="shared" si="0"/>
        <v/>
      </c>
      <c r="B31" s="566"/>
      <c r="C31" s="572" t="s">
        <v>321</v>
      </c>
      <c r="D31" s="546" t="s">
        <v>1197</v>
      </c>
      <c r="E31" s="567"/>
      <c r="F31" s="566" t="s">
        <v>47</v>
      </c>
      <c r="G31" s="568"/>
      <c r="H31" s="569"/>
      <c r="I31" s="570"/>
      <c r="J31" s="571"/>
      <c r="K31" s="573"/>
      <c r="L31" s="573"/>
      <c r="M31" s="573"/>
      <c r="N31" s="573"/>
      <c r="O31" s="574"/>
      <c r="P31" s="571"/>
    </row>
    <row r="32" spans="1:16" ht="12.75" hidden="1" customHeight="1" x14ac:dyDescent="0.25">
      <c r="A32" s="566" t="str">
        <f t="shared" si="0"/>
        <v/>
      </c>
      <c r="B32" s="566"/>
      <c r="C32" s="572"/>
      <c r="D32" s="546"/>
      <c r="E32" s="567"/>
      <c r="F32" s="566"/>
      <c r="G32" s="568"/>
      <c r="H32" s="569"/>
      <c r="I32" s="570"/>
      <c r="J32" s="571"/>
      <c r="K32" s="573"/>
      <c r="L32" s="573"/>
      <c r="M32" s="573"/>
      <c r="N32" s="573"/>
      <c r="O32" s="574"/>
      <c r="P32" s="571"/>
    </row>
    <row r="33" spans="1:16" ht="12.75" customHeight="1" x14ac:dyDescent="0.25">
      <c r="A33" s="566" t="str">
        <f t="shared" si="0"/>
        <v/>
      </c>
      <c r="B33" s="566"/>
      <c r="C33" s="572" t="s">
        <v>322</v>
      </c>
      <c r="D33" s="546" t="s">
        <v>1198</v>
      </c>
      <c r="E33" s="567"/>
      <c r="F33" s="566" t="s">
        <v>47</v>
      </c>
      <c r="G33" s="568">
        <v>85</v>
      </c>
      <c r="H33" s="569"/>
      <c r="I33" s="570"/>
      <c r="J33" s="571"/>
      <c r="K33" s="573"/>
      <c r="L33" s="573"/>
      <c r="M33" s="573"/>
      <c r="N33" s="573"/>
      <c r="O33" s="574"/>
      <c r="P33" s="571"/>
    </row>
    <row r="34" spans="1:16" ht="12.75" hidden="1" customHeight="1" x14ac:dyDescent="0.25">
      <c r="A34" s="566" t="str">
        <f t="shared" si="0"/>
        <v/>
      </c>
      <c r="B34" s="566"/>
      <c r="C34" s="572"/>
      <c r="D34" s="546"/>
      <c r="E34" s="567"/>
      <c r="F34" s="566"/>
      <c r="G34" s="568"/>
      <c r="H34" s="569"/>
      <c r="I34" s="570"/>
      <c r="J34" s="571"/>
      <c r="K34" s="573"/>
      <c r="L34" s="573"/>
      <c r="M34" s="573"/>
      <c r="N34" s="573"/>
      <c r="O34" s="574"/>
      <c r="P34" s="571"/>
    </row>
    <row r="35" spans="1:16" ht="12.75" hidden="1" customHeight="1" x14ac:dyDescent="0.25">
      <c r="A35" s="566" t="str">
        <f t="shared" si="0"/>
        <v/>
      </c>
      <c r="B35" s="566"/>
      <c r="C35" s="572" t="s">
        <v>323</v>
      </c>
      <c r="D35" s="546" t="s">
        <v>1199</v>
      </c>
      <c r="E35" s="567"/>
      <c r="F35" s="566" t="s">
        <v>47</v>
      </c>
      <c r="G35" s="568"/>
      <c r="H35" s="569"/>
      <c r="I35" s="570"/>
      <c r="J35" s="571"/>
      <c r="K35" s="573"/>
      <c r="L35" s="573"/>
      <c r="M35" s="573"/>
      <c r="N35" s="573"/>
      <c r="O35" s="574"/>
      <c r="P35" s="571"/>
    </row>
    <row r="36" spans="1:16" ht="12.75" hidden="1" customHeight="1" x14ac:dyDescent="0.25">
      <c r="A36" s="566" t="str">
        <f t="shared" si="0"/>
        <v/>
      </c>
      <c r="B36" s="566"/>
      <c r="C36" s="572"/>
      <c r="D36" s="546"/>
      <c r="E36" s="567"/>
      <c r="F36" s="566"/>
      <c r="G36" s="568"/>
      <c r="H36" s="569"/>
      <c r="I36" s="570"/>
      <c r="J36" s="571"/>
      <c r="K36" s="573"/>
      <c r="L36" s="573"/>
      <c r="M36" s="573"/>
      <c r="N36" s="573"/>
      <c r="O36" s="574"/>
      <c r="P36" s="571"/>
    </row>
    <row r="37" spans="1:16" ht="12.75" hidden="1" customHeight="1" x14ac:dyDescent="0.25">
      <c r="A37" s="566" t="str">
        <f t="shared" si="0"/>
        <v/>
      </c>
      <c r="B37" s="566"/>
      <c r="C37" s="572" t="s">
        <v>324</v>
      </c>
      <c r="D37" s="546" t="s">
        <v>1200</v>
      </c>
      <c r="E37" s="567"/>
      <c r="F37" s="566" t="s">
        <v>47</v>
      </c>
      <c r="G37" s="568"/>
      <c r="H37" s="569"/>
      <c r="I37" s="570"/>
      <c r="J37" s="571"/>
      <c r="K37" s="573"/>
      <c r="L37" s="573"/>
      <c r="M37" s="573"/>
      <c r="N37" s="573"/>
      <c r="O37" s="574"/>
      <c r="P37" s="571"/>
    </row>
    <row r="38" spans="1:16" ht="12.75" hidden="1" customHeight="1" x14ac:dyDescent="0.25">
      <c r="A38" s="566" t="str">
        <f t="shared" si="0"/>
        <v/>
      </c>
      <c r="B38" s="566"/>
      <c r="C38" s="572"/>
      <c r="D38" s="546"/>
      <c r="E38" s="567"/>
      <c r="F38" s="566"/>
      <c r="G38" s="568"/>
      <c r="H38" s="569"/>
      <c r="I38" s="570"/>
      <c r="J38" s="571"/>
      <c r="K38" s="573"/>
      <c r="L38" s="573"/>
      <c r="M38" s="573"/>
      <c r="N38" s="573"/>
      <c r="O38" s="574"/>
      <c r="P38" s="571"/>
    </row>
    <row r="39" spans="1:16" ht="12.75" hidden="1" customHeight="1" x14ac:dyDescent="0.25">
      <c r="A39" s="566" t="str">
        <f t="shared" si="0"/>
        <v/>
      </c>
      <c r="B39" s="566"/>
      <c r="C39" s="572" t="s">
        <v>325</v>
      </c>
      <c r="D39" s="546" t="s">
        <v>1201</v>
      </c>
      <c r="E39" s="567"/>
      <c r="F39" s="566" t="s">
        <v>47</v>
      </c>
      <c r="G39" s="568"/>
      <c r="H39" s="569"/>
      <c r="I39" s="570"/>
      <c r="J39" s="571"/>
      <c r="K39" s="573"/>
      <c r="L39" s="573"/>
      <c r="M39" s="573"/>
      <c r="N39" s="573"/>
      <c r="O39" s="574"/>
      <c r="P39" s="571"/>
    </row>
    <row r="40" spans="1:16" ht="12.75" hidden="1" customHeight="1" x14ac:dyDescent="0.25">
      <c r="A40" s="566" t="str">
        <f t="shared" si="0"/>
        <v/>
      </c>
      <c r="B40" s="566"/>
      <c r="C40" s="572"/>
      <c r="D40" s="546"/>
      <c r="E40" s="567"/>
      <c r="F40" s="566"/>
      <c r="G40" s="568"/>
      <c r="H40" s="569"/>
      <c r="I40" s="570"/>
      <c r="J40" s="571"/>
      <c r="K40" s="573"/>
      <c r="L40" s="573"/>
      <c r="M40" s="573"/>
      <c r="N40" s="573"/>
      <c r="O40" s="574"/>
      <c r="P40" s="571"/>
    </row>
    <row r="41" spans="1:16" ht="12.75" hidden="1" customHeight="1" x14ac:dyDescent="0.25">
      <c r="A41" s="566" t="str">
        <f t="shared" si="0"/>
        <v/>
      </c>
      <c r="B41" s="566"/>
      <c r="C41" s="572" t="s">
        <v>326</v>
      </c>
      <c r="D41" s="546" t="s">
        <v>1202</v>
      </c>
      <c r="E41" s="567"/>
      <c r="F41" s="566" t="s">
        <v>47</v>
      </c>
      <c r="G41" s="568"/>
      <c r="H41" s="569"/>
      <c r="I41" s="570"/>
      <c r="J41" s="571"/>
      <c r="K41" s="573"/>
      <c r="L41" s="573"/>
      <c r="M41" s="573"/>
      <c r="N41" s="573"/>
      <c r="O41" s="574"/>
      <c r="P41" s="571"/>
    </row>
    <row r="42" spans="1:16" ht="12.75" customHeight="1" x14ac:dyDescent="0.25">
      <c r="A42" s="566" t="str">
        <f t="shared" si="0"/>
        <v/>
      </c>
      <c r="B42" s="566"/>
      <c r="C42" s="557"/>
      <c r="D42" s="558"/>
      <c r="E42" s="559"/>
      <c r="F42" s="566"/>
      <c r="G42" s="568"/>
      <c r="H42" s="569"/>
      <c r="I42" s="570"/>
      <c r="J42" s="571"/>
      <c r="K42" s="573"/>
      <c r="L42" s="573"/>
      <c r="M42" s="573"/>
      <c r="N42" s="573"/>
      <c r="O42" s="574"/>
      <c r="P42" s="571"/>
    </row>
    <row r="43" spans="1:16" ht="12.75" customHeight="1" x14ac:dyDescent="0.25">
      <c r="A43" s="566" t="str">
        <f t="shared" si="0"/>
        <v/>
      </c>
      <c r="B43" s="566" t="s">
        <v>1221</v>
      </c>
      <c r="C43" s="557" t="s">
        <v>1321</v>
      </c>
      <c r="D43" s="558"/>
      <c r="E43" s="559"/>
      <c r="F43" s="566"/>
      <c r="G43" s="568"/>
      <c r="H43" s="569"/>
      <c r="I43" s="570"/>
      <c r="J43" s="571"/>
      <c r="K43" s="573"/>
      <c r="L43" s="573"/>
      <c r="M43" s="573"/>
      <c r="N43" s="573"/>
      <c r="O43" s="574"/>
      <c r="P43" s="571"/>
    </row>
    <row r="44" spans="1:16" ht="12.75" customHeight="1" x14ac:dyDescent="0.25">
      <c r="A44" s="566" t="str">
        <f t="shared" si="0"/>
        <v/>
      </c>
      <c r="B44" s="566"/>
      <c r="C44" s="572"/>
      <c r="D44" s="546"/>
      <c r="E44" s="567"/>
      <c r="F44" s="566"/>
      <c r="G44" s="568"/>
      <c r="H44" s="569"/>
      <c r="I44" s="570"/>
      <c r="J44" s="571"/>
      <c r="K44" s="573"/>
      <c r="L44" s="573"/>
      <c r="M44" s="573"/>
      <c r="N44" s="573"/>
      <c r="O44" s="574"/>
      <c r="P44" s="571"/>
    </row>
    <row r="45" spans="1:16" ht="12.75" customHeight="1" x14ac:dyDescent="0.25">
      <c r="A45" s="566" t="str">
        <f t="shared" si="0"/>
        <v/>
      </c>
      <c r="B45" s="566" t="s">
        <v>1221</v>
      </c>
      <c r="C45" s="572" t="s">
        <v>320</v>
      </c>
      <c r="D45" s="546" t="s">
        <v>1322</v>
      </c>
      <c r="E45" s="567"/>
      <c r="F45" s="566"/>
      <c r="G45" s="568"/>
      <c r="H45" s="569"/>
      <c r="I45" s="570"/>
      <c r="J45" s="571"/>
      <c r="K45" s="573"/>
      <c r="L45" s="573"/>
      <c r="M45" s="573"/>
      <c r="N45" s="573"/>
      <c r="O45" s="574"/>
      <c r="P45" s="571"/>
    </row>
    <row r="46" spans="1:16" ht="12.75" customHeight="1" x14ac:dyDescent="0.25">
      <c r="A46" s="566" t="str">
        <f t="shared" si="0"/>
        <v/>
      </c>
      <c r="B46" s="566"/>
      <c r="C46" s="572"/>
      <c r="D46" s="546"/>
      <c r="E46" s="567"/>
      <c r="F46" s="566"/>
      <c r="G46" s="568"/>
      <c r="H46" s="569"/>
      <c r="I46" s="570"/>
      <c r="J46" s="571"/>
      <c r="K46" s="573"/>
      <c r="L46" s="573"/>
      <c r="M46" s="573"/>
      <c r="N46" s="573"/>
      <c r="O46" s="574"/>
      <c r="P46" s="571"/>
    </row>
    <row r="47" spans="1:16" ht="12.75" customHeight="1" x14ac:dyDescent="0.25">
      <c r="A47" s="566" t="str">
        <f t="shared" si="0"/>
        <v/>
      </c>
      <c r="B47" s="566"/>
      <c r="C47" s="572"/>
      <c r="D47" s="546" t="s">
        <v>32</v>
      </c>
      <c r="E47" s="567" t="s">
        <v>1323</v>
      </c>
      <c r="F47" s="566" t="s">
        <v>47</v>
      </c>
      <c r="G47" s="568">
        <v>58</v>
      </c>
      <c r="H47" s="569"/>
      <c r="I47" s="570"/>
      <c r="J47" s="571"/>
      <c r="K47" s="573"/>
      <c r="L47" s="573"/>
      <c r="M47" s="573"/>
      <c r="N47" s="573"/>
      <c r="O47" s="574"/>
      <c r="P47" s="571"/>
    </row>
    <row r="48" spans="1:16" ht="12.75" customHeight="1" x14ac:dyDescent="0.25">
      <c r="A48" s="566" t="str">
        <f t="shared" si="0"/>
        <v/>
      </c>
      <c r="B48" s="566"/>
      <c r="C48" s="557"/>
      <c r="D48" s="546"/>
      <c r="E48" s="567"/>
      <c r="F48" s="566"/>
      <c r="G48" s="568"/>
      <c r="H48" s="569"/>
      <c r="I48" s="570"/>
      <c r="J48" s="571"/>
      <c r="K48" s="573"/>
      <c r="L48" s="573"/>
      <c r="M48" s="573"/>
      <c r="N48" s="573"/>
      <c r="O48" s="574"/>
      <c r="P48" s="571"/>
    </row>
    <row r="49" spans="1:16" ht="12.75" hidden="1" customHeight="1" x14ac:dyDescent="0.25">
      <c r="A49" s="566" t="str">
        <f t="shared" si="0"/>
        <v/>
      </c>
      <c r="B49" s="566"/>
      <c r="C49" s="557"/>
      <c r="D49" s="546" t="s">
        <v>33</v>
      </c>
      <c r="E49" s="567" t="s">
        <v>1324</v>
      </c>
      <c r="F49" s="566" t="s">
        <v>47</v>
      </c>
      <c r="G49" s="568"/>
      <c r="H49" s="569"/>
      <c r="I49" s="570"/>
      <c r="J49" s="571"/>
      <c r="K49" s="573"/>
      <c r="L49" s="573"/>
      <c r="M49" s="573"/>
      <c r="N49" s="573"/>
      <c r="O49" s="574"/>
      <c r="P49" s="571"/>
    </row>
    <row r="50" spans="1:16" ht="12.75" hidden="1" customHeight="1" x14ac:dyDescent="0.25">
      <c r="A50" s="566" t="str">
        <f t="shared" si="0"/>
        <v/>
      </c>
      <c r="B50" s="566"/>
      <c r="C50" s="557"/>
      <c r="D50" s="546"/>
      <c r="E50" s="567"/>
      <c r="F50" s="566"/>
      <c r="G50" s="568"/>
      <c r="H50" s="569"/>
      <c r="I50" s="570"/>
      <c r="J50" s="571"/>
      <c r="K50" s="573"/>
      <c r="L50" s="573"/>
      <c r="M50" s="573"/>
      <c r="N50" s="573"/>
      <c r="O50" s="574"/>
      <c r="P50" s="571"/>
    </row>
    <row r="51" spans="1:16" ht="12.75" customHeight="1" x14ac:dyDescent="0.25">
      <c r="A51" s="566" t="str">
        <f t="shared" si="0"/>
        <v/>
      </c>
      <c r="B51" s="566" t="s">
        <v>753</v>
      </c>
      <c r="C51" s="557" t="s">
        <v>754</v>
      </c>
      <c r="D51" s="546"/>
      <c r="E51" s="567"/>
      <c r="F51" s="566"/>
      <c r="G51" s="568"/>
      <c r="H51" s="569"/>
      <c r="I51" s="570"/>
      <c r="J51" s="571"/>
      <c r="K51" s="573"/>
      <c r="L51" s="573"/>
      <c r="M51" s="573"/>
      <c r="N51" s="573"/>
      <c r="O51" s="574"/>
      <c r="P51" s="571"/>
    </row>
    <row r="52" spans="1:16" ht="12.75" customHeight="1" x14ac:dyDescent="0.25">
      <c r="A52" s="566" t="str">
        <f t="shared" si="0"/>
        <v/>
      </c>
      <c r="B52" s="566"/>
      <c r="C52" s="557"/>
      <c r="D52" s="546"/>
      <c r="E52" s="567"/>
      <c r="F52" s="566"/>
      <c r="G52" s="568"/>
      <c r="H52" s="569"/>
      <c r="I52" s="570"/>
      <c r="J52" s="571"/>
      <c r="K52" s="573"/>
      <c r="L52" s="573"/>
      <c r="M52" s="573"/>
      <c r="N52" s="573"/>
      <c r="O52" s="574"/>
      <c r="P52" s="571"/>
    </row>
    <row r="53" spans="1:16" ht="12.75" customHeight="1" x14ac:dyDescent="0.25">
      <c r="A53" s="566" t="str">
        <f t="shared" si="0"/>
        <v/>
      </c>
      <c r="B53" s="566" t="s">
        <v>753</v>
      </c>
      <c r="C53" s="572" t="s">
        <v>320</v>
      </c>
      <c r="D53" s="546" t="s">
        <v>1325</v>
      </c>
      <c r="E53" s="567"/>
      <c r="F53" s="566"/>
      <c r="G53" s="568"/>
      <c r="H53" s="569"/>
      <c r="I53" s="570"/>
      <c r="J53" s="571"/>
      <c r="K53" s="573"/>
      <c r="L53" s="573"/>
      <c r="M53" s="573"/>
      <c r="N53" s="573"/>
      <c r="O53" s="574"/>
      <c r="P53" s="571"/>
    </row>
    <row r="54" spans="1:16" ht="12.75" hidden="1" customHeight="1" x14ac:dyDescent="0.25">
      <c r="A54" s="566" t="str">
        <f t="shared" si="0"/>
        <v/>
      </c>
      <c r="B54" s="566"/>
      <c r="C54" s="557"/>
      <c r="D54" s="546"/>
      <c r="E54" s="567"/>
      <c r="F54" s="566"/>
      <c r="G54" s="568"/>
      <c r="H54" s="569"/>
      <c r="I54" s="570"/>
      <c r="J54" s="571"/>
      <c r="K54" s="573"/>
      <c r="L54" s="573"/>
      <c r="M54" s="573"/>
      <c r="N54" s="573"/>
      <c r="O54" s="574"/>
      <c r="P54" s="571"/>
    </row>
    <row r="55" spans="1:16" ht="12.75" hidden="1" customHeight="1" x14ac:dyDescent="0.25">
      <c r="A55" s="566" t="str">
        <f t="shared" si="0"/>
        <v/>
      </c>
      <c r="B55" s="566"/>
      <c r="C55" s="557"/>
      <c r="D55" s="546" t="s">
        <v>32</v>
      </c>
      <c r="E55" s="567" t="s">
        <v>1326</v>
      </c>
      <c r="F55" s="566" t="s">
        <v>15</v>
      </c>
      <c r="G55" s="568"/>
      <c r="H55" s="569"/>
      <c r="I55" s="570"/>
      <c r="J55" s="571"/>
      <c r="K55" s="573"/>
      <c r="L55" s="573"/>
      <c r="M55" s="573"/>
      <c r="N55" s="573"/>
      <c r="O55" s="574"/>
      <c r="P55" s="571"/>
    </row>
    <row r="56" spans="1:16" ht="12.75" customHeight="1" x14ac:dyDescent="0.25">
      <c r="A56" s="566" t="str">
        <f t="shared" si="0"/>
        <v/>
      </c>
      <c r="B56" s="566"/>
      <c r="C56" s="557"/>
      <c r="D56" s="546"/>
      <c r="E56" s="567"/>
      <c r="F56" s="566"/>
      <c r="G56" s="568"/>
      <c r="H56" s="569"/>
      <c r="I56" s="570"/>
      <c r="J56" s="571"/>
      <c r="K56" s="573"/>
      <c r="L56" s="573"/>
      <c r="M56" s="573"/>
      <c r="N56" s="573"/>
      <c r="O56" s="574"/>
      <c r="P56" s="571"/>
    </row>
    <row r="57" spans="1:16" ht="12.75" customHeight="1" x14ac:dyDescent="0.25">
      <c r="A57" s="566" t="str">
        <f t="shared" si="0"/>
        <v/>
      </c>
      <c r="B57" s="566"/>
      <c r="C57" s="557"/>
      <c r="D57" s="546" t="s">
        <v>33</v>
      </c>
      <c r="E57" s="567" t="s">
        <v>978</v>
      </c>
      <c r="F57" s="566" t="s">
        <v>15</v>
      </c>
      <c r="G57" s="568">
        <v>1</v>
      </c>
      <c r="H57" s="569"/>
      <c r="I57" s="570"/>
      <c r="J57" s="571"/>
      <c r="K57" s="573"/>
      <c r="L57" s="573"/>
      <c r="M57" s="573"/>
      <c r="N57" s="573"/>
      <c r="O57" s="574"/>
      <c r="P57" s="571"/>
    </row>
    <row r="58" spans="1:16" ht="12.75" customHeight="1" x14ac:dyDescent="0.25">
      <c r="A58" s="566" t="str">
        <f t="shared" si="0"/>
        <v/>
      </c>
      <c r="B58" s="566"/>
      <c r="C58" s="557"/>
      <c r="D58" s="546"/>
      <c r="E58" s="567"/>
      <c r="F58" s="566"/>
      <c r="G58" s="568"/>
      <c r="H58" s="569"/>
      <c r="I58" s="570"/>
      <c r="J58" s="571"/>
      <c r="K58" s="573"/>
      <c r="L58" s="573"/>
      <c r="M58" s="573"/>
      <c r="N58" s="573"/>
      <c r="O58" s="574"/>
      <c r="P58" s="571"/>
    </row>
    <row r="59" spans="1:16" ht="12.75" customHeight="1" x14ac:dyDescent="0.25">
      <c r="A59" s="566" t="str">
        <f t="shared" si="0"/>
        <v/>
      </c>
      <c r="B59" s="566" t="s">
        <v>753</v>
      </c>
      <c r="C59" s="572" t="s">
        <v>8</v>
      </c>
      <c r="D59" s="546" t="s">
        <v>1327</v>
      </c>
      <c r="E59" s="567"/>
      <c r="F59" s="566"/>
      <c r="G59" s="568"/>
      <c r="H59" s="569"/>
      <c r="I59" s="570"/>
      <c r="J59" s="571"/>
      <c r="K59" s="573"/>
      <c r="L59" s="573"/>
      <c r="M59" s="573"/>
      <c r="N59" s="573"/>
      <c r="O59" s="574"/>
      <c r="P59" s="571"/>
    </row>
    <row r="60" spans="1:16" ht="12.75" customHeight="1" x14ac:dyDescent="0.25">
      <c r="A60" s="566" t="str">
        <f t="shared" si="0"/>
        <v/>
      </c>
      <c r="B60" s="566"/>
      <c r="C60" s="557"/>
      <c r="D60" s="546"/>
      <c r="E60" s="567"/>
      <c r="F60" s="566"/>
      <c r="G60" s="568"/>
      <c r="H60" s="569"/>
      <c r="I60" s="570"/>
      <c r="J60" s="571"/>
      <c r="K60" s="573"/>
      <c r="L60" s="573"/>
      <c r="M60" s="573"/>
      <c r="N60" s="573"/>
      <c r="O60" s="574"/>
      <c r="P60" s="571"/>
    </row>
    <row r="61" spans="1:16" ht="12.75" hidden="1" customHeight="1" x14ac:dyDescent="0.25">
      <c r="A61" s="566" t="str">
        <f t="shared" si="0"/>
        <v/>
      </c>
      <c r="B61" s="566"/>
      <c r="C61" s="557"/>
      <c r="D61" s="546" t="s">
        <v>32</v>
      </c>
      <c r="E61" s="567" t="s">
        <v>1328</v>
      </c>
      <c r="F61" s="566" t="s">
        <v>15</v>
      </c>
      <c r="G61" s="568"/>
      <c r="H61" s="569"/>
      <c r="I61" s="570"/>
      <c r="J61" s="571"/>
      <c r="K61" s="573"/>
      <c r="L61" s="573"/>
      <c r="M61" s="573"/>
      <c r="N61" s="573"/>
      <c r="O61" s="574"/>
      <c r="P61" s="571"/>
    </row>
    <row r="62" spans="1:16" ht="12.75" hidden="1" customHeight="1" x14ac:dyDescent="0.25">
      <c r="A62" s="566" t="str">
        <f t="shared" si="0"/>
        <v/>
      </c>
      <c r="B62" s="566"/>
      <c r="C62" s="557"/>
      <c r="D62" s="546"/>
      <c r="E62" s="567"/>
      <c r="F62" s="566"/>
      <c r="G62" s="568"/>
      <c r="H62" s="569"/>
      <c r="I62" s="570"/>
      <c r="J62" s="571"/>
      <c r="K62" s="573"/>
      <c r="L62" s="573"/>
      <c r="M62" s="573"/>
      <c r="N62" s="573"/>
      <c r="O62" s="574"/>
      <c r="P62" s="571"/>
    </row>
    <row r="63" spans="1:16" ht="12.75" customHeight="1" x14ac:dyDescent="0.25">
      <c r="A63" s="566" t="str">
        <f t="shared" si="0"/>
        <v/>
      </c>
      <c r="B63" s="566"/>
      <c r="C63" s="557"/>
      <c r="D63" s="546" t="s">
        <v>33</v>
      </c>
      <c r="E63" s="567" t="s">
        <v>1353</v>
      </c>
      <c r="F63" s="566" t="s">
        <v>15</v>
      </c>
      <c r="G63" s="568">
        <v>22</v>
      </c>
      <c r="H63" s="569"/>
      <c r="I63" s="570"/>
      <c r="J63" s="571"/>
      <c r="K63" s="573"/>
      <c r="L63" s="573"/>
      <c r="M63" s="573"/>
      <c r="N63" s="573"/>
      <c r="O63" s="574"/>
      <c r="P63" s="571"/>
    </row>
    <row r="64" spans="1:16" ht="12.75" hidden="1" customHeight="1" x14ac:dyDescent="0.25">
      <c r="A64" s="566" t="str">
        <f t="shared" si="0"/>
        <v/>
      </c>
      <c r="B64" s="566"/>
      <c r="C64" s="557"/>
      <c r="D64" s="546"/>
      <c r="E64" s="567"/>
      <c r="F64" s="566"/>
      <c r="G64" s="568"/>
      <c r="H64" s="569"/>
      <c r="I64" s="570"/>
      <c r="J64" s="571"/>
      <c r="K64" s="573"/>
      <c r="L64" s="573"/>
      <c r="M64" s="573"/>
      <c r="N64" s="573"/>
      <c r="O64" s="574"/>
      <c r="P64" s="571"/>
    </row>
    <row r="65" spans="1:16" ht="12.75" hidden="1" customHeight="1" x14ac:dyDescent="0.25">
      <c r="A65" s="566" t="str">
        <f t="shared" si="0"/>
        <v/>
      </c>
      <c r="B65" s="566"/>
      <c r="C65" s="557"/>
      <c r="D65" s="546" t="s">
        <v>36</v>
      </c>
      <c r="E65" s="567" t="s">
        <v>1329</v>
      </c>
      <c r="F65" s="566" t="s">
        <v>15</v>
      </c>
      <c r="G65" s="568"/>
      <c r="H65" s="569"/>
      <c r="I65" s="570"/>
      <c r="J65" s="571"/>
      <c r="K65" s="573"/>
      <c r="L65" s="573"/>
      <c r="M65" s="573"/>
      <c r="N65" s="573"/>
      <c r="O65" s="574"/>
      <c r="P65" s="571"/>
    </row>
    <row r="66" spans="1:16" ht="12.75" hidden="1" customHeight="1" x14ac:dyDescent="0.25">
      <c r="A66" s="566" t="str">
        <f t="shared" si="0"/>
        <v/>
      </c>
      <c r="B66" s="566"/>
      <c r="C66" s="557"/>
      <c r="D66" s="546"/>
      <c r="E66" s="567"/>
      <c r="F66" s="566"/>
      <c r="G66" s="568"/>
      <c r="H66" s="569"/>
      <c r="I66" s="570"/>
      <c r="J66" s="571"/>
      <c r="K66" s="573"/>
      <c r="L66" s="573"/>
      <c r="M66" s="573"/>
      <c r="N66" s="573"/>
      <c r="O66" s="574"/>
      <c r="P66" s="571"/>
    </row>
    <row r="67" spans="1:16" ht="12.75" hidden="1" customHeight="1" x14ac:dyDescent="0.25">
      <c r="A67" s="566" t="str">
        <f t="shared" si="0"/>
        <v/>
      </c>
      <c r="B67" s="566"/>
      <c r="C67" s="557"/>
      <c r="D67" s="546" t="s">
        <v>38</v>
      </c>
      <c r="E67" s="567" t="s">
        <v>1330</v>
      </c>
      <c r="F67" s="566" t="s">
        <v>15</v>
      </c>
      <c r="G67" s="568"/>
      <c r="H67" s="569"/>
      <c r="I67" s="570"/>
      <c r="J67" s="571"/>
      <c r="K67" s="573"/>
      <c r="L67" s="573"/>
      <c r="M67" s="573"/>
      <c r="N67" s="573"/>
      <c r="O67" s="574"/>
      <c r="P67" s="571"/>
    </row>
    <row r="68" spans="1:16" ht="12.75" hidden="1" customHeight="1" x14ac:dyDescent="0.25">
      <c r="A68" s="566" t="str">
        <f t="shared" si="0"/>
        <v/>
      </c>
      <c r="B68" s="566"/>
      <c r="C68" s="557"/>
      <c r="D68" s="546"/>
      <c r="E68" s="567"/>
      <c r="F68" s="566"/>
      <c r="G68" s="568"/>
      <c r="H68" s="569"/>
      <c r="I68" s="570"/>
      <c r="J68" s="571"/>
      <c r="K68" s="573"/>
      <c r="L68" s="573"/>
      <c r="M68" s="573"/>
      <c r="N68" s="573"/>
      <c r="O68" s="574"/>
      <c r="P68" s="571"/>
    </row>
    <row r="69" spans="1:16" ht="12.75" hidden="1" customHeight="1" x14ac:dyDescent="0.25">
      <c r="A69" s="566" t="str">
        <f t="shared" si="0"/>
        <v/>
      </c>
      <c r="B69" s="566"/>
      <c r="C69" s="557"/>
      <c r="D69" s="546" t="s">
        <v>96</v>
      </c>
      <c r="E69" s="567" t="s">
        <v>1331</v>
      </c>
      <c r="F69" s="566" t="s">
        <v>15</v>
      </c>
      <c r="G69" s="568"/>
      <c r="H69" s="569"/>
      <c r="I69" s="570"/>
      <c r="J69" s="571"/>
      <c r="K69" s="573"/>
      <c r="L69" s="573"/>
      <c r="M69" s="573"/>
      <c r="N69" s="573"/>
      <c r="O69" s="574"/>
      <c r="P69" s="571"/>
    </row>
    <row r="70" spans="1:16" ht="12.75" hidden="1" customHeight="1" x14ac:dyDescent="0.25">
      <c r="A70" s="566" t="str">
        <f t="shared" si="0"/>
        <v/>
      </c>
      <c r="B70" s="566"/>
      <c r="C70" s="557"/>
      <c r="D70" s="546"/>
      <c r="E70" s="567"/>
      <c r="F70" s="566"/>
      <c r="G70" s="568"/>
      <c r="H70" s="569"/>
      <c r="I70" s="570"/>
      <c r="J70" s="571"/>
      <c r="K70" s="573"/>
      <c r="L70" s="573"/>
      <c r="M70" s="573"/>
      <c r="N70" s="573"/>
      <c r="O70" s="574"/>
      <c r="P70" s="571"/>
    </row>
    <row r="71" spans="1:16" ht="12.75" hidden="1" customHeight="1" x14ac:dyDescent="0.25">
      <c r="A71" s="566" t="str">
        <f t="shared" si="0"/>
        <v/>
      </c>
      <c r="B71" s="566"/>
      <c r="C71" s="557"/>
      <c r="D71" s="546" t="s">
        <v>97</v>
      </c>
      <c r="E71" s="567" t="s">
        <v>1332</v>
      </c>
      <c r="F71" s="566" t="s">
        <v>15</v>
      </c>
      <c r="G71" s="568"/>
      <c r="H71" s="569"/>
      <c r="I71" s="570"/>
      <c r="J71" s="571"/>
      <c r="K71" s="573"/>
      <c r="L71" s="573"/>
      <c r="M71" s="573"/>
      <c r="N71" s="573"/>
      <c r="O71" s="574"/>
      <c r="P71" s="571"/>
    </row>
    <row r="72" spans="1:16" ht="12.75" hidden="1" customHeight="1" x14ac:dyDescent="0.25">
      <c r="A72" s="566" t="str">
        <f t="shared" si="0"/>
        <v/>
      </c>
      <c r="B72" s="566"/>
      <c r="C72" s="557"/>
      <c r="D72" s="546"/>
      <c r="E72" s="567"/>
      <c r="F72" s="566"/>
      <c r="G72" s="568"/>
      <c r="H72" s="569"/>
      <c r="I72" s="570"/>
      <c r="J72" s="571"/>
      <c r="K72" s="573"/>
      <c r="L72" s="573"/>
      <c r="M72" s="573"/>
      <c r="N72" s="573"/>
      <c r="O72" s="574"/>
      <c r="P72" s="571"/>
    </row>
    <row r="73" spans="1:16" ht="12.75" hidden="1" customHeight="1" x14ac:dyDescent="0.25">
      <c r="A73" s="566" t="str">
        <f t="shared" si="0"/>
        <v/>
      </c>
      <c r="B73" s="566"/>
      <c r="C73" s="557"/>
      <c r="D73" s="546" t="s">
        <v>98</v>
      </c>
      <c r="E73" s="567" t="s">
        <v>1333</v>
      </c>
      <c r="F73" s="566" t="s">
        <v>15</v>
      </c>
      <c r="G73" s="568"/>
      <c r="H73" s="569"/>
      <c r="I73" s="570"/>
      <c r="J73" s="571"/>
      <c r="K73" s="573"/>
      <c r="L73" s="573"/>
      <c r="M73" s="573"/>
      <c r="N73" s="573"/>
      <c r="O73" s="574"/>
      <c r="P73" s="571"/>
    </row>
    <row r="74" spans="1:16" ht="12.75" hidden="1" customHeight="1" x14ac:dyDescent="0.25">
      <c r="A74" s="566" t="str">
        <f t="shared" si="0"/>
        <v/>
      </c>
      <c r="B74" s="566"/>
      <c r="C74" s="557"/>
      <c r="D74" s="546"/>
      <c r="E74" s="567"/>
      <c r="F74" s="566"/>
      <c r="G74" s="568"/>
      <c r="H74" s="569"/>
      <c r="I74" s="570"/>
      <c r="J74" s="571"/>
      <c r="K74" s="573"/>
      <c r="L74" s="573"/>
      <c r="M74" s="573"/>
      <c r="N74" s="573"/>
      <c r="O74" s="574"/>
      <c r="P74" s="571"/>
    </row>
    <row r="75" spans="1:16" ht="12.75" hidden="1" customHeight="1" x14ac:dyDescent="0.25">
      <c r="A75" s="566" t="str">
        <f t="shared" si="0"/>
        <v/>
      </c>
      <c r="B75" s="566"/>
      <c r="C75" s="557"/>
      <c r="D75" s="546" t="s">
        <v>269</v>
      </c>
      <c r="E75" s="567" t="s">
        <v>1334</v>
      </c>
      <c r="F75" s="566" t="s">
        <v>15</v>
      </c>
      <c r="G75" s="568"/>
      <c r="H75" s="569"/>
      <c r="I75" s="570"/>
      <c r="J75" s="571"/>
      <c r="K75" s="573"/>
      <c r="L75" s="573"/>
      <c r="M75" s="573"/>
      <c r="N75" s="573"/>
      <c r="O75" s="574"/>
      <c r="P75" s="571"/>
    </row>
    <row r="76" spans="1:16" ht="12.75" hidden="1" customHeight="1" x14ac:dyDescent="0.25">
      <c r="A76" s="566" t="str">
        <f t="shared" si="0"/>
        <v/>
      </c>
      <c r="B76" s="566"/>
      <c r="C76" s="557"/>
      <c r="D76" s="546"/>
      <c r="E76" s="567"/>
      <c r="F76" s="566"/>
      <c r="G76" s="568"/>
      <c r="H76" s="569"/>
      <c r="I76" s="570"/>
      <c r="J76" s="571"/>
      <c r="K76" s="573"/>
      <c r="L76" s="573"/>
      <c r="M76" s="573"/>
      <c r="N76" s="573"/>
      <c r="O76" s="574"/>
      <c r="P76" s="571"/>
    </row>
    <row r="77" spans="1:16" ht="12.75" hidden="1" customHeight="1" x14ac:dyDescent="0.25">
      <c r="A77" s="566" t="str">
        <f t="shared" si="0"/>
        <v/>
      </c>
      <c r="B77" s="566"/>
      <c r="C77" s="557"/>
      <c r="D77" s="546" t="s">
        <v>270</v>
      </c>
      <c r="E77" s="567" t="s">
        <v>1335</v>
      </c>
      <c r="F77" s="566" t="s">
        <v>15</v>
      </c>
      <c r="G77" s="568"/>
      <c r="H77" s="569"/>
      <c r="I77" s="570"/>
      <c r="J77" s="571"/>
      <c r="K77" s="573"/>
      <c r="L77" s="573"/>
      <c r="M77" s="573"/>
      <c r="N77" s="573"/>
      <c r="O77" s="574"/>
      <c r="P77" s="571"/>
    </row>
    <row r="78" spans="1:16" ht="12.75" hidden="1" customHeight="1" x14ac:dyDescent="0.25">
      <c r="A78" s="566" t="str">
        <f t="shared" si="0"/>
        <v/>
      </c>
      <c r="B78" s="566"/>
      <c r="C78" s="557"/>
      <c r="D78" s="546"/>
      <c r="E78" s="567"/>
      <c r="F78" s="566"/>
      <c r="G78" s="568"/>
      <c r="H78" s="569"/>
      <c r="I78" s="570"/>
      <c r="J78" s="571"/>
      <c r="K78" s="573"/>
      <c r="L78" s="573"/>
      <c r="M78" s="573"/>
      <c r="N78" s="573"/>
      <c r="O78" s="574"/>
      <c r="P78" s="571"/>
    </row>
    <row r="79" spans="1:16" ht="12.75" hidden="1" customHeight="1" x14ac:dyDescent="0.25">
      <c r="A79" s="566" t="str">
        <f t="shared" si="0"/>
        <v/>
      </c>
      <c r="B79" s="566"/>
      <c r="C79" s="557"/>
      <c r="D79" s="546" t="s">
        <v>271</v>
      </c>
      <c r="E79" s="567" t="s">
        <v>1336</v>
      </c>
      <c r="F79" s="566" t="s">
        <v>15</v>
      </c>
      <c r="G79" s="568"/>
      <c r="H79" s="569"/>
      <c r="I79" s="570"/>
      <c r="J79" s="571"/>
      <c r="K79" s="573"/>
      <c r="L79" s="573"/>
      <c r="M79" s="573"/>
      <c r="N79" s="573"/>
      <c r="O79" s="574"/>
      <c r="P79" s="571"/>
    </row>
    <row r="80" spans="1:16" ht="12.75" hidden="1" customHeight="1" x14ac:dyDescent="0.25">
      <c r="A80" s="566" t="str">
        <f t="shared" si="0"/>
        <v/>
      </c>
      <c r="B80" s="566"/>
      <c r="C80" s="557"/>
      <c r="D80" s="546"/>
      <c r="E80" s="567"/>
      <c r="F80" s="566"/>
      <c r="G80" s="568"/>
      <c r="H80" s="569"/>
      <c r="I80" s="570"/>
      <c r="J80" s="571"/>
      <c r="K80" s="573"/>
      <c r="L80" s="573"/>
      <c r="M80" s="573"/>
      <c r="N80" s="573"/>
      <c r="O80" s="574"/>
      <c r="P80" s="571"/>
    </row>
    <row r="81" spans="1:16" ht="12.75" hidden="1" customHeight="1" x14ac:dyDescent="0.25">
      <c r="A81" s="566" t="str">
        <f t="shared" si="0"/>
        <v/>
      </c>
      <c r="B81" s="566"/>
      <c r="C81" s="557"/>
      <c r="D81" s="546" t="s">
        <v>272</v>
      </c>
      <c r="E81" s="567" t="s">
        <v>1337</v>
      </c>
      <c r="F81" s="566" t="s">
        <v>15</v>
      </c>
      <c r="G81" s="568"/>
      <c r="H81" s="569"/>
      <c r="I81" s="570"/>
      <c r="J81" s="571"/>
      <c r="K81" s="573"/>
      <c r="L81" s="573"/>
      <c r="M81" s="573"/>
      <c r="N81" s="573"/>
      <c r="O81" s="574"/>
      <c r="P81" s="571"/>
    </row>
    <row r="82" spans="1:16" ht="12.75" hidden="1" customHeight="1" x14ac:dyDescent="0.25">
      <c r="A82" s="566" t="str">
        <f t="shared" si="0"/>
        <v/>
      </c>
      <c r="B82" s="566"/>
      <c r="C82" s="557"/>
      <c r="D82" s="546"/>
      <c r="E82" s="567"/>
      <c r="F82" s="566"/>
      <c r="G82" s="568"/>
      <c r="H82" s="569"/>
      <c r="I82" s="570"/>
      <c r="J82" s="571"/>
      <c r="K82" s="573"/>
      <c r="L82" s="573"/>
      <c r="M82" s="573"/>
      <c r="N82" s="573"/>
      <c r="O82" s="574"/>
      <c r="P82" s="571"/>
    </row>
    <row r="83" spans="1:16" ht="12.75" hidden="1" customHeight="1" x14ac:dyDescent="0.25">
      <c r="A83" s="566" t="str">
        <f t="shared" si="0"/>
        <v/>
      </c>
      <c r="B83" s="566"/>
      <c r="C83" s="557"/>
      <c r="D83" s="546" t="s">
        <v>273</v>
      </c>
      <c r="E83" s="567" t="s">
        <v>1338</v>
      </c>
      <c r="F83" s="566" t="s">
        <v>15</v>
      </c>
      <c r="G83" s="568"/>
      <c r="H83" s="569"/>
      <c r="I83" s="570"/>
      <c r="J83" s="571"/>
      <c r="K83" s="573"/>
      <c r="L83" s="573"/>
      <c r="M83" s="573"/>
      <c r="N83" s="573"/>
      <c r="O83" s="574"/>
      <c r="P83" s="571"/>
    </row>
    <row r="84" spans="1:16" ht="12.75" hidden="1" customHeight="1" x14ac:dyDescent="0.25">
      <c r="A84" s="566" t="str">
        <f t="shared" si="0"/>
        <v/>
      </c>
      <c r="B84" s="566"/>
      <c r="C84" s="557"/>
      <c r="D84" s="546"/>
      <c r="E84" s="567"/>
      <c r="F84" s="566"/>
      <c r="G84" s="568"/>
      <c r="H84" s="569"/>
      <c r="I84" s="570"/>
      <c r="J84" s="571"/>
      <c r="K84" s="573"/>
      <c r="L84" s="573"/>
      <c r="M84" s="573"/>
      <c r="N84" s="573"/>
      <c r="O84" s="574"/>
      <c r="P84" s="571"/>
    </row>
    <row r="85" spans="1:16" ht="12.75" hidden="1" customHeight="1" x14ac:dyDescent="0.25">
      <c r="A85" s="566" t="str">
        <f t="shared" si="0"/>
        <v/>
      </c>
      <c r="B85" s="566"/>
      <c r="C85" s="557"/>
      <c r="D85" s="546" t="s">
        <v>274</v>
      </c>
      <c r="E85" s="567" t="s">
        <v>1339</v>
      </c>
      <c r="F85" s="566" t="s">
        <v>15</v>
      </c>
      <c r="G85" s="568"/>
      <c r="H85" s="569"/>
      <c r="I85" s="570"/>
      <c r="J85" s="571"/>
      <c r="K85" s="573"/>
      <c r="L85" s="573"/>
      <c r="M85" s="573"/>
      <c r="N85" s="573"/>
      <c r="O85" s="574"/>
      <c r="P85" s="571"/>
    </row>
    <row r="86" spans="1:16" ht="12.75" hidden="1" customHeight="1" x14ac:dyDescent="0.25">
      <c r="A86" s="566" t="str">
        <f t="shared" si="0"/>
        <v/>
      </c>
      <c r="B86" s="566"/>
      <c r="C86" s="557"/>
      <c r="D86" s="546"/>
      <c r="E86" s="567"/>
      <c r="F86" s="566"/>
      <c r="G86" s="568"/>
      <c r="H86" s="569"/>
      <c r="I86" s="570"/>
      <c r="J86" s="571"/>
      <c r="K86" s="573"/>
      <c r="L86" s="573"/>
      <c r="M86" s="573"/>
      <c r="N86" s="573"/>
      <c r="O86" s="574"/>
      <c r="P86" s="571"/>
    </row>
    <row r="87" spans="1:16" ht="12.75" hidden="1" customHeight="1" x14ac:dyDescent="0.25">
      <c r="A87" s="566" t="str">
        <f t="shared" si="0"/>
        <v/>
      </c>
      <c r="B87" s="566"/>
      <c r="C87" s="557"/>
      <c r="D87" s="546" t="s">
        <v>275</v>
      </c>
      <c r="E87" s="567" t="s">
        <v>1340</v>
      </c>
      <c r="F87" s="566" t="s">
        <v>15</v>
      </c>
      <c r="G87" s="568"/>
      <c r="H87" s="569"/>
      <c r="I87" s="570"/>
      <c r="J87" s="571"/>
      <c r="K87" s="573"/>
      <c r="L87" s="573"/>
      <c r="M87" s="573"/>
      <c r="N87" s="573"/>
      <c r="O87" s="574"/>
      <c r="P87" s="571"/>
    </row>
    <row r="88" spans="1:16" ht="12.75" hidden="1" customHeight="1" x14ac:dyDescent="0.25">
      <c r="A88" s="566" t="str">
        <f t="shared" si="0"/>
        <v/>
      </c>
      <c r="B88" s="566"/>
      <c r="C88" s="557"/>
      <c r="D88" s="546"/>
      <c r="E88" s="567"/>
      <c r="F88" s="566"/>
      <c r="G88" s="568"/>
      <c r="H88" s="569"/>
      <c r="I88" s="570"/>
      <c r="J88" s="571"/>
      <c r="K88" s="573"/>
      <c r="L88" s="573"/>
      <c r="M88" s="573"/>
      <c r="N88" s="573"/>
      <c r="O88" s="574"/>
      <c r="P88" s="571"/>
    </row>
    <row r="89" spans="1:16" ht="12.75" hidden="1" customHeight="1" x14ac:dyDescent="0.25">
      <c r="A89" s="566" t="str">
        <f t="shared" si="0"/>
        <v/>
      </c>
      <c r="B89" s="566"/>
      <c r="C89" s="557"/>
      <c r="D89" s="546" t="s">
        <v>276</v>
      </c>
      <c r="E89" s="567" t="s">
        <v>1341</v>
      </c>
      <c r="F89" s="566" t="s">
        <v>15</v>
      </c>
      <c r="G89" s="568"/>
      <c r="H89" s="569"/>
      <c r="I89" s="570"/>
      <c r="J89" s="571"/>
      <c r="K89" s="573"/>
      <c r="L89" s="573"/>
      <c r="M89" s="573"/>
      <c r="N89" s="573"/>
      <c r="O89" s="574"/>
      <c r="P89" s="571"/>
    </row>
    <row r="90" spans="1:16" ht="12.75" hidden="1" customHeight="1" x14ac:dyDescent="0.25">
      <c r="A90" s="566" t="str">
        <f t="shared" si="0"/>
        <v/>
      </c>
      <c r="B90" s="566"/>
      <c r="C90" s="557"/>
      <c r="D90" s="546"/>
      <c r="E90" s="567"/>
      <c r="F90" s="566"/>
      <c r="G90" s="568"/>
      <c r="H90" s="569"/>
      <c r="I90" s="570"/>
      <c r="J90" s="571"/>
      <c r="K90" s="573"/>
      <c r="L90" s="573"/>
      <c r="M90" s="573"/>
      <c r="N90" s="573"/>
      <c r="O90" s="574"/>
      <c r="P90" s="571"/>
    </row>
    <row r="91" spans="1:16" ht="12.75" hidden="1" customHeight="1" x14ac:dyDescent="0.25">
      <c r="A91" s="566" t="str">
        <f t="shared" si="0"/>
        <v/>
      </c>
      <c r="B91" s="566"/>
      <c r="C91" s="557"/>
      <c r="D91" s="546" t="s">
        <v>277</v>
      </c>
      <c r="E91" s="567" t="s">
        <v>1342</v>
      </c>
      <c r="F91" s="566" t="s">
        <v>15</v>
      </c>
      <c r="G91" s="568"/>
      <c r="H91" s="569"/>
      <c r="I91" s="570"/>
      <c r="J91" s="571"/>
      <c r="K91" s="573"/>
      <c r="L91" s="573"/>
      <c r="M91" s="573"/>
      <c r="N91" s="573"/>
      <c r="O91" s="574"/>
      <c r="P91" s="571"/>
    </row>
    <row r="92" spans="1:16" ht="12.75" hidden="1" customHeight="1" x14ac:dyDescent="0.25">
      <c r="A92" s="566" t="str">
        <f t="shared" si="0"/>
        <v/>
      </c>
      <c r="B92" s="566"/>
      <c r="C92" s="557"/>
      <c r="D92" s="546"/>
      <c r="E92" s="567"/>
      <c r="F92" s="566"/>
      <c r="G92" s="568"/>
      <c r="H92" s="569"/>
      <c r="I92" s="570"/>
      <c r="J92" s="571"/>
      <c r="K92" s="573"/>
      <c r="L92" s="573"/>
      <c r="M92" s="573"/>
      <c r="N92" s="573"/>
      <c r="O92" s="574"/>
      <c r="P92" s="571"/>
    </row>
    <row r="93" spans="1:16" ht="12.75" hidden="1" customHeight="1" x14ac:dyDescent="0.25">
      <c r="A93" s="566" t="str">
        <f t="shared" si="0"/>
        <v/>
      </c>
      <c r="B93" s="566"/>
      <c r="C93" s="557"/>
      <c r="D93" s="546" t="s">
        <v>574</v>
      </c>
      <c r="E93" s="567" t="s">
        <v>1342</v>
      </c>
      <c r="F93" s="566" t="s">
        <v>15</v>
      </c>
      <c r="G93" s="568"/>
      <c r="H93" s="569"/>
      <c r="I93" s="570"/>
      <c r="J93" s="571"/>
      <c r="K93" s="573"/>
      <c r="L93" s="573"/>
      <c r="M93" s="573"/>
      <c r="N93" s="573"/>
      <c r="O93" s="574"/>
      <c r="P93" s="571"/>
    </row>
    <row r="94" spans="1:16" ht="12.75" hidden="1" customHeight="1" x14ac:dyDescent="0.25">
      <c r="A94" s="566" t="str">
        <f t="shared" si="0"/>
        <v/>
      </c>
      <c r="B94" s="566"/>
      <c r="C94" s="557"/>
      <c r="D94" s="546"/>
      <c r="E94" s="567"/>
      <c r="F94" s="566"/>
      <c r="G94" s="568"/>
      <c r="H94" s="569"/>
      <c r="I94" s="570"/>
      <c r="J94" s="571"/>
      <c r="K94" s="573"/>
      <c r="L94" s="573"/>
      <c r="M94" s="573"/>
      <c r="N94" s="573"/>
      <c r="O94" s="574"/>
      <c r="P94" s="571"/>
    </row>
    <row r="95" spans="1:16" ht="12.75" hidden="1" customHeight="1" x14ac:dyDescent="0.25">
      <c r="A95" s="566" t="str">
        <f t="shared" si="0"/>
        <v/>
      </c>
      <c r="B95" s="566"/>
      <c r="C95" s="557"/>
      <c r="D95" s="546" t="s">
        <v>936</v>
      </c>
      <c r="E95" s="567" t="s">
        <v>1343</v>
      </c>
      <c r="F95" s="566" t="s">
        <v>15</v>
      </c>
      <c r="G95" s="568"/>
      <c r="H95" s="569"/>
      <c r="I95" s="570"/>
      <c r="J95" s="571"/>
      <c r="K95" s="573"/>
      <c r="L95" s="573"/>
      <c r="M95" s="573"/>
      <c r="N95" s="573"/>
      <c r="O95" s="574"/>
      <c r="P95" s="571"/>
    </row>
    <row r="96" spans="1:16" ht="12.75" hidden="1" customHeight="1" x14ac:dyDescent="0.25">
      <c r="A96" s="566" t="str">
        <f t="shared" si="0"/>
        <v/>
      </c>
      <c r="B96" s="566"/>
      <c r="C96" s="557"/>
      <c r="D96" s="546"/>
      <c r="E96" s="567"/>
      <c r="F96" s="566"/>
      <c r="G96" s="568"/>
      <c r="H96" s="569"/>
      <c r="I96" s="570"/>
      <c r="J96" s="571"/>
      <c r="K96" s="573"/>
      <c r="L96" s="573"/>
      <c r="M96" s="573"/>
      <c r="N96" s="573"/>
      <c r="O96" s="574"/>
      <c r="P96" s="571"/>
    </row>
    <row r="97" spans="1:16" ht="12.75" hidden="1" customHeight="1" x14ac:dyDescent="0.25">
      <c r="A97" s="566" t="str">
        <f t="shared" si="0"/>
        <v/>
      </c>
      <c r="B97" s="566"/>
      <c r="C97" s="557"/>
      <c r="D97" s="546" t="s">
        <v>937</v>
      </c>
      <c r="E97" s="567" t="s">
        <v>1344</v>
      </c>
      <c r="F97" s="566" t="s">
        <v>15</v>
      </c>
      <c r="G97" s="568"/>
      <c r="H97" s="569"/>
      <c r="I97" s="570"/>
      <c r="J97" s="571"/>
      <c r="K97" s="573"/>
      <c r="L97" s="573"/>
      <c r="M97" s="573"/>
      <c r="N97" s="573"/>
      <c r="O97" s="574"/>
      <c r="P97" s="571"/>
    </row>
    <row r="98" spans="1:16" ht="12.75" hidden="1" customHeight="1" x14ac:dyDescent="0.25">
      <c r="A98" s="566" t="str">
        <f t="shared" si="0"/>
        <v/>
      </c>
      <c r="B98" s="566"/>
      <c r="C98" s="557"/>
      <c r="D98" s="546"/>
      <c r="E98" s="567"/>
      <c r="F98" s="566"/>
      <c r="G98" s="568"/>
      <c r="H98" s="569"/>
      <c r="I98" s="570"/>
      <c r="J98" s="571"/>
      <c r="K98" s="573"/>
      <c r="L98" s="573"/>
      <c r="M98" s="573"/>
      <c r="N98" s="573"/>
      <c r="O98" s="574"/>
      <c r="P98" s="571"/>
    </row>
    <row r="99" spans="1:16" ht="12.75" hidden="1" customHeight="1" x14ac:dyDescent="0.25">
      <c r="A99" s="566" t="str">
        <f t="shared" si="0"/>
        <v/>
      </c>
      <c r="B99" s="566"/>
      <c r="C99" s="557"/>
      <c r="D99" s="546" t="s">
        <v>938</v>
      </c>
      <c r="E99" s="567" t="s">
        <v>1345</v>
      </c>
      <c r="F99" s="566" t="s">
        <v>15</v>
      </c>
      <c r="G99" s="568"/>
      <c r="H99" s="569"/>
      <c r="I99" s="570"/>
      <c r="J99" s="571"/>
      <c r="K99" s="573"/>
      <c r="L99" s="573"/>
      <c r="M99" s="573"/>
      <c r="N99" s="573"/>
      <c r="O99" s="574"/>
      <c r="P99" s="571"/>
    </row>
    <row r="100" spans="1:16" ht="12.75" hidden="1" customHeight="1" x14ac:dyDescent="0.25">
      <c r="A100" s="566" t="str">
        <f t="shared" si="0"/>
        <v/>
      </c>
      <c r="B100" s="566"/>
      <c r="C100" s="557"/>
      <c r="D100" s="546"/>
      <c r="E100" s="567"/>
      <c r="F100" s="566"/>
      <c r="G100" s="568"/>
      <c r="H100" s="569"/>
      <c r="I100" s="570"/>
      <c r="J100" s="571"/>
      <c r="K100" s="573"/>
      <c r="L100" s="573"/>
      <c r="M100" s="573"/>
      <c r="N100" s="573"/>
      <c r="O100" s="574"/>
      <c r="P100" s="571"/>
    </row>
    <row r="101" spans="1:16" ht="12.75" hidden="1" customHeight="1" x14ac:dyDescent="0.25">
      <c r="A101" s="566" t="str">
        <f t="shared" si="0"/>
        <v/>
      </c>
      <c r="B101" s="566"/>
      <c r="C101" s="557"/>
      <c r="D101" s="546" t="s">
        <v>939</v>
      </c>
      <c r="E101" s="567" t="s">
        <v>756</v>
      </c>
      <c r="F101" s="566" t="s">
        <v>15</v>
      </c>
      <c r="G101" s="568"/>
      <c r="H101" s="569"/>
      <c r="I101" s="570"/>
      <c r="J101" s="571"/>
      <c r="K101" s="573"/>
      <c r="L101" s="573"/>
      <c r="M101" s="573"/>
      <c r="N101" s="573"/>
      <c r="O101" s="574"/>
      <c r="P101" s="571"/>
    </row>
    <row r="102" spans="1:16" ht="12.75" hidden="1" customHeight="1" x14ac:dyDescent="0.25">
      <c r="A102" s="566" t="str">
        <f t="shared" si="0"/>
        <v/>
      </c>
      <c r="B102" s="566"/>
      <c r="C102" s="557"/>
      <c r="D102" s="546"/>
      <c r="E102" s="567"/>
      <c r="F102" s="566"/>
      <c r="G102" s="568"/>
      <c r="H102" s="569"/>
      <c r="I102" s="570"/>
      <c r="J102" s="571"/>
      <c r="K102" s="573"/>
      <c r="L102" s="573"/>
      <c r="M102" s="573"/>
      <c r="N102" s="573"/>
      <c r="O102" s="574"/>
      <c r="P102" s="571"/>
    </row>
    <row r="103" spans="1:16" ht="12.75" hidden="1" customHeight="1" x14ac:dyDescent="0.25">
      <c r="A103" s="566" t="str">
        <f t="shared" si="0"/>
        <v/>
      </c>
      <c r="B103" s="566"/>
      <c r="C103" s="557"/>
      <c r="D103" s="546" t="s">
        <v>940</v>
      </c>
      <c r="E103" s="567" t="s">
        <v>1346</v>
      </c>
      <c r="F103" s="566" t="s">
        <v>15</v>
      </c>
      <c r="G103" s="568"/>
      <c r="H103" s="569"/>
      <c r="I103" s="570"/>
      <c r="J103" s="571"/>
      <c r="K103" s="573"/>
      <c r="L103" s="573"/>
      <c r="M103" s="573"/>
      <c r="N103" s="573"/>
      <c r="O103" s="574"/>
      <c r="P103" s="571"/>
    </row>
    <row r="104" spans="1:16" ht="12.75" hidden="1" customHeight="1" x14ac:dyDescent="0.25">
      <c r="A104" s="566" t="str">
        <f t="shared" si="0"/>
        <v/>
      </c>
      <c r="B104" s="566"/>
      <c r="C104" s="557"/>
      <c r="D104" s="546"/>
      <c r="E104" s="567"/>
      <c r="F104" s="566"/>
      <c r="G104" s="568"/>
      <c r="H104" s="569"/>
      <c r="I104" s="570"/>
      <c r="J104" s="571"/>
      <c r="K104" s="573"/>
      <c r="L104" s="573"/>
      <c r="M104" s="573"/>
      <c r="N104" s="573"/>
      <c r="O104" s="574"/>
      <c r="P104" s="571"/>
    </row>
    <row r="105" spans="1:16" ht="12.75" hidden="1" customHeight="1" x14ac:dyDescent="0.25">
      <c r="A105" s="566" t="str">
        <f t="shared" si="0"/>
        <v/>
      </c>
      <c r="B105" s="566"/>
      <c r="C105" s="557"/>
      <c r="D105" s="546" t="s">
        <v>941</v>
      </c>
      <c r="E105" s="567" t="s">
        <v>1347</v>
      </c>
      <c r="F105" s="566" t="s">
        <v>15</v>
      </c>
      <c r="G105" s="568"/>
      <c r="H105" s="569"/>
      <c r="I105" s="570"/>
      <c r="J105" s="571"/>
      <c r="K105" s="573"/>
      <c r="L105" s="573"/>
      <c r="M105" s="573"/>
      <c r="N105" s="573"/>
      <c r="O105" s="574"/>
      <c r="P105" s="571"/>
    </row>
    <row r="106" spans="1:16" ht="12.75" customHeight="1" x14ac:dyDescent="0.25">
      <c r="A106" s="566" t="str">
        <f t="shared" si="0"/>
        <v/>
      </c>
      <c r="B106" s="566"/>
      <c r="C106" s="557"/>
      <c r="D106" s="546"/>
      <c r="E106" s="567"/>
      <c r="F106" s="566"/>
      <c r="G106" s="568"/>
      <c r="H106" s="569"/>
      <c r="I106" s="570"/>
      <c r="J106" s="571"/>
      <c r="K106" s="573"/>
      <c r="L106" s="573"/>
      <c r="M106" s="573"/>
      <c r="N106" s="573"/>
      <c r="O106" s="574"/>
      <c r="P106" s="571"/>
    </row>
    <row r="107" spans="1:16" ht="12.75" customHeight="1" x14ac:dyDescent="0.25">
      <c r="A107" s="566" t="str">
        <f t="shared" si="0"/>
        <v/>
      </c>
      <c r="B107" s="566"/>
      <c r="C107" s="557"/>
      <c r="D107" s="546" t="s">
        <v>942</v>
      </c>
      <c r="E107" s="567" t="s">
        <v>1348</v>
      </c>
      <c r="F107" s="566" t="s">
        <v>15</v>
      </c>
      <c r="G107" s="568">
        <v>2</v>
      </c>
      <c r="H107" s="569"/>
      <c r="I107" s="570"/>
      <c r="J107" s="571"/>
      <c r="K107" s="573"/>
      <c r="L107" s="573"/>
      <c r="M107" s="573"/>
      <c r="N107" s="573"/>
      <c r="O107" s="574"/>
      <c r="P107" s="571"/>
    </row>
    <row r="108" spans="1:16" ht="12.75" customHeight="1" x14ac:dyDescent="0.25">
      <c r="A108" s="566" t="str">
        <f t="shared" si="0"/>
        <v/>
      </c>
      <c r="B108" s="566"/>
      <c r="C108" s="557"/>
      <c r="D108" s="546"/>
      <c r="E108" s="567"/>
      <c r="F108" s="566"/>
      <c r="G108" s="568"/>
      <c r="H108" s="569"/>
      <c r="I108" s="570"/>
      <c r="J108" s="571"/>
      <c r="K108" s="573"/>
      <c r="L108" s="573"/>
      <c r="M108" s="573"/>
      <c r="N108" s="573"/>
      <c r="O108" s="574"/>
      <c r="P108" s="571"/>
    </row>
    <row r="109" spans="1:16" ht="12.75" customHeight="1" x14ac:dyDescent="0.25">
      <c r="A109" s="566" t="str">
        <f t="shared" si="0"/>
        <v/>
      </c>
      <c r="B109" s="566" t="s">
        <v>753</v>
      </c>
      <c r="C109" s="572" t="s">
        <v>321</v>
      </c>
      <c r="D109" s="546" t="s">
        <v>1349</v>
      </c>
      <c r="E109" s="567"/>
      <c r="F109" s="566"/>
      <c r="G109" s="568"/>
      <c r="H109" s="569"/>
      <c r="I109" s="570"/>
      <c r="J109" s="571"/>
      <c r="K109" s="573"/>
      <c r="L109" s="573"/>
      <c r="M109" s="573"/>
      <c r="N109" s="573"/>
      <c r="O109" s="574"/>
      <c r="P109" s="571"/>
    </row>
    <row r="110" spans="1:16" ht="12.75" customHeight="1" x14ac:dyDescent="0.25">
      <c r="A110" s="566" t="str">
        <f t="shared" si="0"/>
        <v/>
      </c>
      <c r="B110" s="566"/>
      <c r="C110" s="557"/>
      <c r="D110" s="546"/>
      <c r="E110" s="567"/>
      <c r="F110" s="566"/>
      <c r="G110" s="568"/>
      <c r="H110" s="569"/>
      <c r="I110" s="570"/>
      <c r="J110" s="571"/>
      <c r="K110" s="573"/>
      <c r="L110" s="573"/>
      <c r="M110" s="573"/>
      <c r="N110" s="573"/>
      <c r="O110" s="574"/>
      <c r="P110" s="571"/>
    </row>
    <row r="111" spans="1:16" ht="12.75" hidden="1" customHeight="1" x14ac:dyDescent="0.25">
      <c r="A111" s="566" t="str">
        <f t="shared" si="0"/>
        <v/>
      </c>
      <c r="B111" s="566"/>
      <c r="C111" s="557"/>
      <c r="D111" s="546" t="s">
        <v>32</v>
      </c>
      <c r="E111" s="567" t="s">
        <v>1345</v>
      </c>
      <c r="F111" s="566" t="s">
        <v>15</v>
      </c>
      <c r="G111" s="568"/>
      <c r="H111" s="569"/>
      <c r="I111" s="570"/>
      <c r="J111" s="571"/>
      <c r="K111" s="573"/>
      <c r="L111" s="573"/>
      <c r="M111" s="573"/>
      <c r="N111" s="573"/>
      <c r="O111" s="574"/>
      <c r="P111" s="571"/>
    </row>
    <row r="112" spans="1:16" ht="12.75" hidden="1" customHeight="1" x14ac:dyDescent="0.25">
      <c r="A112" s="566" t="str">
        <f t="shared" si="0"/>
        <v/>
      </c>
      <c r="B112" s="566"/>
      <c r="C112" s="557"/>
      <c r="D112" s="546"/>
      <c r="E112" s="567"/>
      <c r="F112" s="566"/>
      <c r="G112" s="568"/>
      <c r="H112" s="569"/>
      <c r="I112" s="570"/>
      <c r="J112" s="571"/>
      <c r="K112" s="573"/>
      <c r="L112" s="573"/>
      <c r="M112" s="573"/>
      <c r="N112" s="573"/>
      <c r="O112" s="574"/>
      <c r="P112" s="571"/>
    </row>
    <row r="113" spans="1:16" ht="12.75" hidden="1" customHeight="1" x14ac:dyDescent="0.25">
      <c r="A113" s="566" t="str">
        <f t="shared" si="0"/>
        <v/>
      </c>
      <c r="B113" s="566"/>
      <c r="C113" s="557"/>
      <c r="D113" s="546" t="s">
        <v>33</v>
      </c>
      <c r="E113" s="567" t="s">
        <v>756</v>
      </c>
      <c r="F113" s="566" t="s">
        <v>15</v>
      </c>
      <c r="G113" s="568"/>
      <c r="H113" s="569"/>
      <c r="I113" s="570"/>
      <c r="J113" s="571"/>
      <c r="K113" s="573"/>
      <c r="L113" s="573"/>
      <c r="M113" s="573"/>
      <c r="N113" s="573"/>
      <c r="O113" s="574"/>
      <c r="P113" s="571"/>
    </row>
    <row r="114" spans="1:16" ht="12.75" hidden="1" customHeight="1" x14ac:dyDescent="0.25">
      <c r="A114" s="566" t="str">
        <f t="shared" si="0"/>
        <v/>
      </c>
      <c r="B114" s="566"/>
      <c r="C114" s="557"/>
      <c r="D114" s="546"/>
      <c r="E114" s="567"/>
      <c r="F114" s="566"/>
      <c r="G114" s="568"/>
      <c r="H114" s="569"/>
      <c r="I114" s="570"/>
      <c r="J114" s="571"/>
      <c r="K114" s="573"/>
      <c r="L114" s="573"/>
      <c r="M114" s="573"/>
      <c r="N114" s="573"/>
      <c r="O114" s="574"/>
      <c r="P114" s="571"/>
    </row>
    <row r="115" spans="1:16" ht="12.75" hidden="1" customHeight="1" x14ac:dyDescent="0.25">
      <c r="A115" s="566" t="str">
        <f t="shared" si="0"/>
        <v/>
      </c>
      <c r="B115" s="566"/>
      <c r="C115" s="557"/>
      <c r="D115" s="546" t="s">
        <v>36</v>
      </c>
      <c r="E115" s="567" t="s">
        <v>1346</v>
      </c>
      <c r="F115" s="566" t="s">
        <v>15</v>
      </c>
      <c r="G115" s="568"/>
      <c r="H115" s="569"/>
      <c r="I115" s="570"/>
      <c r="J115" s="571"/>
      <c r="K115" s="573"/>
      <c r="L115" s="573"/>
      <c r="M115" s="573"/>
      <c r="N115" s="573"/>
      <c r="O115" s="574"/>
      <c r="P115" s="571"/>
    </row>
    <row r="116" spans="1:16" ht="12.75" hidden="1" customHeight="1" x14ac:dyDescent="0.25">
      <c r="A116" s="566" t="str">
        <f t="shared" si="0"/>
        <v/>
      </c>
      <c r="B116" s="566"/>
      <c r="C116" s="557"/>
      <c r="D116" s="546"/>
      <c r="E116" s="567"/>
      <c r="F116" s="566"/>
      <c r="G116" s="568"/>
      <c r="H116" s="569"/>
      <c r="I116" s="570"/>
      <c r="J116" s="571"/>
      <c r="K116" s="573"/>
      <c r="L116" s="573"/>
      <c r="M116" s="573"/>
      <c r="N116" s="573"/>
      <c r="O116" s="574"/>
      <c r="P116" s="571"/>
    </row>
    <row r="117" spans="1:16" ht="12.75" hidden="1" customHeight="1" x14ac:dyDescent="0.25">
      <c r="A117" s="566" t="str">
        <f t="shared" si="0"/>
        <v/>
      </c>
      <c r="B117" s="566"/>
      <c r="C117" s="557"/>
      <c r="D117" s="546" t="s">
        <v>38</v>
      </c>
      <c r="E117" s="567" t="s">
        <v>1335</v>
      </c>
      <c r="F117" s="566" t="s">
        <v>15</v>
      </c>
      <c r="G117" s="568"/>
      <c r="H117" s="569"/>
      <c r="I117" s="570"/>
      <c r="J117" s="571"/>
      <c r="K117" s="573"/>
      <c r="L117" s="573"/>
      <c r="M117" s="573"/>
      <c r="N117" s="573"/>
      <c r="O117" s="574"/>
      <c r="P117" s="571"/>
    </row>
    <row r="118" spans="1:16" ht="12.75" hidden="1" customHeight="1" x14ac:dyDescent="0.25">
      <c r="A118" s="566" t="str">
        <f t="shared" si="0"/>
        <v/>
      </c>
      <c r="B118" s="566"/>
      <c r="C118" s="557"/>
      <c r="D118" s="546"/>
      <c r="E118" s="567"/>
      <c r="F118" s="566"/>
      <c r="G118" s="568"/>
      <c r="H118" s="569"/>
      <c r="I118" s="570"/>
      <c r="J118" s="571"/>
      <c r="K118" s="573"/>
      <c r="L118" s="573"/>
      <c r="M118" s="573"/>
      <c r="N118" s="573"/>
      <c r="O118" s="574"/>
      <c r="P118" s="571"/>
    </row>
    <row r="119" spans="1:16" ht="12.75" hidden="1" customHeight="1" x14ac:dyDescent="0.25">
      <c r="A119" s="566" t="str">
        <f t="shared" si="0"/>
        <v/>
      </c>
      <c r="B119" s="566"/>
      <c r="C119" s="557"/>
      <c r="D119" s="546" t="s">
        <v>96</v>
      </c>
      <c r="E119" s="567" t="s">
        <v>1348</v>
      </c>
      <c r="F119" s="566" t="s">
        <v>15</v>
      </c>
      <c r="G119" s="568"/>
      <c r="H119" s="569"/>
      <c r="I119" s="570"/>
      <c r="J119" s="571"/>
      <c r="K119" s="573"/>
      <c r="L119" s="573"/>
      <c r="M119" s="573"/>
      <c r="N119" s="573"/>
      <c r="O119" s="574"/>
      <c r="P119" s="571"/>
    </row>
    <row r="120" spans="1:16" ht="12.75" hidden="1" customHeight="1" x14ac:dyDescent="0.25">
      <c r="A120" s="566" t="str">
        <f t="shared" si="0"/>
        <v/>
      </c>
      <c r="B120" s="566"/>
      <c r="C120" s="557"/>
      <c r="D120" s="546"/>
      <c r="E120" s="567"/>
      <c r="F120" s="566"/>
      <c r="G120" s="568"/>
      <c r="H120" s="569"/>
      <c r="I120" s="570"/>
      <c r="J120" s="571"/>
      <c r="K120" s="573"/>
      <c r="L120" s="573"/>
      <c r="M120" s="573"/>
      <c r="N120" s="573"/>
      <c r="O120" s="574"/>
      <c r="P120" s="571"/>
    </row>
    <row r="121" spans="1:16" ht="12.75" customHeight="1" x14ac:dyDescent="0.25">
      <c r="A121" s="566" t="str">
        <f t="shared" si="0"/>
        <v/>
      </c>
      <c r="B121" s="566"/>
      <c r="C121" s="557"/>
      <c r="D121" s="546" t="s">
        <v>97</v>
      </c>
      <c r="E121" s="567" t="s">
        <v>1350</v>
      </c>
      <c r="F121" s="566" t="s">
        <v>15</v>
      </c>
      <c r="G121" s="568">
        <v>12</v>
      </c>
      <c r="H121" s="569"/>
      <c r="I121" s="570"/>
      <c r="J121" s="571"/>
      <c r="K121" s="573"/>
      <c r="L121" s="573"/>
      <c r="M121" s="573"/>
      <c r="N121" s="573"/>
      <c r="O121" s="574"/>
      <c r="P121" s="571"/>
    </row>
    <row r="122" spans="1:16" ht="12.75" customHeight="1" x14ac:dyDescent="0.25">
      <c r="A122" s="566" t="str">
        <f t="shared" si="0"/>
        <v/>
      </c>
      <c r="B122" s="566"/>
      <c r="C122" s="557"/>
      <c r="D122" s="546"/>
      <c r="E122" s="567"/>
      <c r="F122" s="566"/>
      <c r="G122" s="568"/>
      <c r="H122" s="569"/>
      <c r="I122" s="570"/>
      <c r="J122" s="571"/>
      <c r="K122" s="573"/>
      <c r="L122" s="573"/>
      <c r="M122" s="573"/>
      <c r="N122" s="573"/>
      <c r="O122" s="574"/>
      <c r="P122" s="571"/>
    </row>
    <row r="123" spans="1:16" ht="12.75" hidden="1" customHeight="1" x14ac:dyDescent="0.25">
      <c r="A123" s="566" t="str">
        <f t="shared" si="0"/>
        <v/>
      </c>
      <c r="B123" s="566" t="s">
        <v>753</v>
      </c>
      <c r="C123" s="572" t="s">
        <v>322</v>
      </c>
      <c r="D123" s="546" t="s">
        <v>1351</v>
      </c>
      <c r="E123" s="567"/>
      <c r="F123" s="566"/>
      <c r="G123" s="568"/>
      <c r="H123" s="569"/>
      <c r="I123" s="570"/>
      <c r="J123" s="571"/>
      <c r="K123" s="573"/>
      <c r="L123" s="573"/>
      <c r="M123" s="573"/>
      <c r="N123" s="573"/>
      <c r="O123" s="574"/>
      <c r="P123" s="571"/>
    </row>
    <row r="124" spans="1:16" ht="12.75" hidden="1" customHeight="1" x14ac:dyDescent="0.25">
      <c r="A124" s="566" t="str">
        <f t="shared" si="0"/>
        <v/>
      </c>
      <c r="B124" s="566"/>
      <c r="C124" s="557"/>
      <c r="D124" s="546"/>
      <c r="E124" s="567"/>
      <c r="F124" s="566"/>
      <c r="G124" s="568"/>
      <c r="H124" s="569"/>
      <c r="I124" s="570"/>
      <c r="J124" s="571"/>
      <c r="K124" s="573"/>
      <c r="L124" s="573"/>
      <c r="M124" s="573"/>
      <c r="N124" s="573"/>
      <c r="O124" s="574"/>
      <c r="P124" s="571"/>
    </row>
    <row r="125" spans="1:16" ht="12.75" hidden="1" customHeight="1" x14ac:dyDescent="0.25">
      <c r="A125" s="566" t="str">
        <f t="shared" si="0"/>
        <v/>
      </c>
      <c r="B125" s="566"/>
      <c r="C125" s="557"/>
      <c r="D125" s="546" t="s">
        <v>32</v>
      </c>
      <c r="E125" s="567" t="s">
        <v>1345</v>
      </c>
      <c r="F125" s="566" t="s">
        <v>15</v>
      </c>
      <c r="G125" s="568"/>
      <c r="H125" s="569"/>
      <c r="I125" s="570"/>
      <c r="J125" s="571"/>
      <c r="K125" s="573"/>
      <c r="L125" s="573"/>
      <c r="M125" s="573"/>
      <c r="N125" s="573"/>
      <c r="O125" s="574"/>
      <c r="P125" s="571"/>
    </row>
    <row r="126" spans="1:16" ht="12.75" hidden="1" customHeight="1" x14ac:dyDescent="0.25">
      <c r="A126" s="566" t="str">
        <f t="shared" si="0"/>
        <v/>
      </c>
      <c r="B126" s="566"/>
      <c r="C126" s="557"/>
      <c r="D126" s="546"/>
      <c r="E126" s="567"/>
      <c r="F126" s="566"/>
      <c r="G126" s="568"/>
      <c r="H126" s="569"/>
      <c r="I126" s="570"/>
      <c r="J126" s="571"/>
      <c r="K126" s="573"/>
      <c r="L126" s="573"/>
      <c r="M126" s="573"/>
      <c r="N126" s="573"/>
      <c r="O126" s="574"/>
      <c r="P126" s="571"/>
    </row>
    <row r="127" spans="1:16" ht="12.75" hidden="1" customHeight="1" x14ac:dyDescent="0.25">
      <c r="A127" s="566" t="str">
        <f t="shared" si="0"/>
        <v/>
      </c>
      <c r="B127" s="566"/>
      <c r="C127" s="557"/>
      <c r="D127" s="546" t="s">
        <v>33</v>
      </c>
      <c r="E127" s="567" t="s">
        <v>756</v>
      </c>
      <c r="F127" s="566" t="s">
        <v>15</v>
      </c>
      <c r="G127" s="568"/>
      <c r="H127" s="569"/>
      <c r="I127" s="570"/>
      <c r="J127" s="571"/>
      <c r="K127" s="573"/>
      <c r="L127" s="573"/>
      <c r="M127" s="573"/>
      <c r="N127" s="573"/>
      <c r="O127" s="574"/>
      <c r="P127" s="571"/>
    </row>
    <row r="128" spans="1:16" ht="12.75" hidden="1" customHeight="1" x14ac:dyDescent="0.25">
      <c r="A128" s="566" t="str">
        <f t="shared" si="0"/>
        <v/>
      </c>
      <c r="B128" s="566"/>
      <c r="C128" s="557"/>
      <c r="D128" s="546"/>
      <c r="E128" s="567"/>
      <c r="F128" s="566"/>
      <c r="G128" s="568"/>
      <c r="H128" s="569"/>
      <c r="I128" s="570"/>
      <c r="J128" s="571"/>
      <c r="K128" s="573"/>
      <c r="L128" s="573"/>
      <c r="M128" s="573"/>
      <c r="N128" s="573"/>
      <c r="O128" s="574"/>
      <c r="P128" s="571"/>
    </row>
    <row r="129" spans="1:16" ht="12.75" hidden="1" customHeight="1" x14ac:dyDescent="0.25">
      <c r="A129" s="566" t="str">
        <f t="shared" si="0"/>
        <v/>
      </c>
      <c r="B129" s="566"/>
      <c r="C129" s="557"/>
      <c r="D129" s="546" t="s">
        <v>36</v>
      </c>
      <c r="E129" s="567" t="s">
        <v>1346</v>
      </c>
      <c r="F129" s="566" t="s">
        <v>15</v>
      </c>
      <c r="G129" s="568"/>
      <c r="H129" s="569"/>
      <c r="I129" s="570"/>
      <c r="J129" s="571"/>
      <c r="K129" s="573"/>
      <c r="L129" s="573"/>
      <c r="M129" s="573"/>
      <c r="N129" s="573"/>
      <c r="O129" s="574"/>
      <c r="P129" s="571"/>
    </row>
    <row r="130" spans="1:16" ht="12.75" hidden="1" customHeight="1" x14ac:dyDescent="0.25">
      <c r="A130" s="566" t="str">
        <f t="shared" si="0"/>
        <v/>
      </c>
      <c r="B130" s="566"/>
      <c r="C130" s="557"/>
      <c r="D130" s="546"/>
      <c r="E130" s="567"/>
      <c r="F130" s="566"/>
      <c r="G130" s="568"/>
      <c r="H130" s="569"/>
      <c r="I130" s="570"/>
      <c r="J130" s="571"/>
      <c r="K130" s="573"/>
      <c r="L130" s="573"/>
      <c r="M130" s="573"/>
      <c r="N130" s="573"/>
      <c r="O130" s="574"/>
      <c r="P130" s="571"/>
    </row>
    <row r="131" spans="1:16" ht="12.75" hidden="1" customHeight="1" x14ac:dyDescent="0.25">
      <c r="A131" s="566" t="str">
        <f t="shared" si="0"/>
        <v/>
      </c>
      <c r="B131" s="566"/>
      <c r="C131" s="557"/>
      <c r="D131" s="546" t="s">
        <v>38</v>
      </c>
      <c r="E131" s="567" t="s">
        <v>1335</v>
      </c>
      <c r="F131" s="566" t="s">
        <v>15</v>
      </c>
      <c r="G131" s="568"/>
      <c r="H131" s="569"/>
      <c r="I131" s="570"/>
      <c r="J131" s="571"/>
      <c r="K131" s="573"/>
      <c r="L131" s="573"/>
      <c r="M131" s="573"/>
      <c r="N131" s="573"/>
      <c r="O131" s="574"/>
      <c r="P131" s="571"/>
    </row>
    <row r="132" spans="1:16" ht="12.75" hidden="1" customHeight="1" x14ac:dyDescent="0.25">
      <c r="A132" s="566" t="str">
        <f t="shared" si="0"/>
        <v/>
      </c>
      <c r="B132" s="566"/>
      <c r="C132" s="557"/>
      <c r="D132" s="546"/>
      <c r="E132" s="567"/>
      <c r="F132" s="566"/>
      <c r="G132" s="568"/>
      <c r="H132" s="569"/>
      <c r="I132" s="570"/>
      <c r="J132" s="571"/>
      <c r="K132" s="573"/>
      <c r="L132" s="573"/>
      <c r="M132" s="573"/>
      <c r="N132" s="573"/>
      <c r="O132" s="574"/>
      <c r="P132" s="571"/>
    </row>
    <row r="133" spans="1:16" ht="12.75" hidden="1" customHeight="1" x14ac:dyDescent="0.25">
      <c r="A133" s="566" t="str">
        <f t="shared" si="0"/>
        <v/>
      </c>
      <c r="B133" s="566"/>
      <c r="C133" s="557"/>
      <c r="D133" s="546" t="s">
        <v>96</v>
      </c>
      <c r="E133" s="567" t="s">
        <v>1348</v>
      </c>
      <c r="F133" s="566" t="s">
        <v>15</v>
      </c>
      <c r="G133" s="568"/>
      <c r="H133" s="569"/>
      <c r="I133" s="570"/>
      <c r="J133" s="571"/>
      <c r="K133" s="573"/>
      <c r="L133" s="573"/>
      <c r="M133" s="573"/>
      <c r="N133" s="573"/>
      <c r="O133" s="574"/>
      <c r="P133" s="571"/>
    </row>
    <row r="134" spans="1:16" ht="12.75" hidden="1" customHeight="1" x14ac:dyDescent="0.25">
      <c r="A134" s="566" t="str">
        <f t="shared" si="0"/>
        <v/>
      </c>
      <c r="B134" s="566"/>
      <c r="C134" s="557"/>
      <c r="D134" s="546"/>
      <c r="E134" s="567"/>
      <c r="F134" s="566"/>
      <c r="G134" s="568"/>
      <c r="H134" s="569"/>
      <c r="I134" s="570"/>
      <c r="J134" s="571"/>
      <c r="K134" s="573"/>
      <c r="L134" s="573"/>
      <c r="M134" s="573"/>
      <c r="N134" s="573"/>
      <c r="O134" s="574"/>
      <c r="P134" s="571"/>
    </row>
    <row r="135" spans="1:16" ht="12.75" hidden="1" customHeight="1" x14ac:dyDescent="0.25">
      <c r="A135" s="566" t="str">
        <f t="shared" si="0"/>
        <v/>
      </c>
      <c r="B135" s="566" t="s">
        <v>746</v>
      </c>
      <c r="C135" s="557" t="s">
        <v>161</v>
      </c>
      <c r="D135" s="546"/>
      <c r="E135" s="567"/>
      <c r="F135" s="566"/>
      <c r="G135" s="568"/>
      <c r="H135" s="569"/>
      <c r="I135" s="570"/>
      <c r="J135" s="571"/>
      <c r="K135" s="573"/>
      <c r="L135" s="573"/>
      <c r="M135" s="573"/>
      <c r="N135" s="573"/>
      <c r="O135" s="574"/>
      <c r="P135" s="571"/>
    </row>
    <row r="136" spans="1:16" ht="12.75" hidden="1" customHeight="1" x14ac:dyDescent="0.25">
      <c r="A136" s="566" t="str">
        <f t="shared" si="0"/>
        <v/>
      </c>
      <c r="B136" s="566"/>
      <c r="C136" s="557"/>
      <c r="D136" s="546"/>
      <c r="E136" s="567"/>
      <c r="F136" s="566"/>
      <c r="G136" s="568"/>
      <c r="H136" s="569"/>
      <c r="I136" s="570"/>
      <c r="J136" s="571"/>
      <c r="K136" s="573"/>
      <c r="L136" s="573"/>
      <c r="M136" s="573"/>
      <c r="N136" s="573"/>
      <c r="O136" s="574"/>
      <c r="P136" s="571"/>
    </row>
    <row r="137" spans="1:16" ht="12.75" hidden="1" customHeight="1" x14ac:dyDescent="0.25">
      <c r="A137" s="566" t="str">
        <f t="shared" si="0"/>
        <v/>
      </c>
      <c r="B137" s="566"/>
      <c r="C137" s="572" t="s">
        <v>320</v>
      </c>
      <c r="D137" s="546" t="s">
        <v>162</v>
      </c>
      <c r="E137" s="567"/>
      <c r="F137" s="566" t="s">
        <v>15</v>
      </c>
      <c r="G137" s="568"/>
      <c r="H137" s="569"/>
      <c r="I137" s="570"/>
      <c r="J137" s="571"/>
      <c r="K137" s="573"/>
      <c r="L137" s="573"/>
      <c r="M137" s="573"/>
      <c r="N137" s="573"/>
      <c r="O137" s="574"/>
      <c r="P137" s="571"/>
    </row>
    <row r="138" spans="1:16" ht="12.75" hidden="1" customHeight="1" x14ac:dyDescent="0.25">
      <c r="A138" s="566" t="str">
        <f t="shared" si="0"/>
        <v/>
      </c>
      <c r="B138" s="566"/>
      <c r="C138" s="572"/>
      <c r="D138" s="546"/>
      <c r="E138" s="567"/>
      <c r="F138" s="566"/>
      <c r="G138" s="568"/>
      <c r="H138" s="569"/>
      <c r="I138" s="570"/>
      <c r="J138" s="571"/>
      <c r="K138" s="573"/>
      <c r="L138" s="573"/>
      <c r="M138" s="573"/>
      <c r="N138" s="573"/>
      <c r="O138" s="574"/>
      <c r="P138" s="571"/>
    </row>
    <row r="139" spans="1:16" ht="12.75" hidden="1" customHeight="1" x14ac:dyDescent="0.25">
      <c r="A139" s="566" t="str">
        <f t="shared" si="0"/>
        <v/>
      </c>
      <c r="B139" s="566"/>
      <c r="C139" s="572" t="s">
        <v>8</v>
      </c>
      <c r="D139" s="546" t="s">
        <v>166</v>
      </c>
      <c r="E139" s="567"/>
      <c r="F139" s="566" t="s">
        <v>106</v>
      </c>
      <c r="G139" s="568"/>
      <c r="H139" s="569"/>
      <c r="I139" s="570"/>
      <c r="J139" s="571"/>
      <c r="K139" s="573"/>
      <c r="L139" s="573"/>
      <c r="M139" s="573"/>
      <c r="N139" s="573"/>
      <c r="O139" s="574"/>
      <c r="P139" s="571"/>
    </row>
    <row r="140" spans="1:16" ht="12.75" hidden="1" customHeight="1" x14ac:dyDescent="0.25">
      <c r="A140" s="566" t="str">
        <f t="shared" si="0"/>
        <v/>
      </c>
      <c r="B140" s="566"/>
      <c r="C140" s="572"/>
      <c r="D140" s="546"/>
      <c r="E140" s="567"/>
      <c r="F140" s="566"/>
      <c r="G140" s="568"/>
      <c r="H140" s="569"/>
      <c r="I140" s="570"/>
      <c r="J140" s="571"/>
      <c r="K140" s="573"/>
      <c r="L140" s="573"/>
      <c r="M140" s="573"/>
      <c r="N140" s="573"/>
      <c r="O140" s="574"/>
      <c r="P140" s="571"/>
    </row>
    <row r="141" spans="1:16" ht="12.75" hidden="1" customHeight="1" x14ac:dyDescent="0.25">
      <c r="A141" s="566" t="str">
        <f t="shared" si="0"/>
        <v/>
      </c>
      <c r="B141" s="566" t="s">
        <v>747</v>
      </c>
      <c r="C141" s="572" t="s">
        <v>348</v>
      </c>
      <c r="D141" s="546" t="s">
        <v>167</v>
      </c>
      <c r="E141" s="559"/>
      <c r="F141" s="566" t="s">
        <v>106</v>
      </c>
      <c r="G141" s="568"/>
      <c r="H141" s="569"/>
      <c r="I141" s="570"/>
      <c r="J141" s="571"/>
      <c r="K141" s="573"/>
      <c r="L141" s="573"/>
      <c r="M141" s="573"/>
      <c r="N141" s="573"/>
      <c r="O141" s="574"/>
      <c r="P141" s="571"/>
    </row>
    <row r="142" spans="1:16" ht="12.75" hidden="1" customHeight="1" x14ac:dyDescent="0.25">
      <c r="A142" s="566" t="str">
        <f t="shared" si="0"/>
        <v/>
      </c>
      <c r="B142" s="566"/>
      <c r="C142" s="572"/>
      <c r="D142" s="546" t="s">
        <v>165</v>
      </c>
      <c r="E142" s="567"/>
      <c r="F142" s="566"/>
      <c r="G142" s="568"/>
      <c r="H142" s="569"/>
      <c r="I142" s="570"/>
      <c r="J142" s="571"/>
      <c r="K142" s="573"/>
      <c r="L142" s="573"/>
      <c r="M142" s="573"/>
      <c r="N142" s="573"/>
      <c r="O142" s="574"/>
      <c r="P142" s="571"/>
    </row>
    <row r="143" spans="1:16" ht="12.75" customHeight="1" x14ac:dyDescent="0.25">
      <c r="A143" s="566" t="str">
        <f t="shared" si="0"/>
        <v/>
      </c>
      <c r="B143" s="566"/>
      <c r="C143" s="557"/>
      <c r="D143" s="546"/>
      <c r="E143" s="567"/>
      <c r="F143" s="566"/>
      <c r="G143" s="568"/>
      <c r="H143" s="569"/>
      <c r="I143" s="570"/>
      <c r="J143" s="571"/>
      <c r="K143" s="573"/>
      <c r="L143" s="573"/>
      <c r="M143" s="573"/>
      <c r="N143" s="573"/>
      <c r="O143" s="574"/>
      <c r="P143" s="571"/>
    </row>
    <row r="144" spans="1:16" ht="12.75" hidden="1" customHeight="1" x14ac:dyDescent="0.25">
      <c r="A144" s="566" t="str">
        <f t="shared" si="0"/>
        <v/>
      </c>
      <c r="B144" s="566"/>
      <c r="C144" s="578" t="s">
        <v>748</v>
      </c>
      <c r="D144" s="546"/>
      <c r="E144" s="567"/>
      <c r="F144" s="566"/>
      <c r="G144" s="568"/>
      <c r="H144" s="569"/>
      <c r="I144" s="570"/>
      <c r="J144" s="571"/>
      <c r="K144" s="573"/>
      <c r="L144" s="573"/>
      <c r="M144" s="573"/>
      <c r="N144" s="573"/>
      <c r="O144" s="574"/>
      <c r="P144" s="571"/>
    </row>
    <row r="145" spans="1:16" ht="12.75" hidden="1" customHeight="1" x14ac:dyDescent="0.25">
      <c r="A145" s="566" t="str">
        <f t="shared" si="0"/>
        <v/>
      </c>
      <c r="B145" s="566"/>
      <c r="C145" s="578" t="s">
        <v>749</v>
      </c>
      <c r="D145" s="546"/>
      <c r="E145" s="567"/>
      <c r="F145" s="566"/>
      <c r="G145" s="568"/>
      <c r="H145" s="569"/>
      <c r="I145" s="570"/>
      <c r="J145" s="571"/>
      <c r="K145" s="573"/>
      <c r="L145" s="573"/>
      <c r="M145" s="573"/>
      <c r="N145" s="573"/>
      <c r="O145" s="574"/>
      <c r="P145" s="571"/>
    </row>
    <row r="146" spans="1:16" ht="12.75" hidden="1" customHeight="1" x14ac:dyDescent="0.25">
      <c r="A146" s="566" t="str">
        <f t="shared" si="0"/>
        <v/>
      </c>
      <c r="B146" s="566"/>
      <c r="C146" s="572"/>
      <c r="D146" s="546"/>
      <c r="E146" s="567"/>
      <c r="F146" s="566"/>
      <c r="G146" s="568"/>
      <c r="H146" s="569"/>
      <c r="I146" s="570"/>
      <c r="J146" s="571"/>
      <c r="K146" s="573"/>
      <c r="L146" s="573"/>
      <c r="M146" s="573"/>
      <c r="N146" s="573"/>
      <c r="O146" s="574"/>
      <c r="P146" s="571"/>
    </row>
    <row r="147" spans="1:16" ht="12.75" hidden="1" customHeight="1" x14ac:dyDescent="0.25">
      <c r="A147" s="566" t="str">
        <f t="shared" si="0"/>
        <v/>
      </c>
      <c r="B147" s="566"/>
      <c r="C147" s="578" t="s">
        <v>750</v>
      </c>
      <c r="D147" s="546"/>
      <c r="E147" s="567"/>
      <c r="F147" s="566"/>
      <c r="G147" s="568"/>
      <c r="H147" s="569"/>
      <c r="I147" s="570"/>
      <c r="J147" s="571"/>
      <c r="K147" s="573"/>
      <c r="L147" s="573"/>
      <c r="M147" s="573"/>
      <c r="N147" s="573"/>
      <c r="O147" s="574"/>
      <c r="P147" s="571"/>
    </row>
    <row r="148" spans="1:16" ht="12.75" hidden="1" customHeight="1" x14ac:dyDescent="0.25">
      <c r="A148" s="566" t="str">
        <f t="shared" si="0"/>
        <v/>
      </c>
      <c r="B148" s="566"/>
      <c r="C148" s="572"/>
      <c r="D148" s="546"/>
      <c r="E148" s="567"/>
      <c r="F148" s="566"/>
      <c r="G148" s="568"/>
      <c r="H148" s="569"/>
      <c r="I148" s="570"/>
      <c r="J148" s="571"/>
      <c r="K148" s="573"/>
      <c r="L148" s="573"/>
      <c r="M148" s="573"/>
      <c r="N148" s="573"/>
      <c r="O148" s="574"/>
      <c r="P148" s="571"/>
    </row>
    <row r="149" spans="1:16" ht="12.75" hidden="1" customHeight="1" x14ac:dyDescent="0.25">
      <c r="A149" s="566" t="str">
        <f t="shared" si="0"/>
        <v/>
      </c>
      <c r="B149" s="566" t="s">
        <v>740</v>
      </c>
      <c r="C149" s="557" t="s">
        <v>101</v>
      </c>
      <c r="D149" s="558"/>
      <c r="E149" s="559"/>
      <c r="F149" s="566"/>
      <c r="G149" s="568"/>
      <c r="H149" s="569"/>
      <c r="I149" s="570"/>
      <c r="J149" s="571"/>
      <c r="K149" s="573"/>
      <c r="L149" s="573"/>
      <c r="M149" s="573"/>
      <c r="N149" s="573"/>
      <c r="O149" s="574"/>
      <c r="P149" s="571"/>
    </row>
    <row r="150" spans="1:16" ht="12.75" hidden="1" customHeight="1" x14ac:dyDescent="0.25">
      <c r="A150" s="566" t="str">
        <f t="shared" si="0"/>
        <v/>
      </c>
      <c r="B150" s="566"/>
      <c r="C150" s="557"/>
      <c r="D150" s="546"/>
      <c r="E150" s="567"/>
      <c r="F150" s="566"/>
      <c r="G150" s="568"/>
      <c r="H150" s="569"/>
      <c r="I150" s="570"/>
      <c r="J150" s="571"/>
      <c r="K150" s="573"/>
      <c r="L150" s="573"/>
      <c r="M150" s="573"/>
      <c r="N150" s="573"/>
      <c r="O150" s="574"/>
      <c r="P150" s="571"/>
    </row>
    <row r="151" spans="1:16" ht="12.75" hidden="1" customHeight="1" x14ac:dyDescent="0.25">
      <c r="A151" s="566" t="str">
        <f t="shared" si="0"/>
        <v/>
      </c>
      <c r="B151" s="566" t="s">
        <v>741</v>
      </c>
      <c r="C151" s="575" t="s">
        <v>8</v>
      </c>
      <c r="D151" s="576" t="s">
        <v>751</v>
      </c>
      <c r="E151" s="577"/>
      <c r="F151" s="566" t="s">
        <v>47</v>
      </c>
      <c r="G151" s="568"/>
      <c r="H151" s="569"/>
      <c r="I151" s="570"/>
      <c r="J151" s="571"/>
      <c r="K151" s="573"/>
      <c r="L151" s="573"/>
      <c r="M151" s="573"/>
      <c r="N151" s="573"/>
      <c r="O151" s="574"/>
      <c r="P151" s="571"/>
    </row>
    <row r="152" spans="1:16" ht="12.75" hidden="1" customHeight="1" x14ac:dyDescent="0.25">
      <c r="A152" s="566" t="str">
        <f t="shared" si="0"/>
        <v/>
      </c>
      <c r="B152" s="566"/>
      <c r="C152" s="572"/>
      <c r="D152" s="546"/>
      <c r="E152" s="577"/>
      <c r="F152" s="566"/>
      <c r="G152" s="568"/>
      <c r="H152" s="569"/>
      <c r="I152" s="570"/>
      <c r="J152" s="571"/>
      <c r="K152" s="573"/>
      <c r="L152" s="573"/>
      <c r="M152" s="573"/>
      <c r="N152" s="573"/>
      <c r="O152" s="574"/>
      <c r="P152" s="571"/>
    </row>
    <row r="153" spans="1:16" ht="12.75" hidden="1" customHeight="1" x14ac:dyDescent="0.25">
      <c r="A153" s="566" t="str">
        <f t="shared" si="0"/>
        <v/>
      </c>
      <c r="B153" s="566"/>
      <c r="C153" s="557" t="s">
        <v>103</v>
      </c>
      <c r="D153" s="558"/>
      <c r="E153" s="559"/>
      <c r="F153" s="566"/>
      <c r="G153" s="568"/>
      <c r="H153" s="569"/>
      <c r="I153" s="570"/>
      <c r="J153" s="571"/>
      <c r="K153" s="573"/>
      <c r="L153" s="573"/>
      <c r="M153" s="573"/>
      <c r="N153" s="573"/>
      <c r="O153" s="574"/>
      <c r="P153" s="571"/>
    </row>
    <row r="154" spans="1:16" ht="12.75" hidden="1" customHeight="1" x14ac:dyDescent="0.25">
      <c r="A154" s="566" t="str">
        <f t="shared" si="0"/>
        <v/>
      </c>
      <c r="B154" s="566"/>
      <c r="C154" s="572"/>
      <c r="D154" s="546"/>
      <c r="E154" s="567"/>
      <c r="F154" s="566"/>
      <c r="G154" s="568"/>
      <c r="H154" s="569"/>
      <c r="I154" s="570"/>
      <c r="J154" s="571"/>
      <c r="K154" s="573"/>
      <c r="L154" s="573"/>
      <c r="M154" s="573"/>
      <c r="N154" s="573"/>
      <c r="O154" s="574"/>
      <c r="P154" s="571"/>
    </row>
    <row r="155" spans="1:16" ht="12.75" hidden="1" customHeight="1" x14ac:dyDescent="0.25">
      <c r="A155" s="566" t="str">
        <f t="shared" si="0"/>
        <v/>
      </c>
      <c r="B155" s="566" t="s">
        <v>742</v>
      </c>
      <c r="C155" s="572" t="s">
        <v>8</v>
      </c>
      <c r="D155" s="546" t="s">
        <v>372</v>
      </c>
      <c r="E155" s="567"/>
      <c r="F155" s="566" t="s">
        <v>107</v>
      </c>
      <c r="G155" s="568"/>
      <c r="H155" s="569"/>
      <c r="I155" s="570"/>
      <c r="J155" s="571"/>
      <c r="K155" s="573"/>
      <c r="L155" s="573"/>
      <c r="M155" s="573"/>
      <c r="N155" s="573"/>
      <c r="O155" s="574"/>
      <c r="P155" s="571"/>
    </row>
    <row r="156" spans="1:16" ht="12.75" hidden="1" customHeight="1" x14ac:dyDescent="0.25">
      <c r="A156" s="566" t="str">
        <f t="shared" si="0"/>
        <v/>
      </c>
      <c r="B156" s="566"/>
      <c r="C156" s="557"/>
      <c r="D156" s="558"/>
      <c r="E156" s="559"/>
      <c r="F156" s="566"/>
      <c r="G156" s="568"/>
      <c r="H156" s="569"/>
      <c r="I156" s="570"/>
      <c r="J156" s="571"/>
      <c r="K156" s="573"/>
      <c r="L156" s="573"/>
      <c r="M156" s="573"/>
      <c r="N156" s="573"/>
      <c r="O156" s="574"/>
      <c r="P156" s="571"/>
    </row>
    <row r="157" spans="1:16" ht="12.75" hidden="1" customHeight="1" x14ac:dyDescent="0.25">
      <c r="A157" s="566" t="str">
        <f t="shared" si="0"/>
        <v/>
      </c>
      <c r="B157" s="566" t="s">
        <v>753</v>
      </c>
      <c r="C157" s="558" t="s">
        <v>754</v>
      </c>
      <c r="D157" s="558"/>
      <c r="E157" s="559"/>
      <c r="F157" s="566"/>
      <c r="G157" s="568"/>
      <c r="H157" s="569"/>
      <c r="I157" s="570"/>
      <c r="J157" s="571"/>
      <c r="K157" s="573"/>
      <c r="L157" s="573"/>
      <c r="M157" s="573"/>
      <c r="N157" s="573"/>
      <c r="O157" s="574"/>
      <c r="P157" s="571"/>
    </row>
    <row r="158" spans="1:16" ht="12.75" hidden="1" customHeight="1" x14ac:dyDescent="0.25">
      <c r="A158" s="566" t="str">
        <f t="shared" si="0"/>
        <v/>
      </c>
      <c r="B158" s="566"/>
      <c r="C158" s="546"/>
      <c r="D158" s="546"/>
      <c r="E158" s="567"/>
      <c r="F158" s="566"/>
      <c r="G158" s="568"/>
      <c r="H158" s="569"/>
      <c r="I158" s="570"/>
      <c r="J158" s="571"/>
      <c r="K158" s="573"/>
      <c r="L158" s="573"/>
      <c r="M158" s="573"/>
      <c r="N158" s="573"/>
      <c r="O158" s="574"/>
      <c r="P158" s="571"/>
    </row>
    <row r="159" spans="1:16" ht="12.75" hidden="1" customHeight="1" x14ac:dyDescent="0.25">
      <c r="A159" s="566" t="str">
        <f t="shared" si="0"/>
        <v/>
      </c>
      <c r="B159" s="566" t="s">
        <v>753</v>
      </c>
      <c r="C159" s="546" t="s">
        <v>320</v>
      </c>
      <c r="D159" s="546" t="s">
        <v>160</v>
      </c>
      <c r="E159" s="567"/>
      <c r="F159" s="566"/>
      <c r="G159" s="568"/>
      <c r="H159" s="569"/>
      <c r="I159" s="570"/>
      <c r="J159" s="571"/>
      <c r="K159" s="573"/>
      <c r="L159" s="573"/>
      <c r="M159" s="573"/>
      <c r="N159" s="573"/>
      <c r="O159" s="574"/>
      <c r="P159" s="571"/>
    </row>
    <row r="160" spans="1:16" ht="12.75" hidden="1" customHeight="1" x14ac:dyDescent="0.25">
      <c r="A160" s="566" t="str">
        <f t="shared" si="0"/>
        <v/>
      </c>
      <c r="B160" s="566"/>
      <c r="C160" s="572"/>
      <c r="D160" s="546"/>
      <c r="E160" s="567"/>
      <c r="F160" s="566"/>
      <c r="G160" s="568"/>
      <c r="H160" s="569"/>
      <c r="I160" s="570"/>
      <c r="J160" s="571"/>
      <c r="K160" s="573"/>
      <c r="L160" s="573"/>
      <c r="M160" s="573"/>
      <c r="N160" s="573"/>
      <c r="O160" s="574"/>
      <c r="P160" s="571"/>
    </row>
    <row r="161" spans="1:16" ht="12.75" hidden="1" customHeight="1" x14ac:dyDescent="0.25">
      <c r="A161" s="566" t="str">
        <f t="shared" si="0"/>
        <v/>
      </c>
      <c r="B161" s="566"/>
      <c r="C161" s="572"/>
      <c r="D161" s="546" t="s">
        <v>32</v>
      </c>
      <c r="E161" s="567" t="s">
        <v>755</v>
      </c>
      <c r="F161" s="566" t="s">
        <v>15</v>
      </c>
      <c r="G161" s="568"/>
      <c r="H161" s="569"/>
      <c r="I161" s="570"/>
      <c r="J161" s="571"/>
      <c r="K161" s="573"/>
      <c r="L161" s="573"/>
      <c r="M161" s="573"/>
      <c r="N161" s="573"/>
      <c r="O161" s="574"/>
      <c r="P161" s="571"/>
    </row>
    <row r="162" spans="1:16" ht="12.75" hidden="1" customHeight="1" x14ac:dyDescent="0.25">
      <c r="A162" s="566" t="str">
        <f t="shared" si="0"/>
        <v/>
      </c>
      <c r="B162" s="566"/>
      <c r="C162" s="572"/>
      <c r="D162" s="546"/>
      <c r="E162" s="567"/>
      <c r="F162" s="566"/>
      <c r="G162" s="568"/>
      <c r="H162" s="569"/>
      <c r="I162" s="570"/>
      <c r="J162" s="571"/>
      <c r="K162" s="573"/>
      <c r="L162" s="573"/>
      <c r="M162" s="573"/>
      <c r="N162" s="573"/>
      <c r="O162" s="574"/>
      <c r="P162" s="571"/>
    </row>
    <row r="163" spans="1:16" ht="12.75" hidden="1" customHeight="1" x14ac:dyDescent="0.25">
      <c r="A163" s="566" t="str">
        <f t="shared" si="0"/>
        <v/>
      </c>
      <c r="B163" s="566"/>
      <c r="C163" s="572"/>
      <c r="D163" s="546" t="s">
        <v>33</v>
      </c>
      <c r="E163" s="567" t="s">
        <v>756</v>
      </c>
      <c r="F163" s="566" t="s">
        <v>15</v>
      </c>
      <c r="G163" s="568"/>
      <c r="H163" s="569"/>
      <c r="I163" s="570"/>
      <c r="J163" s="571"/>
      <c r="K163" s="573"/>
      <c r="L163" s="573"/>
      <c r="M163" s="573"/>
      <c r="N163" s="573"/>
      <c r="O163" s="574"/>
      <c r="P163" s="571"/>
    </row>
    <row r="164" spans="1:16" ht="12.75" hidden="1" customHeight="1" x14ac:dyDescent="0.25">
      <c r="A164" s="566"/>
      <c r="B164" s="566"/>
      <c r="C164" s="572"/>
      <c r="D164" s="546"/>
      <c r="E164" s="567"/>
      <c r="F164" s="566"/>
      <c r="G164" s="568"/>
      <c r="H164" s="569"/>
      <c r="I164" s="570"/>
      <c r="J164" s="571"/>
      <c r="K164" s="573"/>
      <c r="L164" s="573"/>
      <c r="M164" s="573"/>
      <c r="N164" s="573"/>
      <c r="O164" s="574"/>
      <c r="P164" s="571"/>
    </row>
    <row r="165" spans="1:16" ht="12.75" hidden="1" customHeight="1" x14ac:dyDescent="0.25">
      <c r="A165" s="566" t="str">
        <f t="shared" si="0"/>
        <v/>
      </c>
      <c r="B165" s="566" t="s">
        <v>757</v>
      </c>
      <c r="C165" s="557" t="s">
        <v>758</v>
      </c>
      <c r="D165" s="546"/>
      <c r="E165" s="567"/>
      <c r="F165" s="566"/>
      <c r="G165" s="568"/>
      <c r="H165" s="569"/>
      <c r="I165" s="570"/>
      <c r="J165" s="571"/>
      <c r="K165" s="573"/>
      <c r="L165" s="573"/>
      <c r="M165" s="573"/>
      <c r="N165" s="573"/>
      <c r="O165" s="574"/>
      <c r="P165" s="571"/>
    </row>
    <row r="166" spans="1:16" ht="12.75" hidden="1" customHeight="1" x14ac:dyDescent="0.25">
      <c r="A166" s="566" t="str">
        <f t="shared" si="0"/>
        <v/>
      </c>
      <c r="B166" s="566"/>
      <c r="C166" s="558"/>
      <c r="D166" s="558"/>
      <c r="E166" s="559"/>
      <c r="F166" s="566"/>
      <c r="G166" s="568"/>
      <c r="H166" s="569"/>
      <c r="I166" s="570"/>
      <c r="J166" s="571"/>
      <c r="K166" s="573"/>
      <c r="L166" s="573"/>
      <c r="M166" s="573"/>
      <c r="N166" s="573"/>
      <c r="O166" s="574"/>
      <c r="P166" s="571"/>
    </row>
    <row r="167" spans="1:16" ht="12.75" hidden="1" customHeight="1" x14ac:dyDescent="0.25">
      <c r="A167" s="566" t="str">
        <f t="shared" si="0"/>
        <v/>
      </c>
      <c r="B167" s="566" t="s">
        <v>757</v>
      </c>
      <c r="C167" s="546" t="s">
        <v>320</v>
      </c>
      <c r="D167" s="546" t="s">
        <v>759</v>
      </c>
      <c r="E167" s="567"/>
      <c r="F167" s="566" t="s">
        <v>10</v>
      </c>
      <c r="G167" s="568"/>
      <c r="H167" s="569"/>
      <c r="I167" s="570"/>
      <c r="J167" s="571"/>
      <c r="K167" s="573"/>
      <c r="L167" s="573"/>
      <c r="M167" s="573"/>
      <c r="N167" s="573"/>
      <c r="O167" s="574"/>
      <c r="P167" s="571"/>
    </row>
    <row r="168" spans="1:16" ht="12.75" hidden="1" customHeight="1" x14ac:dyDescent="0.25">
      <c r="A168" s="566" t="str">
        <f t="shared" si="0"/>
        <v/>
      </c>
      <c r="B168" s="566"/>
      <c r="C168" s="546"/>
      <c r="D168" s="546"/>
      <c r="E168" s="567"/>
      <c r="F168" s="566"/>
      <c r="G168" s="568"/>
      <c r="H168" s="569"/>
      <c r="I168" s="570"/>
      <c r="J168" s="571"/>
      <c r="K168" s="573"/>
      <c r="L168" s="573"/>
      <c r="M168" s="573"/>
      <c r="N168" s="573"/>
      <c r="O168" s="574"/>
      <c r="P168" s="571"/>
    </row>
    <row r="169" spans="1:16" ht="12.75" hidden="1" customHeight="1" x14ac:dyDescent="0.25">
      <c r="A169" s="566" t="str">
        <f t="shared" si="0"/>
        <v/>
      </c>
      <c r="B169" s="566"/>
      <c r="C169" s="546"/>
      <c r="D169" s="546"/>
      <c r="E169" s="567"/>
      <c r="F169" s="566"/>
      <c r="G169" s="568"/>
      <c r="H169" s="569"/>
      <c r="I169" s="570"/>
      <c r="J169" s="571"/>
      <c r="K169" s="573"/>
      <c r="L169" s="573"/>
      <c r="M169" s="573"/>
      <c r="N169" s="573"/>
      <c r="O169" s="574"/>
      <c r="P169" s="571"/>
    </row>
    <row r="170" spans="1:16" ht="12.75" hidden="1" customHeight="1" x14ac:dyDescent="0.25">
      <c r="A170" s="566" t="str">
        <f t="shared" si="0"/>
        <v/>
      </c>
      <c r="B170" s="566"/>
      <c r="C170" s="578" t="s">
        <v>760</v>
      </c>
      <c r="D170" s="546"/>
      <c r="E170" s="567"/>
      <c r="F170" s="566"/>
      <c r="G170" s="568"/>
      <c r="H170" s="569"/>
      <c r="I170" s="570"/>
      <c r="J170" s="571"/>
      <c r="K170" s="573"/>
      <c r="L170" s="573"/>
      <c r="M170" s="573"/>
      <c r="N170" s="573"/>
      <c r="O170" s="574"/>
      <c r="P170" s="571"/>
    </row>
    <row r="171" spans="1:16" ht="12.75" hidden="1" customHeight="1" x14ac:dyDescent="0.25">
      <c r="A171" s="566" t="str">
        <f t="shared" ref="A171:A234" si="6">CONCATENATE(N171,O171)</f>
        <v/>
      </c>
      <c r="B171" s="566"/>
      <c r="C171" s="579"/>
      <c r="D171" s="558"/>
      <c r="E171" s="559"/>
      <c r="F171" s="566"/>
      <c r="G171" s="568"/>
      <c r="H171" s="569"/>
      <c r="I171" s="570"/>
      <c r="J171" s="571"/>
      <c r="K171" s="573"/>
      <c r="L171" s="573"/>
      <c r="M171" s="573"/>
      <c r="N171" s="573"/>
      <c r="O171" s="574"/>
      <c r="P171" s="571"/>
    </row>
    <row r="172" spans="1:16" ht="12.75" hidden="1" customHeight="1" x14ac:dyDescent="0.25">
      <c r="A172" s="566" t="str">
        <f t="shared" si="6"/>
        <v/>
      </c>
      <c r="B172" s="566"/>
      <c r="C172" s="579" t="s">
        <v>761</v>
      </c>
      <c r="D172" s="546"/>
      <c r="E172" s="567"/>
      <c r="F172" s="566"/>
      <c r="G172" s="568"/>
      <c r="H172" s="569"/>
      <c r="I172" s="570"/>
      <c r="J172" s="571"/>
      <c r="K172" s="573"/>
      <c r="L172" s="573"/>
      <c r="M172" s="573"/>
      <c r="N172" s="573"/>
      <c r="O172" s="574"/>
      <c r="P172" s="571"/>
    </row>
    <row r="173" spans="1:16" ht="12.75" hidden="1" customHeight="1" x14ac:dyDescent="0.25">
      <c r="A173" s="566" t="str">
        <f t="shared" si="6"/>
        <v/>
      </c>
      <c r="B173" s="566"/>
      <c r="C173" s="578" t="s">
        <v>762</v>
      </c>
      <c r="D173" s="546"/>
      <c r="E173" s="567"/>
      <c r="F173" s="566"/>
      <c r="G173" s="568"/>
      <c r="H173" s="569"/>
      <c r="I173" s="570"/>
      <c r="J173" s="571"/>
      <c r="K173" s="573"/>
      <c r="L173" s="573"/>
      <c r="M173" s="573"/>
      <c r="N173" s="573"/>
      <c r="O173" s="574"/>
      <c r="P173" s="571"/>
    </row>
    <row r="174" spans="1:16" ht="12.75" hidden="1" customHeight="1" x14ac:dyDescent="0.25">
      <c r="A174" s="566" t="str">
        <f t="shared" si="6"/>
        <v/>
      </c>
      <c r="B174" s="566"/>
      <c r="C174" s="572"/>
      <c r="D174" s="546"/>
      <c r="E174" s="567"/>
      <c r="F174" s="566"/>
      <c r="G174" s="568"/>
      <c r="H174" s="569"/>
      <c r="I174" s="570"/>
      <c r="J174" s="571"/>
      <c r="K174" s="573"/>
      <c r="L174" s="573"/>
      <c r="M174" s="573"/>
      <c r="N174" s="573"/>
      <c r="O174" s="574"/>
      <c r="P174" s="571"/>
    </row>
    <row r="175" spans="1:16" ht="12.75" hidden="1" customHeight="1" x14ac:dyDescent="0.25">
      <c r="A175" s="566" t="str">
        <f t="shared" si="6"/>
        <v/>
      </c>
      <c r="B175" s="566" t="s">
        <v>741</v>
      </c>
      <c r="C175" s="557" t="s">
        <v>101</v>
      </c>
      <c r="D175" s="558"/>
      <c r="E175" s="559"/>
      <c r="F175" s="566"/>
      <c r="G175" s="568"/>
      <c r="H175" s="569"/>
      <c r="I175" s="570"/>
      <c r="J175" s="571"/>
      <c r="K175" s="573"/>
      <c r="L175" s="573"/>
      <c r="M175" s="573"/>
      <c r="N175" s="573"/>
      <c r="O175" s="574"/>
      <c r="P175" s="571"/>
    </row>
    <row r="176" spans="1:16" ht="12.75" hidden="1" customHeight="1" x14ac:dyDescent="0.25">
      <c r="A176" s="566" t="str">
        <f t="shared" si="6"/>
        <v/>
      </c>
      <c r="B176" s="566"/>
      <c r="C176" s="557"/>
      <c r="D176" s="546"/>
      <c r="E176" s="567"/>
      <c r="F176" s="566"/>
      <c r="G176" s="568"/>
      <c r="H176" s="569"/>
      <c r="I176" s="570"/>
      <c r="J176" s="571"/>
      <c r="K176" s="573"/>
      <c r="L176" s="573"/>
      <c r="M176" s="573"/>
      <c r="N176" s="573"/>
      <c r="O176" s="574"/>
      <c r="P176" s="571"/>
    </row>
    <row r="177" spans="1:16" ht="12.75" hidden="1" customHeight="1" x14ac:dyDescent="0.25">
      <c r="A177" s="566" t="str">
        <f t="shared" si="6"/>
        <v/>
      </c>
      <c r="B177" s="566" t="s">
        <v>741</v>
      </c>
      <c r="C177" s="575" t="s">
        <v>8</v>
      </c>
      <c r="D177" s="576" t="s">
        <v>751</v>
      </c>
      <c r="E177" s="577"/>
      <c r="F177" s="566" t="s">
        <v>47</v>
      </c>
      <c r="G177" s="568"/>
      <c r="H177" s="569"/>
      <c r="I177" s="570"/>
      <c r="J177" s="571"/>
      <c r="K177" s="573"/>
      <c r="L177" s="573"/>
      <c r="M177" s="573"/>
      <c r="N177" s="573"/>
      <c r="O177" s="574"/>
      <c r="P177" s="571"/>
    </row>
    <row r="178" spans="1:16" ht="12.75" hidden="1" customHeight="1" x14ac:dyDescent="0.25">
      <c r="A178" s="566" t="str">
        <f t="shared" si="6"/>
        <v/>
      </c>
      <c r="B178" s="566"/>
      <c r="C178" s="580"/>
      <c r="D178" s="581"/>
      <c r="E178" s="582"/>
      <c r="F178" s="566"/>
      <c r="G178" s="566"/>
      <c r="H178" s="566"/>
      <c r="I178" s="570"/>
      <c r="J178" s="583"/>
      <c r="K178" s="573"/>
      <c r="L178" s="573"/>
      <c r="M178" s="573"/>
      <c r="N178" s="573"/>
      <c r="O178" s="574"/>
      <c r="P178" s="583"/>
    </row>
    <row r="179" spans="1:16" ht="12.75" hidden="1" customHeight="1" x14ac:dyDescent="0.25">
      <c r="A179" s="566" t="str">
        <f t="shared" si="6"/>
        <v/>
      </c>
      <c r="B179" s="566" t="s">
        <v>742</v>
      </c>
      <c r="C179" s="557" t="s">
        <v>103</v>
      </c>
      <c r="D179" s="558"/>
      <c r="E179" s="559"/>
      <c r="F179" s="566"/>
      <c r="G179" s="568"/>
      <c r="H179" s="569"/>
      <c r="I179" s="570"/>
      <c r="J179" s="571"/>
      <c r="K179" s="573"/>
      <c r="L179" s="573"/>
      <c r="M179" s="573"/>
      <c r="N179" s="573"/>
      <c r="O179" s="574"/>
      <c r="P179" s="571"/>
    </row>
    <row r="180" spans="1:16" ht="12.75" hidden="1" customHeight="1" x14ac:dyDescent="0.25">
      <c r="A180" s="566" t="str">
        <f t="shared" si="6"/>
        <v/>
      </c>
      <c r="B180" s="566"/>
      <c r="C180" s="572"/>
      <c r="D180" s="546"/>
      <c r="E180" s="567"/>
      <c r="F180" s="566"/>
      <c r="G180" s="568"/>
      <c r="H180" s="569"/>
      <c r="I180" s="570"/>
      <c r="J180" s="571"/>
      <c r="K180" s="573"/>
      <c r="L180" s="573"/>
      <c r="M180" s="573"/>
      <c r="N180" s="573"/>
      <c r="O180" s="574"/>
      <c r="P180" s="571"/>
    </row>
    <row r="181" spans="1:16" ht="12.75" hidden="1" customHeight="1" x14ac:dyDescent="0.25">
      <c r="A181" s="566" t="str">
        <f t="shared" si="6"/>
        <v/>
      </c>
      <c r="B181" s="566" t="s">
        <v>742</v>
      </c>
      <c r="C181" s="572" t="s">
        <v>320</v>
      </c>
      <c r="D181" s="546" t="s">
        <v>159</v>
      </c>
      <c r="E181" s="567"/>
      <c r="F181" s="566" t="s">
        <v>107</v>
      </c>
      <c r="G181" s="568"/>
      <c r="H181" s="569"/>
      <c r="I181" s="570"/>
      <c r="J181" s="571"/>
      <c r="K181" s="573"/>
      <c r="L181" s="573"/>
      <c r="M181" s="573"/>
      <c r="N181" s="573"/>
      <c r="O181" s="574"/>
      <c r="P181" s="571"/>
    </row>
    <row r="182" spans="1:16" ht="12.75" hidden="1" customHeight="1" x14ac:dyDescent="0.25">
      <c r="A182" s="566" t="str">
        <f t="shared" si="6"/>
        <v/>
      </c>
      <c r="B182" s="566"/>
      <c r="C182" s="557"/>
      <c r="D182" s="558"/>
      <c r="E182" s="559"/>
      <c r="F182" s="566"/>
      <c r="G182" s="568"/>
      <c r="H182" s="569"/>
      <c r="I182" s="570"/>
      <c r="J182" s="571"/>
      <c r="K182" s="573"/>
      <c r="L182" s="573"/>
      <c r="M182" s="573"/>
      <c r="N182" s="573"/>
      <c r="O182" s="574"/>
      <c r="P182" s="571"/>
    </row>
    <row r="183" spans="1:16" ht="12.75" hidden="1" customHeight="1" x14ac:dyDescent="0.25">
      <c r="A183" s="566" t="str">
        <f t="shared" si="6"/>
        <v/>
      </c>
      <c r="B183" s="566" t="s">
        <v>742</v>
      </c>
      <c r="C183" s="572" t="s">
        <v>8</v>
      </c>
      <c r="D183" s="546" t="s">
        <v>752</v>
      </c>
      <c r="E183" s="567"/>
      <c r="F183" s="566" t="s">
        <v>107</v>
      </c>
      <c r="G183" s="568"/>
      <c r="H183" s="569"/>
      <c r="I183" s="570"/>
      <c r="J183" s="571"/>
      <c r="K183" s="573"/>
      <c r="L183" s="573"/>
      <c r="M183" s="573"/>
      <c r="N183" s="573"/>
      <c r="O183" s="574"/>
      <c r="P183" s="571"/>
    </row>
    <row r="184" spans="1:16" ht="12.75" hidden="1" customHeight="1" x14ac:dyDescent="0.25">
      <c r="A184" s="566" t="str">
        <f t="shared" si="6"/>
        <v/>
      </c>
      <c r="B184" s="566"/>
      <c r="C184" s="546"/>
      <c r="D184" s="546"/>
      <c r="E184" s="567"/>
      <c r="F184" s="566"/>
      <c r="G184" s="568"/>
      <c r="H184" s="569"/>
      <c r="I184" s="570"/>
      <c r="J184" s="571"/>
      <c r="K184" s="573"/>
      <c r="L184" s="573"/>
      <c r="M184" s="573"/>
      <c r="N184" s="573"/>
      <c r="O184" s="574"/>
      <c r="P184" s="571"/>
    </row>
    <row r="185" spans="1:16" ht="12.75" hidden="1" customHeight="1" x14ac:dyDescent="0.25">
      <c r="A185" s="566" t="str">
        <f t="shared" si="6"/>
        <v/>
      </c>
      <c r="B185" s="566" t="s">
        <v>753</v>
      </c>
      <c r="C185" s="558" t="s">
        <v>754</v>
      </c>
      <c r="D185" s="558"/>
      <c r="E185" s="559"/>
      <c r="F185" s="566"/>
      <c r="G185" s="568"/>
      <c r="H185" s="569"/>
      <c r="I185" s="570"/>
      <c r="J185" s="571"/>
      <c r="K185" s="573"/>
      <c r="L185" s="573"/>
      <c r="M185" s="573"/>
      <c r="N185" s="573"/>
      <c r="O185" s="574"/>
      <c r="P185" s="571"/>
    </row>
    <row r="186" spans="1:16" ht="12.75" hidden="1" customHeight="1" x14ac:dyDescent="0.25">
      <c r="A186" s="566" t="str">
        <f t="shared" si="6"/>
        <v/>
      </c>
      <c r="B186" s="566"/>
      <c r="C186" s="546"/>
      <c r="D186" s="546"/>
      <c r="E186" s="567"/>
      <c r="F186" s="566"/>
      <c r="G186" s="568"/>
      <c r="H186" s="569"/>
      <c r="I186" s="570"/>
      <c r="J186" s="571"/>
      <c r="K186" s="573"/>
      <c r="L186" s="573"/>
      <c r="M186" s="573"/>
      <c r="N186" s="573"/>
      <c r="O186" s="574"/>
      <c r="P186" s="571"/>
    </row>
    <row r="187" spans="1:16" ht="12.75" hidden="1" customHeight="1" x14ac:dyDescent="0.25">
      <c r="A187" s="566" t="str">
        <f t="shared" si="6"/>
        <v/>
      </c>
      <c r="B187" s="566" t="s">
        <v>753</v>
      </c>
      <c r="C187" s="546" t="s">
        <v>320</v>
      </c>
      <c r="D187" s="546" t="s">
        <v>160</v>
      </c>
      <c r="E187" s="567"/>
      <c r="F187" s="566"/>
      <c r="G187" s="568"/>
      <c r="H187" s="569"/>
      <c r="I187" s="570"/>
      <c r="J187" s="571"/>
      <c r="K187" s="573"/>
      <c r="L187" s="573"/>
      <c r="M187" s="573"/>
      <c r="N187" s="573"/>
      <c r="O187" s="574"/>
      <c r="P187" s="571"/>
    </row>
    <row r="188" spans="1:16" ht="12.75" hidden="1" customHeight="1" x14ac:dyDescent="0.25">
      <c r="A188" s="566" t="str">
        <f t="shared" si="6"/>
        <v/>
      </c>
      <c r="B188" s="566"/>
      <c r="C188" s="572"/>
      <c r="D188" s="546"/>
      <c r="E188" s="567"/>
      <c r="F188" s="566"/>
      <c r="G188" s="568"/>
      <c r="H188" s="569"/>
      <c r="I188" s="570"/>
      <c r="J188" s="571"/>
      <c r="K188" s="573"/>
      <c r="L188" s="573"/>
      <c r="M188" s="573"/>
      <c r="N188" s="573"/>
      <c r="O188" s="574"/>
      <c r="P188" s="571"/>
    </row>
    <row r="189" spans="1:16" ht="12.75" hidden="1" customHeight="1" x14ac:dyDescent="0.25">
      <c r="A189" s="566" t="str">
        <f t="shared" si="6"/>
        <v/>
      </c>
      <c r="B189" s="566"/>
      <c r="C189" s="572"/>
      <c r="D189" s="546" t="s">
        <v>32</v>
      </c>
      <c r="E189" s="567" t="s">
        <v>763</v>
      </c>
      <c r="F189" s="566" t="s">
        <v>15</v>
      </c>
      <c r="G189" s="568"/>
      <c r="H189" s="569"/>
      <c r="I189" s="570"/>
      <c r="J189" s="571"/>
      <c r="K189" s="573"/>
      <c r="L189" s="573"/>
      <c r="M189" s="573"/>
      <c r="N189" s="573"/>
      <c r="O189" s="574"/>
      <c r="P189" s="571"/>
    </row>
    <row r="190" spans="1:16" ht="12.75" hidden="1" customHeight="1" x14ac:dyDescent="0.25">
      <c r="A190" s="566" t="str">
        <f t="shared" si="6"/>
        <v/>
      </c>
      <c r="B190" s="566"/>
      <c r="C190" s="572"/>
      <c r="D190" s="546"/>
      <c r="E190" s="567"/>
      <c r="F190" s="566"/>
      <c r="G190" s="568"/>
      <c r="H190" s="569"/>
      <c r="I190" s="570"/>
      <c r="J190" s="571"/>
      <c r="K190" s="573"/>
      <c r="L190" s="573"/>
      <c r="M190" s="573"/>
      <c r="N190" s="573"/>
      <c r="O190" s="574"/>
      <c r="P190" s="571"/>
    </row>
    <row r="191" spans="1:16" ht="12.75" hidden="1" customHeight="1" x14ac:dyDescent="0.25">
      <c r="A191" s="566" t="str">
        <f t="shared" si="6"/>
        <v/>
      </c>
      <c r="B191" s="566"/>
      <c r="C191" s="557"/>
      <c r="D191" s="546" t="s">
        <v>33</v>
      </c>
      <c r="E191" s="567" t="s">
        <v>764</v>
      </c>
      <c r="F191" s="566" t="s">
        <v>15</v>
      </c>
      <c r="G191" s="568"/>
      <c r="H191" s="569"/>
      <c r="I191" s="570"/>
      <c r="J191" s="571"/>
      <c r="K191" s="573"/>
      <c r="L191" s="573"/>
      <c r="M191" s="573"/>
      <c r="N191" s="573"/>
      <c r="O191" s="574"/>
      <c r="P191" s="571"/>
    </row>
    <row r="192" spans="1:16" ht="12.75" hidden="1" customHeight="1" x14ac:dyDescent="0.25">
      <c r="A192" s="566" t="str">
        <f t="shared" si="6"/>
        <v/>
      </c>
      <c r="B192" s="566"/>
      <c r="C192" s="572"/>
      <c r="D192" s="546"/>
      <c r="E192" s="567"/>
      <c r="F192" s="566"/>
      <c r="G192" s="568"/>
      <c r="H192" s="569"/>
      <c r="I192" s="570"/>
      <c r="J192" s="571"/>
      <c r="K192" s="573"/>
      <c r="L192" s="573"/>
      <c r="M192" s="573"/>
      <c r="N192" s="573"/>
      <c r="O192" s="574"/>
      <c r="P192" s="571"/>
    </row>
    <row r="193" spans="1:16" ht="12.75" hidden="1" customHeight="1" x14ac:dyDescent="0.25">
      <c r="A193" s="566" t="str">
        <f t="shared" si="6"/>
        <v/>
      </c>
      <c r="B193" s="566" t="s">
        <v>765</v>
      </c>
      <c r="C193" s="557" t="s">
        <v>766</v>
      </c>
      <c r="D193" s="546"/>
      <c r="E193" s="567"/>
      <c r="F193" s="566"/>
      <c r="G193" s="568"/>
      <c r="H193" s="569"/>
      <c r="I193" s="570"/>
      <c r="J193" s="571"/>
      <c r="K193" s="573"/>
      <c r="L193" s="573"/>
      <c r="M193" s="573"/>
      <c r="N193" s="573"/>
      <c r="O193" s="574"/>
      <c r="P193" s="571"/>
    </row>
    <row r="194" spans="1:16" ht="12.75" hidden="1" customHeight="1" x14ac:dyDescent="0.25">
      <c r="A194" s="566" t="str">
        <f t="shared" si="6"/>
        <v/>
      </c>
      <c r="B194" s="566"/>
      <c r="C194" s="572"/>
      <c r="D194" s="546"/>
      <c r="E194" s="567"/>
      <c r="F194" s="566"/>
      <c r="G194" s="568"/>
      <c r="H194" s="569"/>
      <c r="I194" s="570"/>
      <c r="J194" s="571"/>
      <c r="K194" s="573"/>
      <c r="L194" s="573"/>
      <c r="M194" s="573"/>
      <c r="N194" s="573"/>
      <c r="O194" s="574"/>
      <c r="P194" s="571"/>
    </row>
    <row r="195" spans="1:16" ht="12.75" hidden="1" customHeight="1" x14ac:dyDescent="0.25">
      <c r="A195" s="566" t="str">
        <f t="shared" si="6"/>
        <v/>
      </c>
      <c r="B195" s="566"/>
      <c r="C195" s="572" t="s">
        <v>320</v>
      </c>
      <c r="D195" s="546" t="s">
        <v>767</v>
      </c>
      <c r="E195" s="567"/>
      <c r="F195" s="566" t="s">
        <v>47</v>
      </c>
      <c r="G195" s="568"/>
      <c r="H195" s="569"/>
      <c r="I195" s="570"/>
      <c r="J195" s="571"/>
      <c r="K195" s="573"/>
      <c r="L195" s="573"/>
      <c r="M195" s="573"/>
      <c r="N195" s="573"/>
      <c r="O195" s="574"/>
      <c r="P195" s="571"/>
    </row>
    <row r="196" spans="1:16" ht="12.75" hidden="1" customHeight="1" x14ac:dyDescent="0.25">
      <c r="A196" s="566" t="str">
        <f t="shared" si="6"/>
        <v/>
      </c>
      <c r="B196" s="566"/>
      <c r="C196" s="572"/>
      <c r="D196" s="546"/>
      <c r="E196" s="567"/>
      <c r="F196" s="566"/>
      <c r="G196" s="568"/>
      <c r="H196" s="569"/>
      <c r="I196" s="570"/>
      <c r="J196" s="571"/>
      <c r="K196" s="573"/>
      <c r="L196" s="573"/>
      <c r="M196" s="573"/>
      <c r="N196" s="573"/>
      <c r="O196" s="574"/>
      <c r="P196" s="571"/>
    </row>
    <row r="197" spans="1:16" ht="12.75" hidden="1" customHeight="1" x14ac:dyDescent="0.25">
      <c r="A197" s="566" t="str">
        <f t="shared" si="6"/>
        <v/>
      </c>
      <c r="B197" s="566" t="s">
        <v>768</v>
      </c>
      <c r="C197" s="557" t="s">
        <v>769</v>
      </c>
      <c r="D197" s="546"/>
      <c r="E197" s="567"/>
      <c r="F197" s="566"/>
      <c r="G197" s="568"/>
      <c r="H197" s="569"/>
      <c r="I197" s="570"/>
      <c r="J197" s="571"/>
      <c r="K197" s="573"/>
      <c r="L197" s="573"/>
      <c r="M197" s="573"/>
      <c r="N197" s="573"/>
      <c r="O197" s="574"/>
      <c r="P197" s="571"/>
    </row>
    <row r="198" spans="1:16" ht="12.75" hidden="1" customHeight="1" x14ac:dyDescent="0.25">
      <c r="A198" s="566" t="str">
        <f t="shared" si="6"/>
        <v/>
      </c>
      <c r="B198" s="566"/>
      <c r="C198" s="557" t="s">
        <v>770</v>
      </c>
      <c r="D198" s="546"/>
      <c r="E198" s="567"/>
      <c r="F198" s="566"/>
      <c r="G198" s="568"/>
      <c r="H198" s="569"/>
      <c r="I198" s="570"/>
      <c r="J198" s="571"/>
      <c r="K198" s="573"/>
      <c r="L198" s="573"/>
      <c r="M198" s="573"/>
      <c r="N198" s="573"/>
      <c r="O198" s="574"/>
      <c r="P198" s="571"/>
    </row>
    <row r="199" spans="1:16" ht="12.75" hidden="1" customHeight="1" x14ac:dyDescent="0.25">
      <c r="A199" s="566" t="str">
        <f t="shared" si="6"/>
        <v/>
      </c>
      <c r="B199" s="566"/>
      <c r="C199" s="572"/>
      <c r="D199" s="546"/>
      <c r="E199" s="567"/>
      <c r="F199" s="566"/>
      <c r="G199" s="568"/>
      <c r="H199" s="569"/>
      <c r="I199" s="570"/>
      <c r="J199" s="571"/>
      <c r="K199" s="573"/>
      <c r="L199" s="573"/>
      <c r="M199" s="573"/>
      <c r="N199" s="573"/>
      <c r="O199" s="574"/>
      <c r="P199" s="571"/>
    </row>
    <row r="200" spans="1:16" ht="12.75" hidden="1" customHeight="1" x14ac:dyDescent="0.25">
      <c r="A200" s="566" t="str">
        <f t="shared" si="6"/>
        <v/>
      </c>
      <c r="B200" s="566"/>
      <c r="C200" s="572" t="s">
        <v>320</v>
      </c>
      <c r="D200" s="546" t="s">
        <v>771</v>
      </c>
      <c r="E200" s="567"/>
      <c r="F200" s="566" t="s">
        <v>10</v>
      </c>
      <c r="G200" s="568"/>
      <c r="H200" s="569"/>
      <c r="I200" s="570"/>
      <c r="J200" s="571"/>
      <c r="K200" s="573"/>
      <c r="L200" s="573"/>
      <c r="M200" s="573"/>
      <c r="N200" s="573"/>
      <c r="O200" s="574"/>
      <c r="P200" s="571"/>
    </row>
    <row r="201" spans="1:16" ht="12.75" hidden="1" customHeight="1" x14ac:dyDescent="0.25">
      <c r="A201" s="566" t="str">
        <f t="shared" si="6"/>
        <v/>
      </c>
      <c r="B201" s="566"/>
      <c r="C201" s="572"/>
      <c r="D201" s="546"/>
      <c r="E201" s="567"/>
      <c r="F201" s="566"/>
      <c r="G201" s="568"/>
      <c r="H201" s="569"/>
      <c r="I201" s="570"/>
      <c r="J201" s="571"/>
      <c r="K201" s="573"/>
      <c r="L201" s="573"/>
      <c r="M201" s="573"/>
      <c r="N201" s="573"/>
      <c r="O201" s="574"/>
      <c r="P201" s="571"/>
    </row>
    <row r="202" spans="1:16" ht="12.75" hidden="1" customHeight="1" x14ac:dyDescent="0.25">
      <c r="A202" s="566" t="str">
        <f t="shared" si="6"/>
        <v/>
      </c>
      <c r="B202" s="566"/>
      <c r="C202" s="572" t="s">
        <v>8</v>
      </c>
      <c r="D202" s="546" t="s">
        <v>772</v>
      </c>
      <c r="E202" s="567"/>
      <c r="F202" s="566" t="s">
        <v>10</v>
      </c>
      <c r="G202" s="568"/>
      <c r="H202" s="569"/>
      <c r="I202" s="570"/>
      <c r="J202" s="571"/>
      <c r="K202" s="573"/>
      <c r="L202" s="573"/>
      <c r="M202" s="573"/>
      <c r="N202" s="573"/>
      <c r="O202" s="574"/>
      <c r="P202" s="571"/>
    </row>
    <row r="203" spans="1:16" ht="12.75" hidden="1" customHeight="1" x14ac:dyDescent="0.25">
      <c r="A203" s="566" t="str">
        <f t="shared" si="6"/>
        <v/>
      </c>
      <c r="B203" s="566"/>
      <c r="C203" s="572"/>
      <c r="D203" s="546"/>
      <c r="E203" s="567"/>
      <c r="F203" s="566"/>
      <c r="G203" s="568"/>
      <c r="H203" s="569"/>
      <c r="I203" s="570"/>
      <c r="J203" s="571"/>
      <c r="K203" s="573"/>
      <c r="L203" s="573"/>
      <c r="M203" s="573"/>
      <c r="N203" s="573"/>
      <c r="O203" s="574"/>
      <c r="P203" s="571"/>
    </row>
    <row r="204" spans="1:16" ht="12.75" hidden="1" customHeight="1" x14ac:dyDescent="0.25">
      <c r="A204" s="566" t="str">
        <f t="shared" si="6"/>
        <v/>
      </c>
      <c r="B204" s="566"/>
      <c r="C204" s="572" t="s">
        <v>321</v>
      </c>
      <c r="D204" s="546" t="s">
        <v>773</v>
      </c>
      <c r="E204" s="567"/>
      <c r="F204" s="566" t="s">
        <v>107</v>
      </c>
      <c r="G204" s="568"/>
      <c r="H204" s="569"/>
      <c r="I204" s="570"/>
      <c r="J204" s="571"/>
      <c r="K204" s="573"/>
      <c r="L204" s="573"/>
      <c r="M204" s="573"/>
      <c r="N204" s="573"/>
      <c r="O204" s="574"/>
      <c r="P204" s="571"/>
    </row>
    <row r="205" spans="1:16" ht="12.75" hidden="1" customHeight="1" x14ac:dyDescent="0.25">
      <c r="A205" s="566" t="str">
        <f t="shared" si="6"/>
        <v/>
      </c>
      <c r="B205" s="566"/>
      <c r="C205" s="557"/>
      <c r="D205" s="546"/>
      <c r="E205" s="567"/>
      <c r="F205" s="566"/>
      <c r="G205" s="568"/>
      <c r="H205" s="569"/>
      <c r="I205" s="570"/>
      <c r="J205" s="571"/>
      <c r="K205" s="573"/>
      <c r="L205" s="573"/>
      <c r="M205" s="573"/>
      <c r="N205" s="573"/>
      <c r="O205" s="574"/>
      <c r="P205" s="571"/>
    </row>
    <row r="206" spans="1:16" ht="12.75" hidden="1" customHeight="1" x14ac:dyDescent="0.25">
      <c r="A206" s="566" t="str">
        <f t="shared" si="6"/>
        <v/>
      </c>
      <c r="B206" s="566"/>
      <c r="C206" s="579" t="s">
        <v>774</v>
      </c>
      <c r="D206" s="546"/>
      <c r="E206" s="567"/>
      <c r="F206" s="566"/>
      <c r="G206" s="568"/>
      <c r="H206" s="569"/>
      <c r="I206" s="570"/>
      <c r="J206" s="571"/>
      <c r="K206" s="573"/>
      <c r="L206" s="573"/>
      <c r="M206" s="573"/>
      <c r="N206" s="573"/>
      <c r="O206" s="574"/>
      <c r="P206" s="571"/>
    </row>
    <row r="207" spans="1:16" ht="12.75" hidden="1" customHeight="1" x14ac:dyDescent="0.25">
      <c r="A207" s="566" t="str">
        <f t="shared" si="6"/>
        <v/>
      </c>
      <c r="B207" s="566"/>
      <c r="C207" s="578" t="s">
        <v>775</v>
      </c>
      <c r="D207" s="546"/>
      <c r="E207" s="567"/>
      <c r="F207" s="566"/>
      <c r="G207" s="568"/>
      <c r="H207" s="569"/>
      <c r="I207" s="570"/>
      <c r="J207" s="571"/>
      <c r="K207" s="573"/>
      <c r="L207" s="573"/>
      <c r="M207" s="573"/>
      <c r="N207" s="573"/>
      <c r="O207" s="574"/>
      <c r="P207" s="571"/>
    </row>
    <row r="208" spans="1:16" ht="12.75" hidden="1" customHeight="1" x14ac:dyDescent="0.25">
      <c r="A208" s="566" t="str">
        <f t="shared" si="6"/>
        <v/>
      </c>
      <c r="B208" s="566"/>
      <c r="C208" s="557"/>
      <c r="D208" s="558"/>
      <c r="E208" s="559"/>
      <c r="F208" s="566"/>
      <c r="G208" s="568"/>
      <c r="H208" s="569"/>
      <c r="I208" s="570"/>
      <c r="J208" s="571"/>
      <c r="K208" s="573"/>
      <c r="L208" s="573"/>
      <c r="M208" s="573"/>
      <c r="N208" s="573"/>
      <c r="O208" s="574"/>
      <c r="P208" s="571"/>
    </row>
    <row r="209" spans="1:16" ht="12.75" hidden="1" customHeight="1" x14ac:dyDescent="0.25">
      <c r="A209" s="566" t="str">
        <f t="shared" si="6"/>
        <v/>
      </c>
      <c r="B209" s="566" t="s">
        <v>741</v>
      </c>
      <c r="C209" s="557" t="s">
        <v>101</v>
      </c>
      <c r="D209" s="558"/>
      <c r="E209" s="559"/>
      <c r="F209" s="566"/>
      <c r="G209" s="568"/>
      <c r="H209" s="569"/>
      <c r="I209" s="570"/>
      <c r="J209" s="571"/>
      <c r="K209" s="573"/>
      <c r="L209" s="573"/>
      <c r="M209" s="573"/>
      <c r="N209" s="573"/>
      <c r="O209" s="574"/>
      <c r="P209" s="571"/>
    </row>
    <row r="210" spans="1:16" ht="12.75" hidden="1" customHeight="1" x14ac:dyDescent="0.25">
      <c r="A210" s="566" t="str">
        <f t="shared" si="6"/>
        <v/>
      </c>
      <c r="B210" s="566"/>
      <c r="C210" s="557"/>
      <c r="D210" s="546"/>
      <c r="E210" s="567"/>
      <c r="F210" s="566"/>
      <c r="G210" s="568"/>
      <c r="H210" s="569"/>
      <c r="I210" s="570"/>
      <c r="J210" s="571"/>
      <c r="K210" s="573"/>
      <c r="L210" s="573"/>
      <c r="M210" s="573"/>
      <c r="N210" s="573"/>
      <c r="O210" s="574"/>
      <c r="P210" s="571"/>
    </row>
    <row r="211" spans="1:16" ht="12.75" hidden="1" customHeight="1" x14ac:dyDescent="0.25">
      <c r="A211" s="566" t="str">
        <f t="shared" si="6"/>
        <v/>
      </c>
      <c r="B211" s="566" t="s">
        <v>741</v>
      </c>
      <c r="C211" s="575" t="s">
        <v>8</v>
      </c>
      <c r="D211" s="576" t="s">
        <v>751</v>
      </c>
      <c r="E211" s="577"/>
      <c r="F211" s="566" t="s">
        <v>47</v>
      </c>
      <c r="G211" s="568"/>
      <c r="H211" s="569"/>
      <c r="I211" s="570"/>
      <c r="J211" s="571"/>
      <c r="K211" s="573"/>
      <c r="L211" s="573"/>
      <c r="M211" s="573"/>
      <c r="N211" s="573"/>
      <c r="O211" s="574"/>
      <c r="P211" s="571"/>
    </row>
    <row r="212" spans="1:16" ht="12.75" hidden="1" customHeight="1" x14ac:dyDescent="0.25">
      <c r="A212" s="566" t="str">
        <f t="shared" si="6"/>
        <v/>
      </c>
      <c r="B212" s="566"/>
      <c r="C212" s="572"/>
      <c r="D212" s="546"/>
      <c r="E212" s="577"/>
      <c r="F212" s="566"/>
      <c r="G212" s="568"/>
      <c r="H212" s="569"/>
      <c r="I212" s="570"/>
      <c r="J212" s="571"/>
      <c r="K212" s="573"/>
      <c r="L212" s="573"/>
      <c r="M212" s="573"/>
      <c r="N212" s="573"/>
      <c r="O212" s="574"/>
      <c r="P212" s="571"/>
    </row>
    <row r="213" spans="1:16" ht="12.75" hidden="1" customHeight="1" x14ac:dyDescent="0.25">
      <c r="A213" s="566" t="str">
        <f t="shared" si="6"/>
        <v/>
      </c>
      <c r="B213" s="566"/>
      <c r="C213" s="557" t="s">
        <v>103</v>
      </c>
      <c r="D213" s="558"/>
      <c r="E213" s="559"/>
      <c r="F213" s="566"/>
      <c r="G213" s="568"/>
      <c r="H213" s="569"/>
      <c r="I213" s="570"/>
      <c r="J213" s="571"/>
      <c r="K213" s="573"/>
      <c r="L213" s="573"/>
      <c r="M213" s="573"/>
      <c r="N213" s="573"/>
      <c r="O213" s="574"/>
      <c r="P213" s="571"/>
    </row>
    <row r="214" spans="1:16" ht="12.75" hidden="1" customHeight="1" x14ac:dyDescent="0.25">
      <c r="A214" s="566" t="str">
        <f t="shared" si="6"/>
        <v/>
      </c>
      <c r="B214" s="566"/>
      <c r="C214" s="572"/>
      <c r="D214" s="546"/>
      <c r="E214" s="567"/>
      <c r="F214" s="566"/>
      <c r="G214" s="568"/>
      <c r="H214" s="569"/>
      <c r="I214" s="570"/>
      <c r="J214" s="571"/>
      <c r="K214" s="573"/>
      <c r="L214" s="573"/>
      <c r="M214" s="573"/>
      <c r="N214" s="573"/>
      <c r="O214" s="574"/>
      <c r="P214" s="571"/>
    </row>
    <row r="215" spans="1:16" ht="12.75" hidden="1" customHeight="1" x14ac:dyDescent="0.25">
      <c r="A215" s="566" t="str">
        <f t="shared" si="6"/>
        <v/>
      </c>
      <c r="B215" s="566" t="s">
        <v>742</v>
      </c>
      <c r="C215" s="572" t="s">
        <v>348</v>
      </c>
      <c r="D215" s="546" t="s">
        <v>163</v>
      </c>
      <c r="E215" s="567"/>
      <c r="F215" s="566" t="s">
        <v>47</v>
      </c>
      <c r="G215" s="568"/>
      <c r="H215" s="569"/>
      <c r="I215" s="570"/>
      <c r="J215" s="571"/>
      <c r="K215" s="573"/>
      <c r="L215" s="573"/>
      <c r="M215" s="573"/>
      <c r="N215" s="573"/>
      <c r="O215" s="574"/>
      <c r="P215" s="571"/>
    </row>
    <row r="216" spans="1:16" ht="12.75" hidden="1" customHeight="1" x14ac:dyDescent="0.25">
      <c r="A216" s="566" t="str">
        <f t="shared" si="6"/>
        <v/>
      </c>
      <c r="B216" s="566"/>
      <c r="C216" s="572"/>
      <c r="D216" s="546"/>
      <c r="E216" s="567"/>
      <c r="F216" s="566"/>
      <c r="G216" s="568"/>
      <c r="H216" s="569"/>
      <c r="I216" s="570"/>
      <c r="J216" s="571"/>
      <c r="K216" s="573"/>
      <c r="L216" s="573"/>
      <c r="M216" s="573"/>
      <c r="N216" s="573"/>
      <c r="O216" s="574"/>
      <c r="P216" s="571"/>
    </row>
    <row r="217" spans="1:16" ht="12.75" hidden="1" customHeight="1" x14ac:dyDescent="0.25">
      <c r="A217" s="566" t="str">
        <f t="shared" si="6"/>
        <v/>
      </c>
      <c r="B217" s="566" t="s">
        <v>753</v>
      </c>
      <c r="C217" s="558" t="s">
        <v>754</v>
      </c>
      <c r="D217" s="558"/>
      <c r="E217" s="559"/>
      <c r="F217" s="566"/>
      <c r="G217" s="568"/>
      <c r="H217" s="569"/>
      <c r="I217" s="570"/>
      <c r="J217" s="571"/>
      <c r="K217" s="573"/>
      <c r="L217" s="573"/>
      <c r="M217" s="573"/>
      <c r="N217" s="573"/>
      <c r="O217" s="574"/>
      <c r="P217" s="571"/>
    </row>
    <row r="218" spans="1:16" ht="12.75" hidden="1" customHeight="1" x14ac:dyDescent="0.25">
      <c r="A218" s="566" t="str">
        <f t="shared" si="6"/>
        <v/>
      </c>
      <c r="B218" s="566"/>
      <c r="C218" s="546"/>
      <c r="D218" s="546"/>
      <c r="E218" s="567"/>
      <c r="F218" s="566"/>
      <c r="G218" s="568"/>
      <c r="H218" s="569"/>
      <c r="I218" s="570"/>
      <c r="J218" s="571"/>
      <c r="K218" s="573"/>
      <c r="L218" s="573"/>
      <c r="M218" s="573"/>
      <c r="N218" s="573"/>
      <c r="O218" s="574"/>
      <c r="P218" s="571"/>
    </row>
    <row r="219" spans="1:16" ht="12.75" hidden="1" customHeight="1" x14ac:dyDescent="0.25">
      <c r="A219" s="566" t="str">
        <f t="shared" si="6"/>
        <v/>
      </c>
      <c r="B219" s="566" t="s">
        <v>753</v>
      </c>
      <c r="C219" s="546" t="s">
        <v>320</v>
      </c>
      <c r="D219" s="546" t="s">
        <v>160</v>
      </c>
      <c r="E219" s="567"/>
      <c r="F219" s="566"/>
      <c r="G219" s="568"/>
      <c r="H219" s="569"/>
      <c r="I219" s="570"/>
      <c r="J219" s="571"/>
      <c r="K219" s="573"/>
      <c r="L219" s="573"/>
      <c r="M219" s="573"/>
      <c r="N219" s="573"/>
      <c r="O219" s="574"/>
      <c r="P219" s="571"/>
    </row>
    <row r="220" spans="1:16" ht="12.75" hidden="1" customHeight="1" x14ac:dyDescent="0.25">
      <c r="A220" s="566" t="str">
        <f t="shared" si="6"/>
        <v/>
      </c>
      <c r="B220" s="566"/>
      <c r="C220" s="572"/>
      <c r="D220" s="546"/>
      <c r="E220" s="567"/>
      <c r="F220" s="566"/>
      <c r="G220" s="568"/>
      <c r="H220" s="569"/>
      <c r="I220" s="570"/>
      <c r="J220" s="571"/>
      <c r="K220" s="573"/>
      <c r="L220" s="573"/>
      <c r="M220" s="573"/>
      <c r="N220" s="573"/>
      <c r="O220" s="574"/>
      <c r="P220" s="571"/>
    </row>
    <row r="221" spans="1:16" ht="12.75" hidden="1" customHeight="1" x14ac:dyDescent="0.25">
      <c r="A221" s="566" t="str">
        <f t="shared" si="6"/>
        <v/>
      </c>
      <c r="B221" s="566"/>
      <c r="C221" s="572"/>
      <c r="D221" s="546" t="s">
        <v>32</v>
      </c>
      <c r="E221" s="567" t="s">
        <v>776</v>
      </c>
      <c r="F221" s="566" t="s">
        <v>15</v>
      </c>
      <c r="G221" s="568"/>
      <c r="H221" s="569"/>
      <c r="I221" s="570"/>
      <c r="J221" s="571"/>
      <c r="K221" s="573"/>
      <c r="L221" s="573"/>
      <c r="M221" s="573"/>
      <c r="N221" s="573"/>
      <c r="O221" s="574"/>
      <c r="P221" s="571"/>
    </row>
    <row r="222" spans="1:16" ht="12.75" hidden="1" customHeight="1" x14ac:dyDescent="0.25">
      <c r="A222" s="566" t="str">
        <f t="shared" si="6"/>
        <v/>
      </c>
      <c r="B222" s="566"/>
      <c r="C222" s="572"/>
      <c r="D222" s="546"/>
      <c r="E222" s="567"/>
      <c r="F222" s="566"/>
      <c r="G222" s="568"/>
      <c r="H222" s="569"/>
      <c r="I222" s="570"/>
      <c r="J222" s="571"/>
      <c r="K222" s="573"/>
      <c r="L222" s="573"/>
      <c r="M222" s="573"/>
      <c r="N222" s="573"/>
      <c r="O222" s="574"/>
      <c r="P222" s="571"/>
    </row>
    <row r="223" spans="1:16" ht="12.75" hidden="1" customHeight="1" x14ac:dyDescent="0.25">
      <c r="A223" s="566" t="str">
        <f t="shared" si="6"/>
        <v/>
      </c>
      <c r="B223" s="566"/>
      <c r="C223" s="557"/>
      <c r="D223" s="546" t="s">
        <v>33</v>
      </c>
      <c r="E223" s="567" t="s">
        <v>777</v>
      </c>
      <c r="F223" s="566" t="s">
        <v>15</v>
      </c>
      <c r="G223" s="584"/>
      <c r="H223" s="569"/>
      <c r="I223" s="570"/>
      <c r="J223" s="571"/>
      <c r="K223" s="573"/>
      <c r="L223" s="573"/>
      <c r="M223" s="573"/>
      <c r="N223" s="573"/>
      <c r="O223" s="574"/>
      <c r="P223" s="571"/>
    </row>
    <row r="224" spans="1:16" ht="12.75" hidden="1" customHeight="1" x14ac:dyDescent="0.25">
      <c r="A224" s="566" t="str">
        <f t="shared" si="6"/>
        <v/>
      </c>
      <c r="B224" s="566"/>
      <c r="C224" s="572"/>
      <c r="D224" s="546"/>
      <c r="E224" s="567"/>
      <c r="F224" s="566"/>
      <c r="G224" s="568"/>
      <c r="H224" s="569"/>
      <c r="I224" s="570"/>
      <c r="J224" s="571"/>
      <c r="K224" s="573"/>
      <c r="L224" s="573"/>
      <c r="M224" s="573"/>
      <c r="N224" s="573"/>
      <c r="O224" s="574"/>
      <c r="P224" s="571"/>
    </row>
    <row r="225" spans="1:16" ht="12.75" hidden="1" customHeight="1" x14ac:dyDescent="0.25">
      <c r="A225" s="566" t="str">
        <f t="shared" si="6"/>
        <v/>
      </c>
      <c r="B225" s="566"/>
      <c r="C225" s="557"/>
      <c r="D225" s="546" t="s">
        <v>36</v>
      </c>
      <c r="E225" s="567" t="s">
        <v>778</v>
      </c>
      <c r="F225" s="566" t="s">
        <v>15</v>
      </c>
      <c r="G225" s="584"/>
      <c r="H225" s="569"/>
      <c r="I225" s="570"/>
      <c r="J225" s="571"/>
      <c r="K225" s="573"/>
      <c r="L225" s="573"/>
      <c r="M225" s="573"/>
      <c r="N225" s="573"/>
      <c r="O225" s="574"/>
      <c r="P225" s="571"/>
    </row>
    <row r="226" spans="1:16" ht="12.75" hidden="1" customHeight="1" x14ac:dyDescent="0.25">
      <c r="A226" s="566" t="str">
        <f t="shared" si="6"/>
        <v/>
      </c>
      <c r="B226" s="566"/>
      <c r="C226" s="572"/>
      <c r="D226" s="546"/>
      <c r="E226" s="567"/>
      <c r="F226" s="566"/>
      <c r="G226" s="568"/>
      <c r="H226" s="569"/>
      <c r="I226" s="570"/>
      <c r="J226" s="571"/>
      <c r="K226" s="573"/>
      <c r="L226" s="573"/>
      <c r="M226" s="573"/>
      <c r="N226" s="573"/>
      <c r="O226" s="574"/>
      <c r="P226" s="571"/>
    </row>
    <row r="227" spans="1:16" ht="12.75" hidden="1" customHeight="1" x14ac:dyDescent="0.25">
      <c r="A227" s="566" t="str">
        <f t="shared" si="6"/>
        <v/>
      </c>
      <c r="B227" s="566" t="s">
        <v>779</v>
      </c>
      <c r="C227" s="557" t="s">
        <v>780</v>
      </c>
      <c r="D227" s="546"/>
      <c r="E227" s="567"/>
      <c r="F227" s="566"/>
      <c r="G227" s="568"/>
      <c r="H227" s="569"/>
      <c r="I227" s="570"/>
      <c r="J227" s="571"/>
      <c r="K227" s="573"/>
      <c r="L227" s="573"/>
      <c r="M227" s="573"/>
      <c r="N227" s="573"/>
      <c r="O227" s="574"/>
      <c r="P227" s="571"/>
    </row>
    <row r="228" spans="1:16" ht="12.75" hidden="1" customHeight="1" x14ac:dyDescent="0.25">
      <c r="A228" s="566" t="str">
        <f t="shared" si="6"/>
        <v/>
      </c>
      <c r="B228" s="566"/>
      <c r="C228" s="557"/>
      <c r="D228" s="558"/>
      <c r="E228" s="559"/>
      <c r="F228" s="566"/>
      <c r="G228" s="568"/>
      <c r="H228" s="569"/>
      <c r="I228" s="570"/>
      <c r="J228" s="571"/>
      <c r="K228" s="573"/>
      <c r="L228" s="573"/>
      <c r="M228" s="573"/>
      <c r="N228" s="573"/>
      <c r="O228" s="574"/>
      <c r="P228" s="571"/>
    </row>
    <row r="229" spans="1:16" ht="12.75" hidden="1" customHeight="1" x14ac:dyDescent="0.25">
      <c r="A229" s="566" t="str">
        <f t="shared" si="6"/>
        <v/>
      </c>
      <c r="B229" s="566" t="s">
        <v>779</v>
      </c>
      <c r="C229" s="572" t="s">
        <v>320</v>
      </c>
      <c r="D229" s="546" t="s">
        <v>781</v>
      </c>
      <c r="E229" s="567"/>
      <c r="F229" s="566" t="s">
        <v>12</v>
      </c>
      <c r="G229" s="568"/>
      <c r="H229" s="569"/>
      <c r="I229" s="570"/>
      <c r="J229" s="571"/>
      <c r="K229" s="573"/>
      <c r="L229" s="573"/>
      <c r="M229" s="573"/>
      <c r="N229" s="573"/>
      <c r="O229" s="574"/>
      <c r="P229" s="571"/>
    </row>
    <row r="230" spans="1:16" ht="12.75" hidden="1" customHeight="1" x14ac:dyDescent="0.25">
      <c r="A230" s="566" t="str">
        <f t="shared" si="6"/>
        <v/>
      </c>
      <c r="B230" s="566"/>
      <c r="C230" s="572"/>
      <c r="D230" s="546"/>
      <c r="E230" s="567"/>
      <c r="F230" s="566"/>
      <c r="G230" s="568"/>
      <c r="H230" s="569"/>
      <c r="I230" s="570"/>
      <c r="J230" s="571"/>
      <c r="K230" s="573"/>
      <c r="L230" s="573"/>
      <c r="M230" s="573"/>
      <c r="N230" s="573"/>
      <c r="O230" s="574"/>
      <c r="P230" s="571"/>
    </row>
    <row r="231" spans="1:16" ht="12.75" hidden="1" customHeight="1" x14ac:dyDescent="0.25">
      <c r="A231" s="566" t="str">
        <f t="shared" si="6"/>
        <v/>
      </c>
      <c r="B231" s="566" t="s">
        <v>779</v>
      </c>
      <c r="C231" s="572" t="s">
        <v>8</v>
      </c>
      <c r="D231" s="546" t="s">
        <v>782</v>
      </c>
      <c r="E231" s="567"/>
      <c r="F231" s="566" t="s">
        <v>12</v>
      </c>
      <c r="G231" s="568"/>
      <c r="H231" s="569"/>
      <c r="I231" s="570"/>
      <c r="J231" s="571"/>
      <c r="K231" s="573"/>
      <c r="L231" s="573"/>
      <c r="M231" s="573"/>
      <c r="N231" s="573"/>
      <c r="O231" s="574"/>
      <c r="P231" s="571"/>
    </row>
    <row r="232" spans="1:16" ht="12.75" hidden="1" customHeight="1" x14ac:dyDescent="0.25">
      <c r="A232" s="566" t="str">
        <f t="shared" si="6"/>
        <v/>
      </c>
      <c r="B232" s="566"/>
      <c r="C232" s="572"/>
      <c r="D232" s="546"/>
      <c r="E232" s="567"/>
      <c r="F232" s="566"/>
      <c r="G232" s="568"/>
      <c r="H232" s="569"/>
      <c r="I232" s="570"/>
      <c r="J232" s="571"/>
      <c r="K232" s="573"/>
      <c r="L232" s="573"/>
      <c r="M232" s="573"/>
      <c r="N232" s="573"/>
      <c r="O232" s="574"/>
      <c r="P232" s="571"/>
    </row>
    <row r="233" spans="1:16" ht="12.75" hidden="1" customHeight="1" x14ac:dyDescent="0.25">
      <c r="A233" s="566" t="str">
        <f t="shared" si="6"/>
        <v/>
      </c>
      <c r="B233" s="566" t="s">
        <v>779</v>
      </c>
      <c r="C233" s="572" t="s">
        <v>321</v>
      </c>
      <c r="D233" s="546" t="s">
        <v>783</v>
      </c>
      <c r="E233" s="567"/>
      <c r="F233" s="566"/>
      <c r="G233" s="568"/>
      <c r="H233" s="569"/>
      <c r="I233" s="570"/>
      <c r="J233" s="571"/>
      <c r="K233" s="573"/>
      <c r="L233" s="573"/>
      <c r="M233" s="573"/>
      <c r="N233" s="573"/>
      <c r="O233" s="574"/>
      <c r="P233" s="571"/>
    </row>
    <row r="234" spans="1:16" ht="12.75" hidden="1" customHeight="1" x14ac:dyDescent="0.25">
      <c r="A234" s="566" t="str">
        <f t="shared" si="6"/>
        <v/>
      </c>
      <c r="B234" s="566"/>
      <c r="C234" s="572"/>
      <c r="D234" s="546"/>
      <c r="E234" s="567"/>
      <c r="F234" s="566"/>
      <c r="G234" s="568"/>
      <c r="H234" s="569"/>
      <c r="I234" s="570"/>
      <c r="J234" s="571"/>
      <c r="K234" s="573"/>
      <c r="L234" s="573"/>
      <c r="M234" s="573"/>
      <c r="N234" s="573"/>
      <c r="O234" s="574"/>
      <c r="P234" s="571"/>
    </row>
    <row r="235" spans="1:16" ht="12.75" hidden="1" customHeight="1" x14ac:dyDescent="0.25">
      <c r="A235" s="566" t="str">
        <f t="shared" ref="A235:A309" si="7">CONCATENATE(N235,O235)</f>
        <v/>
      </c>
      <c r="B235" s="566" t="s">
        <v>779</v>
      </c>
      <c r="C235" s="572"/>
      <c r="D235" s="546" t="s">
        <v>32</v>
      </c>
      <c r="E235" s="567" t="s">
        <v>784</v>
      </c>
      <c r="F235" s="566" t="s">
        <v>12</v>
      </c>
      <c r="G235" s="568"/>
      <c r="H235" s="569"/>
      <c r="I235" s="570"/>
      <c r="J235" s="571"/>
      <c r="K235" s="573"/>
      <c r="L235" s="573"/>
      <c r="M235" s="573"/>
      <c r="N235" s="573"/>
      <c r="O235" s="574"/>
      <c r="P235" s="571"/>
    </row>
    <row r="236" spans="1:16" ht="12.75" hidden="1" customHeight="1" x14ac:dyDescent="0.25">
      <c r="A236" s="566" t="str">
        <f t="shared" si="7"/>
        <v/>
      </c>
      <c r="B236" s="566"/>
      <c r="C236" s="572"/>
      <c r="D236" s="546"/>
      <c r="E236" s="567"/>
      <c r="F236" s="566"/>
      <c r="G236" s="568"/>
      <c r="H236" s="569"/>
      <c r="I236" s="570"/>
      <c r="J236" s="571"/>
      <c r="K236" s="573"/>
      <c r="L236" s="573"/>
      <c r="M236" s="573"/>
      <c r="N236" s="573"/>
      <c r="O236" s="574"/>
      <c r="P236" s="571"/>
    </row>
    <row r="237" spans="1:16" ht="12.75" hidden="1" customHeight="1" x14ac:dyDescent="0.25">
      <c r="A237" s="566" t="str">
        <f t="shared" si="7"/>
        <v/>
      </c>
      <c r="B237" s="566" t="s">
        <v>785</v>
      </c>
      <c r="C237" s="557" t="s">
        <v>786</v>
      </c>
      <c r="D237" s="546"/>
      <c r="E237" s="567"/>
      <c r="F237" s="566"/>
      <c r="G237" s="568"/>
      <c r="H237" s="569"/>
      <c r="I237" s="570"/>
      <c r="J237" s="571"/>
      <c r="K237" s="573"/>
      <c r="L237" s="573"/>
      <c r="M237" s="573"/>
      <c r="N237" s="573"/>
      <c r="O237" s="574"/>
      <c r="P237" s="571"/>
    </row>
    <row r="238" spans="1:16" ht="12.75" hidden="1" customHeight="1" x14ac:dyDescent="0.25">
      <c r="A238" s="566" t="str">
        <f t="shared" si="7"/>
        <v/>
      </c>
      <c r="B238" s="566"/>
      <c r="C238" s="557" t="s">
        <v>770</v>
      </c>
      <c r="D238" s="546"/>
      <c r="E238" s="567"/>
      <c r="F238" s="566"/>
      <c r="G238" s="568"/>
      <c r="H238" s="569"/>
      <c r="I238" s="570"/>
      <c r="J238" s="571"/>
      <c r="K238" s="573"/>
      <c r="L238" s="573"/>
      <c r="M238" s="573"/>
      <c r="N238" s="573"/>
      <c r="O238" s="574"/>
      <c r="P238" s="571"/>
    </row>
    <row r="239" spans="1:16" ht="12.75" hidden="1" customHeight="1" x14ac:dyDescent="0.25">
      <c r="A239" s="566" t="str">
        <f t="shared" si="7"/>
        <v/>
      </c>
      <c r="B239" s="566"/>
      <c r="C239" s="572"/>
      <c r="D239" s="546"/>
      <c r="E239" s="567"/>
      <c r="F239" s="566"/>
      <c r="G239" s="568"/>
      <c r="H239" s="569"/>
      <c r="I239" s="570"/>
      <c r="J239" s="571"/>
      <c r="K239" s="573"/>
      <c r="L239" s="573"/>
      <c r="M239" s="573"/>
      <c r="N239" s="573"/>
      <c r="O239" s="574"/>
      <c r="P239" s="571"/>
    </row>
    <row r="240" spans="1:16" ht="12.75" hidden="1" customHeight="1" x14ac:dyDescent="0.25">
      <c r="A240" s="566" t="str">
        <f t="shared" si="7"/>
        <v/>
      </c>
      <c r="B240" s="566" t="s">
        <v>785</v>
      </c>
      <c r="C240" s="572" t="s">
        <v>320</v>
      </c>
      <c r="D240" s="546" t="s">
        <v>787</v>
      </c>
      <c r="E240" s="567"/>
      <c r="F240" s="566" t="s">
        <v>107</v>
      </c>
      <c r="G240" s="568"/>
      <c r="H240" s="569"/>
      <c r="I240" s="570"/>
      <c r="J240" s="571"/>
      <c r="K240" s="573"/>
      <c r="L240" s="573"/>
      <c r="M240" s="573"/>
      <c r="N240" s="573"/>
      <c r="O240" s="574"/>
      <c r="P240" s="571"/>
    </row>
    <row r="241" spans="1:16" ht="12.75" hidden="1" customHeight="1" x14ac:dyDescent="0.25">
      <c r="A241" s="566" t="str">
        <f t="shared" si="7"/>
        <v/>
      </c>
      <c r="B241" s="566"/>
      <c r="C241" s="572"/>
      <c r="D241" s="546"/>
      <c r="E241" s="567"/>
      <c r="F241" s="566"/>
      <c r="G241" s="568"/>
      <c r="H241" s="569"/>
      <c r="I241" s="570"/>
      <c r="J241" s="571"/>
      <c r="K241" s="573"/>
      <c r="L241" s="573"/>
      <c r="M241" s="573"/>
      <c r="N241" s="573"/>
      <c r="O241" s="574"/>
      <c r="P241" s="571"/>
    </row>
    <row r="242" spans="1:16" ht="12.75" hidden="1" customHeight="1" x14ac:dyDescent="0.25">
      <c r="A242" s="566" t="str">
        <f t="shared" si="7"/>
        <v/>
      </c>
      <c r="B242" s="566" t="s">
        <v>785</v>
      </c>
      <c r="C242" s="572" t="s">
        <v>8</v>
      </c>
      <c r="D242" s="546" t="s">
        <v>788</v>
      </c>
      <c r="E242" s="567"/>
      <c r="F242" s="566" t="s">
        <v>107</v>
      </c>
      <c r="G242" s="568"/>
      <c r="H242" s="569"/>
      <c r="I242" s="570"/>
      <c r="J242" s="571"/>
      <c r="K242" s="573"/>
      <c r="L242" s="573"/>
      <c r="M242" s="573"/>
      <c r="N242" s="573"/>
      <c r="O242" s="574"/>
      <c r="P242" s="571"/>
    </row>
    <row r="243" spans="1:16" ht="12.75" hidden="1" customHeight="1" x14ac:dyDescent="0.25">
      <c r="A243" s="566" t="str">
        <f t="shared" si="7"/>
        <v/>
      </c>
      <c r="B243" s="566"/>
      <c r="C243" s="572"/>
      <c r="D243" s="546"/>
      <c r="E243" s="567"/>
      <c r="F243" s="566"/>
      <c r="G243" s="568"/>
      <c r="H243" s="569"/>
      <c r="I243" s="570"/>
      <c r="J243" s="571"/>
      <c r="K243" s="573"/>
      <c r="L243" s="573"/>
      <c r="M243" s="573"/>
      <c r="N243" s="573"/>
      <c r="O243" s="574"/>
      <c r="P243" s="571"/>
    </row>
    <row r="244" spans="1:16" ht="12.75" hidden="1" customHeight="1" x14ac:dyDescent="0.25">
      <c r="A244" s="566" t="str">
        <f t="shared" si="7"/>
        <v/>
      </c>
      <c r="B244" s="566" t="s">
        <v>785</v>
      </c>
      <c r="C244" s="572" t="s">
        <v>321</v>
      </c>
      <c r="D244" s="546" t="s">
        <v>789</v>
      </c>
      <c r="E244" s="567"/>
      <c r="F244" s="566"/>
      <c r="G244" s="568"/>
      <c r="H244" s="569"/>
      <c r="I244" s="570"/>
      <c r="J244" s="571"/>
      <c r="K244" s="573"/>
      <c r="L244" s="573"/>
      <c r="M244" s="573"/>
      <c r="N244" s="573"/>
      <c r="O244" s="574"/>
      <c r="P244" s="571"/>
    </row>
    <row r="245" spans="1:16" ht="12.75" hidden="1" customHeight="1" x14ac:dyDescent="0.25">
      <c r="A245" s="566" t="str">
        <f t="shared" si="7"/>
        <v/>
      </c>
      <c r="B245" s="566"/>
      <c r="C245" s="572"/>
      <c r="D245" s="546"/>
      <c r="E245" s="567"/>
      <c r="F245" s="566"/>
      <c r="G245" s="568"/>
      <c r="H245" s="569"/>
      <c r="I245" s="570"/>
      <c r="J245" s="571"/>
      <c r="K245" s="573"/>
      <c r="L245" s="573"/>
      <c r="M245" s="573"/>
      <c r="N245" s="573"/>
      <c r="O245" s="574"/>
      <c r="P245" s="571"/>
    </row>
    <row r="246" spans="1:16" ht="12.75" hidden="1" customHeight="1" x14ac:dyDescent="0.25">
      <c r="A246" s="566" t="str">
        <f t="shared" si="7"/>
        <v/>
      </c>
      <c r="B246" s="566"/>
      <c r="C246" s="572"/>
      <c r="D246" s="546" t="s">
        <v>32</v>
      </c>
      <c r="E246" s="567" t="s">
        <v>790</v>
      </c>
      <c r="F246" s="566" t="s">
        <v>10</v>
      </c>
      <c r="G246" s="568"/>
      <c r="H246" s="569"/>
      <c r="I246" s="570"/>
      <c r="J246" s="571"/>
      <c r="K246" s="573"/>
      <c r="L246" s="573"/>
      <c r="M246" s="573"/>
      <c r="N246" s="573"/>
      <c r="O246" s="574"/>
      <c r="P246" s="571"/>
    </row>
    <row r="247" spans="1:16" ht="12.75" hidden="1" customHeight="1" x14ac:dyDescent="0.25">
      <c r="A247" s="566" t="str">
        <f t="shared" si="7"/>
        <v/>
      </c>
      <c r="B247" s="566"/>
      <c r="C247" s="572"/>
      <c r="D247" s="546"/>
      <c r="E247" s="567"/>
      <c r="F247" s="566"/>
      <c r="G247" s="568"/>
      <c r="H247" s="569"/>
      <c r="I247" s="570"/>
      <c r="J247" s="571"/>
      <c r="K247" s="573"/>
      <c r="L247" s="573"/>
      <c r="M247" s="573"/>
      <c r="N247" s="573"/>
      <c r="O247" s="574"/>
      <c r="P247" s="571"/>
    </row>
    <row r="248" spans="1:16" ht="12.75" hidden="1" customHeight="1" x14ac:dyDescent="0.25">
      <c r="A248" s="566" t="str">
        <f t="shared" si="7"/>
        <v/>
      </c>
      <c r="B248" s="566"/>
      <c r="C248" s="572"/>
      <c r="D248" s="546" t="s">
        <v>33</v>
      </c>
      <c r="E248" s="567" t="s">
        <v>791</v>
      </c>
      <c r="F248" s="566" t="s">
        <v>10</v>
      </c>
      <c r="G248" s="568"/>
      <c r="H248" s="569"/>
      <c r="I248" s="570"/>
      <c r="J248" s="571"/>
      <c r="K248" s="573"/>
      <c r="L248" s="573"/>
      <c r="M248" s="573"/>
      <c r="N248" s="573"/>
      <c r="O248" s="574"/>
      <c r="P248" s="571"/>
    </row>
    <row r="249" spans="1:16" ht="12.75" hidden="1" customHeight="1" x14ac:dyDescent="0.25">
      <c r="A249" s="566" t="str">
        <f t="shared" si="7"/>
        <v/>
      </c>
      <c r="B249" s="566"/>
      <c r="C249" s="572"/>
      <c r="D249" s="546"/>
      <c r="E249" s="567"/>
      <c r="F249" s="566"/>
      <c r="G249" s="568"/>
      <c r="H249" s="569"/>
      <c r="I249" s="570"/>
      <c r="J249" s="571"/>
      <c r="K249" s="573"/>
      <c r="L249" s="573"/>
      <c r="M249" s="573"/>
      <c r="N249" s="573"/>
      <c r="O249" s="574"/>
      <c r="P249" s="571"/>
    </row>
    <row r="250" spans="1:16" ht="12.75" hidden="1" customHeight="1" x14ac:dyDescent="0.25">
      <c r="A250" s="566" t="str">
        <f t="shared" si="7"/>
        <v/>
      </c>
      <c r="B250" s="566"/>
      <c r="C250" s="572"/>
      <c r="D250" s="546" t="s">
        <v>36</v>
      </c>
      <c r="E250" s="567" t="s">
        <v>792</v>
      </c>
      <c r="F250" s="566" t="s">
        <v>10</v>
      </c>
      <c r="G250" s="568"/>
      <c r="H250" s="569"/>
      <c r="I250" s="570"/>
      <c r="J250" s="571"/>
      <c r="K250" s="573"/>
      <c r="L250" s="573"/>
      <c r="M250" s="573"/>
      <c r="N250" s="573"/>
      <c r="O250" s="574"/>
      <c r="P250" s="571"/>
    </row>
    <row r="251" spans="1:16" ht="12.75" hidden="1" customHeight="1" x14ac:dyDescent="0.25">
      <c r="A251" s="566" t="str">
        <f t="shared" si="7"/>
        <v/>
      </c>
      <c r="B251" s="566"/>
      <c r="C251" s="572"/>
      <c r="D251" s="546"/>
      <c r="E251" s="567"/>
      <c r="F251" s="566"/>
      <c r="G251" s="568"/>
      <c r="H251" s="569"/>
      <c r="I251" s="570"/>
      <c r="J251" s="571"/>
      <c r="K251" s="573"/>
      <c r="L251" s="573"/>
      <c r="M251" s="573"/>
      <c r="N251" s="573"/>
      <c r="O251" s="574"/>
      <c r="P251" s="571"/>
    </row>
    <row r="252" spans="1:16" ht="12.75" hidden="1" customHeight="1" x14ac:dyDescent="0.25">
      <c r="A252" s="566" t="str">
        <f t="shared" si="7"/>
        <v/>
      </c>
      <c r="B252" s="566"/>
      <c r="C252" s="557"/>
      <c r="D252" s="546" t="s">
        <v>38</v>
      </c>
      <c r="E252" s="567" t="s">
        <v>793</v>
      </c>
      <c r="F252" s="566" t="s">
        <v>10</v>
      </c>
      <c r="G252" s="568"/>
      <c r="H252" s="569"/>
      <c r="I252" s="570"/>
      <c r="J252" s="571"/>
      <c r="K252" s="573"/>
      <c r="L252" s="573"/>
      <c r="M252" s="573"/>
      <c r="N252" s="573"/>
      <c r="O252" s="574"/>
      <c r="P252" s="571"/>
    </row>
    <row r="253" spans="1:16" ht="12.75" hidden="1" customHeight="1" x14ac:dyDescent="0.25">
      <c r="A253" s="566" t="str">
        <f t="shared" si="7"/>
        <v/>
      </c>
      <c r="B253" s="566"/>
      <c r="C253" s="572"/>
      <c r="D253" s="546"/>
      <c r="E253" s="567"/>
      <c r="F253" s="566"/>
      <c r="G253" s="568"/>
      <c r="H253" s="569"/>
      <c r="I253" s="570"/>
      <c r="J253" s="571"/>
      <c r="K253" s="573"/>
      <c r="L253" s="573"/>
      <c r="M253" s="573"/>
      <c r="N253" s="573"/>
      <c r="O253" s="574"/>
      <c r="P253" s="571"/>
    </row>
    <row r="254" spans="1:16" ht="12.75" hidden="1" customHeight="1" x14ac:dyDescent="0.25">
      <c r="A254" s="566" t="str">
        <f t="shared" si="7"/>
        <v/>
      </c>
      <c r="B254" s="566" t="s">
        <v>794</v>
      </c>
      <c r="C254" s="557" t="s">
        <v>795</v>
      </c>
      <c r="D254" s="546"/>
      <c r="E254" s="567"/>
      <c r="F254" s="566"/>
      <c r="G254" s="568"/>
      <c r="H254" s="569"/>
      <c r="I254" s="570"/>
      <c r="J254" s="571"/>
      <c r="K254" s="573"/>
      <c r="L254" s="573"/>
      <c r="M254" s="573"/>
      <c r="N254" s="573"/>
      <c r="O254" s="574"/>
      <c r="P254" s="571"/>
    </row>
    <row r="255" spans="1:16" ht="12.75" hidden="1" customHeight="1" x14ac:dyDescent="0.25">
      <c r="A255" s="566" t="str">
        <f t="shared" si="7"/>
        <v/>
      </c>
      <c r="B255" s="566"/>
      <c r="C255" s="572"/>
      <c r="D255" s="546"/>
      <c r="E255" s="567"/>
      <c r="F255" s="566"/>
      <c r="G255" s="568"/>
      <c r="H255" s="569"/>
      <c r="I255" s="570"/>
      <c r="J255" s="571"/>
      <c r="K255" s="573"/>
      <c r="L255" s="573"/>
      <c r="M255" s="573"/>
      <c r="N255" s="573"/>
      <c r="O255" s="574"/>
      <c r="P255" s="571"/>
    </row>
    <row r="256" spans="1:16" ht="12.75" hidden="1" customHeight="1" x14ac:dyDescent="0.25">
      <c r="A256" s="566" t="str">
        <f t="shared" si="7"/>
        <v/>
      </c>
      <c r="B256" s="566" t="s">
        <v>794</v>
      </c>
      <c r="C256" s="572" t="s">
        <v>320</v>
      </c>
      <c r="D256" s="546" t="s">
        <v>796</v>
      </c>
      <c r="E256" s="567"/>
      <c r="F256" s="566"/>
      <c r="G256" s="568"/>
      <c r="H256" s="569"/>
      <c r="I256" s="570"/>
      <c r="J256" s="571"/>
      <c r="K256" s="573"/>
      <c r="L256" s="573"/>
      <c r="M256" s="573"/>
      <c r="N256" s="573"/>
      <c r="O256" s="574"/>
      <c r="P256" s="571"/>
    </row>
    <row r="257" spans="1:16" ht="12.75" hidden="1" customHeight="1" x14ac:dyDescent="0.25">
      <c r="A257" s="566" t="str">
        <f t="shared" si="7"/>
        <v/>
      </c>
      <c r="B257" s="566"/>
      <c r="C257" s="572"/>
      <c r="D257" s="546"/>
      <c r="E257" s="567"/>
      <c r="F257" s="566"/>
      <c r="G257" s="568"/>
      <c r="H257" s="569"/>
      <c r="I257" s="570"/>
      <c r="J257" s="571"/>
      <c r="K257" s="573"/>
      <c r="L257" s="573"/>
      <c r="M257" s="573"/>
      <c r="N257" s="573"/>
      <c r="O257" s="574"/>
      <c r="P257" s="571"/>
    </row>
    <row r="258" spans="1:16" ht="12.75" hidden="1" customHeight="1" x14ac:dyDescent="0.25">
      <c r="A258" s="566" t="str">
        <f t="shared" si="7"/>
        <v/>
      </c>
      <c r="B258" s="566"/>
      <c r="C258" s="572"/>
      <c r="D258" s="546" t="s">
        <v>32</v>
      </c>
      <c r="E258" s="567" t="s">
        <v>797</v>
      </c>
      <c r="F258" s="566" t="s">
        <v>10</v>
      </c>
      <c r="G258" s="568"/>
      <c r="H258" s="569"/>
      <c r="I258" s="570"/>
      <c r="J258" s="571"/>
      <c r="K258" s="573"/>
      <c r="L258" s="573"/>
      <c r="M258" s="573"/>
      <c r="N258" s="573"/>
      <c r="O258" s="574"/>
      <c r="P258" s="571"/>
    </row>
    <row r="259" spans="1:16" ht="12.75" hidden="1" customHeight="1" x14ac:dyDescent="0.25">
      <c r="A259" s="566" t="str">
        <f t="shared" si="7"/>
        <v/>
      </c>
      <c r="B259" s="566"/>
      <c r="C259" s="572"/>
      <c r="D259" s="546"/>
      <c r="E259" s="567"/>
      <c r="F259" s="566"/>
      <c r="G259" s="568"/>
      <c r="H259" s="569"/>
      <c r="I259" s="570"/>
      <c r="J259" s="571"/>
      <c r="K259" s="573"/>
      <c r="L259" s="573"/>
      <c r="M259" s="573"/>
      <c r="N259" s="573"/>
      <c r="O259" s="574"/>
      <c r="P259" s="571"/>
    </row>
    <row r="260" spans="1:16" ht="12.75" hidden="1" customHeight="1" x14ac:dyDescent="0.25">
      <c r="A260" s="566"/>
      <c r="B260" s="566"/>
      <c r="C260" s="572"/>
      <c r="D260" s="546"/>
      <c r="E260" s="567"/>
      <c r="F260" s="566"/>
      <c r="G260" s="568"/>
      <c r="H260" s="569"/>
      <c r="I260" s="570"/>
      <c r="J260" s="571"/>
      <c r="K260" s="573"/>
      <c r="L260" s="573"/>
      <c r="M260" s="573"/>
      <c r="N260" s="573"/>
      <c r="O260" s="574"/>
      <c r="P260" s="571"/>
    </row>
    <row r="261" spans="1:16" ht="12.75" hidden="1" customHeight="1" x14ac:dyDescent="0.25">
      <c r="A261" s="566" t="str">
        <f t="shared" si="7"/>
        <v/>
      </c>
      <c r="B261" s="566" t="s">
        <v>794</v>
      </c>
      <c r="C261" s="572" t="s">
        <v>8</v>
      </c>
      <c r="D261" s="546" t="s">
        <v>798</v>
      </c>
      <c r="E261" s="567"/>
      <c r="F261" s="566"/>
      <c r="G261" s="568"/>
      <c r="H261" s="569"/>
      <c r="I261" s="570"/>
      <c r="J261" s="571"/>
      <c r="K261" s="573"/>
      <c r="L261" s="573"/>
      <c r="M261" s="573"/>
      <c r="N261" s="573"/>
      <c r="O261" s="574"/>
      <c r="P261" s="571"/>
    </row>
    <row r="262" spans="1:16" ht="12.75" hidden="1" customHeight="1" x14ac:dyDescent="0.25">
      <c r="A262" s="566" t="str">
        <f t="shared" si="7"/>
        <v/>
      </c>
      <c r="B262" s="566"/>
      <c r="C262" s="572"/>
      <c r="D262" s="546"/>
      <c r="E262" s="567"/>
      <c r="F262" s="566"/>
      <c r="G262" s="568"/>
      <c r="H262" s="569"/>
      <c r="I262" s="570"/>
      <c r="J262" s="571"/>
      <c r="K262" s="573"/>
      <c r="L262" s="573"/>
      <c r="M262" s="573"/>
      <c r="N262" s="573"/>
      <c r="O262" s="574"/>
      <c r="P262" s="571"/>
    </row>
    <row r="263" spans="1:16" ht="12.75" hidden="1" customHeight="1" x14ac:dyDescent="0.25">
      <c r="A263" s="566" t="str">
        <f t="shared" si="7"/>
        <v/>
      </c>
      <c r="B263" s="566"/>
      <c r="C263" s="572"/>
      <c r="D263" s="546" t="s">
        <v>32</v>
      </c>
      <c r="E263" s="567" t="s">
        <v>799</v>
      </c>
      <c r="F263" s="566" t="s">
        <v>12</v>
      </c>
      <c r="G263" s="568"/>
      <c r="H263" s="569"/>
      <c r="I263" s="570"/>
      <c r="J263" s="571"/>
      <c r="K263" s="573"/>
      <c r="L263" s="573"/>
      <c r="M263" s="573"/>
      <c r="N263" s="573"/>
      <c r="O263" s="574"/>
      <c r="P263" s="571"/>
    </row>
    <row r="264" spans="1:16" ht="12.75" hidden="1" customHeight="1" x14ac:dyDescent="0.25">
      <c r="A264" s="566" t="str">
        <f t="shared" si="7"/>
        <v/>
      </c>
      <c r="B264" s="566"/>
      <c r="C264" s="572"/>
      <c r="D264" s="546"/>
      <c r="E264" s="567"/>
      <c r="F264" s="566"/>
      <c r="G264" s="568"/>
      <c r="H264" s="569"/>
      <c r="I264" s="570"/>
      <c r="J264" s="571"/>
      <c r="K264" s="573"/>
      <c r="L264" s="573"/>
      <c r="M264" s="573"/>
      <c r="N264" s="573"/>
      <c r="O264" s="574"/>
      <c r="P264" s="571"/>
    </row>
    <row r="265" spans="1:16" ht="12.75" hidden="1" customHeight="1" x14ac:dyDescent="0.25">
      <c r="A265" s="566" t="str">
        <f t="shared" si="7"/>
        <v/>
      </c>
      <c r="B265" s="566" t="s">
        <v>794</v>
      </c>
      <c r="C265" s="572" t="s">
        <v>321</v>
      </c>
      <c r="D265" s="546" t="s">
        <v>800</v>
      </c>
      <c r="E265" s="567"/>
      <c r="F265" s="566"/>
      <c r="G265" s="568"/>
      <c r="H265" s="569"/>
      <c r="I265" s="570"/>
      <c r="J265" s="571"/>
      <c r="K265" s="573"/>
      <c r="L265" s="573"/>
      <c r="M265" s="573"/>
      <c r="N265" s="573"/>
      <c r="O265" s="574"/>
      <c r="P265" s="571"/>
    </row>
    <row r="266" spans="1:16" ht="12.75" hidden="1" customHeight="1" x14ac:dyDescent="0.25">
      <c r="A266" s="566" t="str">
        <f t="shared" si="7"/>
        <v/>
      </c>
      <c r="B266" s="566"/>
      <c r="C266" s="572"/>
      <c r="D266" s="546"/>
      <c r="E266" s="567"/>
      <c r="F266" s="566"/>
      <c r="G266" s="568"/>
      <c r="H266" s="569"/>
      <c r="I266" s="570"/>
      <c r="J266" s="571"/>
      <c r="K266" s="573"/>
      <c r="L266" s="573"/>
      <c r="M266" s="573"/>
      <c r="N266" s="573"/>
      <c r="O266" s="574"/>
      <c r="P266" s="571"/>
    </row>
    <row r="267" spans="1:16" ht="12.75" hidden="1" customHeight="1" x14ac:dyDescent="0.25">
      <c r="A267" s="566" t="str">
        <f t="shared" si="7"/>
        <v/>
      </c>
      <c r="B267" s="566"/>
      <c r="C267" s="572"/>
      <c r="D267" s="546" t="s">
        <v>32</v>
      </c>
      <c r="E267" s="567" t="s">
        <v>801</v>
      </c>
      <c r="F267" s="566" t="s">
        <v>10</v>
      </c>
      <c r="G267" s="568"/>
      <c r="H267" s="569"/>
      <c r="I267" s="570"/>
      <c r="J267" s="571"/>
      <c r="K267" s="573"/>
      <c r="L267" s="573"/>
      <c r="M267" s="573"/>
      <c r="N267" s="573"/>
      <c r="O267" s="574"/>
      <c r="P267" s="571"/>
    </row>
    <row r="268" spans="1:16" ht="12.75" hidden="1" customHeight="1" x14ac:dyDescent="0.25">
      <c r="A268" s="566" t="str">
        <f t="shared" si="7"/>
        <v/>
      </c>
      <c r="B268" s="566"/>
      <c r="C268" s="572"/>
      <c r="D268" s="546"/>
      <c r="E268" s="567" t="s">
        <v>802</v>
      </c>
      <c r="F268" s="566"/>
      <c r="G268" s="568"/>
      <c r="H268" s="569"/>
      <c r="I268" s="570"/>
      <c r="J268" s="571"/>
      <c r="K268" s="573"/>
      <c r="L268" s="573"/>
      <c r="M268" s="573"/>
      <c r="N268" s="573"/>
      <c r="O268" s="574"/>
      <c r="P268" s="571"/>
    </row>
    <row r="269" spans="1:16" ht="12.75" hidden="1" customHeight="1" x14ac:dyDescent="0.25">
      <c r="A269" s="566" t="str">
        <f t="shared" si="7"/>
        <v/>
      </c>
      <c r="B269" s="566"/>
      <c r="C269" s="572"/>
      <c r="D269" s="546"/>
      <c r="E269" s="567" t="s">
        <v>803</v>
      </c>
      <c r="F269" s="566"/>
      <c r="G269" s="568"/>
      <c r="H269" s="569"/>
      <c r="I269" s="570"/>
      <c r="J269" s="571"/>
      <c r="K269" s="573"/>
      <c r="L269" s="573"/>
      <c r="M269" s="573"/>
      <c r="N269" s="573"/>
      <c r="O269" s="574"/>
      <c r="P269" s="571"/>
    </row>
    <row r="270" spans="1:16" ht="12.75" hidden="1" customHeight="1" x14ac:dyDescent="0.25">
      <c r="A270" s="566" t="str">
        <f t="shared" si="7"/>
        <v/>
      </c>
      <c r="B270" s="566"/>
      <c r="C270" s="572"/>
      <c r="D270" s="546"/>
      <c r="E270" s="567"/>
      <c r="F270" s="566"/>
      <c r="G270" s="568"/>
      <c r="H270" s="569"/>
      <c r="I270" s="570"/>
      <c r="J270" s="571"/>
      <c r="K270" s="573"/>
      <c r="L270" s="573"/>
      <c r="M270" s="573"/>
      <c r="N270" s="573"/>
      <c r="O270" s="574"/>
      <c r="P270" s="571"/>
    </row>
    <row r="271" spans="1:16" ht="12.75" hidden="1" customHeight="1" x14ac:dyDescent="0.25">
      <c r="A271" s="566" t="str">
        <f t="shared" si="7"/>
        <v/>
      </c>
      <c r="B271" s="566" t="s">
        <v>794</v>
      </c>
      <c r="C271" s="572" t="s">
        <v>322</v>
      </c>
      <c r="D271" s="546" t="s">
        <v>804</v>
      </c>
      <c r="E271" s="567"/>
      <c r="F271" s="566"/>
      <c r="G271" s="568"/>
      <c r="H271" s="569"/>
      <c r="I271" s="570"/>
      <c r="J271" s="571"/>
      <c r="K271" s="573"/>
      <c r="L271" s="573"/>
      <c r="M271" s="573"/>
      <c r="N271" s="573"/>
      <c r="O271" s="574"/>
      <c r="P271" s="571"/>
    </row>
    <row r="272" spans="1:16" ht="12.75" hidden="1" customHeight="1" x14ac:dyDescent="0.25">
      <c r="A272" s="566" t="str">
        <f t="shared" si="7"/>
        <v/>
      </c>
      <c r="B272" s="566"/>
      <c r="C272" s="572"/>
      <c r="D272" s="546"/>
      <c r="E272" s="567"/>
      <c r="F272" s="566"/>
      <c r="G272" s="568"/>
      <c r="H272" s="569"/>
      <c r="I272" s="570"/>
      <c r="J272" s="571"/>
      <c r="K272" s="573"/>
      <c r="L272" s="573"/>
      <c r="M272" s="573"/>
      <c r="N272" s="573"/>
      <c r="O272" s="574"/>
      <c r="P272" s="571"/>
    </row>
    <row r="273" spans="1:16" ht="12.75" hidden="1" customHeight="1" x14ac:dyDescent="0.25">
      <c r="A273" s="566" t="str">
        <f t="shared" si="7"/>
        <v/>
      </c>
      <c r="B273" s="566"/>
      <c r="C273" s="572"/>
      <c r="D273" s="546" t="s">
        <v>32</v>
      </c>
      <c r="E273" s="567" t="s">
        <v>805</v>
      </c>
      <c r="F273" s="566" t="s">
        <v>24</v>
      </c>
      <c r="G273" s="568"/>
      <c r="H273" s="569"/>
      <c r="I273" s="570"/>
      <c r="J273" s="571"/>
      <c r="K273" s="573"/>
      <c r="L273" s="573"/>
      <c r="M273" s="573"/>
      <c r="N273" s="573"/>
      <c r="O273" s="574"/>
      <c r="P273" s="571"/>
    </row>
    <row r="274" spans="1:16" ht="12.75" hidden="1" customHeight="1" x14ac:dyDescent="0.25">
      <c r="A274" s="566" t="str">
        <f t="shared" si="7"/>
        <v/>
      </c>
      <c r="B274" s="566"/>
      <c r="C274" s="572"/>
      <c r="D274" s="546"/>
      <c r="E274" s="567" t="s">
        <v>806</v>
      </c>
      <c r="F274" s="566"/>
      <c r="G274" s="568"/>
      <c r="H274" s="569"/>
      <c r="I274" s="570"/>
      <c r="J274" s="571"/>
      <c r="K274" s="573"/>
      <c r="L274" s="573"/>
      <c r="M274" s="573"/>
      <c r="N274" s="573"/>
      <c r="O274" s="574"/>
      <c r="P274" s="571"/>
    </row>
    <row r="275" spans="1:16" ht="12.75" hidden="1" customHeight="1" x14ac:dyDescent="0.25">
      <c r="A275" s="566" t="str">
        <f t="shared" si="7"/>
        <v/>
      </c>
      <c r="B275" s="566"/>
      <c r="C275" s="572"/>
      <c r="D275" s="546"/>
      <c r="E275" s="567"/>
      <c r="F275" s="566"/>
      <c r="G275" s="568"/>
      <c r="H275" s="569"/>
      <c r="I275" s="570"/>
      <c r="J275" s="571"/>
      <c r="K275" s="573"/>
      <c r="L275" s="573"/>
      <c r="M275" s="573"/>
      <c r="N275" s="573"/>
      <c r="O275" s="574"/>
      <c r="P275" s="571"/>
    </row>
    <row r="276" spans="1:16" ht="12.75" hidden="1" customHeight="1" x14ac:dyDescent="0.25">
      <c r="A276" s="566" t="str">
        <f t="shared" si="7"/>
        <v/>
      </c>
      <c r="B276" s="566"/>
      <c r="C276" s="572"/>
      <c r="D276" s="546" t="s">
        <v>33</v>
      </c>
      <c r="E276" s="567" t="s">
        <v>807</v>
      </c>
      <c r="F276" s="566" t="s">
        <v>10</v>
      </c>
      <c r="G276" s="568"/>
      <c r="H276" s="569"/>
      <c r="I276" s="570"/>
      <c r="J276" s="571"/>
      <c r="K276" s="573"/>
      <c r="L276" s="573"/>
      <c r="M276" s="573"/>
      <c r="N276" s="573"/>
      <c r="O276" s="574"/>
      <c r="P276" s="571"/>
    </row>
    <row r="277" spans="1:16" ht="12.75" hidden="1" customHeight="1" x14ac:dyDescent="0.25">
      <c r="A277" s="566" t="str">
        <f t="shared" si="7"/>
        <v/>
      </c>
      <c r="B277" s="566"/>
      <c r="C277" s="572"/>
      <c r="D277" s="546"/>
      <c r="E277" s="567"/>
      <c r="F277" s="566"/>
      <c r="G277" s="568"/>
      <c r="H277" s="569"/>
      <c r="I277" s="570"/>
      <c r="J277" s="571"/>
      <c r="K277" s="573"/>
      <c r="L277" s="573"/>
      <c r="M277" s="573"/>
      <c r="N277" s="573"/>
      <c r="O277" s="574"/>
      <c r="P277" s="571"/>
    </row>
    <row r="278" spans="1:16" ht="12.75" hidden="1" customHeight="1" x14ac:dyDescent="0.25">
      <c r="A278" s="566" t="str">
        <f t="shared" si="7"/>
        <v/>
      </c>
      <c r="B278" s="566"/>
      <c r="C278" s="572"/>
      <c r="D278" s="546" t="s">
        <v>36</v>
      </c>
      <c r="E278" s="567" t="s">
        <v>808</v>
      </c>
      <c r="F278" s="566" t="s">
        <v>24</v>
      </c>
      <c r="G278" s="568"/>
      <c r="H278" s="569"/>
      <c r="I278" s="570"/>
      <c r="J278" s="571"/>
      <c r="K278" s="573"/>
      <c r="L278" s="573"/>
      <c r="M278" s="573"/>
      <c r="N278" s="573"/>
      <c r="O278" s="574"/>
      <c r="P278" s="571"/>
    </row>
    <row r="279" spans="1:16" ht="12.75" hidden="1" customHeight="1" x14ac:dyDescent="0.25">
      <c r="A279" s="566" t="str">
        <f t="shared" si="7"/>
        <v/>
      </c>
      <c r="B279" s="566"/>
      <c r="C279" s="572"/>
      <c r="D279" s="546"/>
      <c r="E279" s="567" t="s">
        <v>809</v>
      </c>
      <c r="F279" s="566"/>
      <c r="G279" s="568"/>
      <c r="H279" s="569"/>
      <c r="I279" s="570"/>
      <c r="J279" s="571"/>
      <c r="K279" s="573"/>
      <c r="L279" s="573"/>
      <c r="M279" s="573"/>
      <c r="N279" s="573"/>
      <c r="O279" s="574"/>
      <c r="P279" s="571"/>
    </row>
    <row r="280" spans="1:16" ht="12.75" hidden="1" customHeight="1" x14ac:dyDescent="0.25">
      <c r="A280" s="566" t="str">
        <f t="shared" si="7"/>
        <v/>
      </c>
      <c r="B280" s="566"/>
      <c r="C280" s="572"/>
      <c r="D280" s="546"/>
      <c r="E280" s="567"/>
      <c r="F280" s="566"/>
      <c r="G280" s="568"/>
      <c r="H280" s="569"/>
      <c r="I280" s="570"/>
      <c r="J280" s="571"/>
      <c r="K280" s="573"/>
      <c r="L280" s="573"/>
      <c r="M280" s="573"/>
      <c r="N280" s="573"/>
      <c r="O280" s="574"/>
      <c r="P280" s="571"/>
    </row>
    <row r="281" spans="1:16" ht="12.75" hidden="1" customHeight="1" x14ac:dyDescent="0.25">
      <c r="A281" s="566" t="str">
        <f t="shared" si="7"/>
        <v/>
      </c>
      <c r="B281" s="566" t="s">
        <v>794</v>
      </c>
      <c r="C281" s="572" t="s">
        <v>323</v>
      </c>
      <c r="D281" s="546" t="s">
        <v>810</v>
      </c>
      <c r="E281" s="567"/>
      <c r="F281" s="566" t="s">
        <v>10</v>
      </c>
      <c r="G281" s="568"/>
      <c r="H281" s="569"/>
      <c r="I281" s="570"/>
      <c r="J281" s="571"/>
      <c r="K281" s="573"/>
      <c r="L281" s="573"/>
      <c r="M281" s="573"/>
      <c r="N281" s="573"/>
      <c r="O281" s="574"/>
      <c r="P281" s="571"/>
    </row>
    <row r="282" spans="1:16" ht="12.75" hidden="1" customHeight="1" x14ac:dyDescent="0.25">
      <c r="A282" s="566" t="str">
        <f t="shared" si="7"/>
        <v/>
      </c>
      <c r="B282" s="566"/>
      <c r="C282" s="572"/>
      <c r="D282" s="546"/>
      <c r="E282" s="567"/>
      <c r="F282" s="566"/>
      <c r="G282" s="568"/>
      <c r="H282" s="569"/>
      <c r="I282" s="570"/>
      <c r="J282" s="571"/>
      <c r="K282" s="573"/>
      <c r="L282" s="573"/>
      <c r="M282" s="573"/>
      <c r="N282" s="573"/>
      <c r="O282" s="574"/>
      <c r="P282" s="571"/>
    </row>
    <row r="283" spans="1:16" ht="12.75" hidden="1" customHeight="1" x14ac:dyDescent="0.25">
      <c r="A283" s="566" t="str">
        <f t="shared" si="7"/>
        <v/>
      </c>
      <c r="B283" s="566" t="s">
        <v>811</v>
      </c>
      <c r="C283" s="557" t="s">
        <v>812</v>
      </c>
      <c r="D283" s="546"/>
      <c r="E283" s="567"/>
      <c r="F283" s="566"/>
      <c r="G283" s="568"/>
      <c r="H283" s="569"/>
      <c r="I283" s="570"/>
      <c r="J283" s="571"/>
      <c r="K283" s="573"/>
      <c r="L283" s="573"/>
      <c r="M283" s="573"/>
      <c r="N283" s="573"/>
      <c r="O283" s="574"/>
      <c r="P283" s="571"/>
    </row>
    <row r="284" spans="1:16" ht="12.75" hidden="1" customHeight="1" x14ac:dyDescent="0.25">
      <c r="A284" s="566" t="str">
        <f t="shared" si="7"/>
        <v/>
      </c>
      <c r="B284" s="566"/>
      <c r="C284" s="572"/>
      <c r="D284" s="546"/>
      <c r="E284" s="567"/>
      <c r="F284" s="566"/>
      <c r="G284" s="568"/>
      <c r="H284" s="569"/>
      <c r="I284" s="570"/>
      <c r="J284" s="571"/>
      <c r="K284" s="573"/>
      <c r="L284" s="573"/>
      <c r="M284" s="573"/>
      <c r="N284" s="573"/>
      <c r="O284" s="574"/>
      <c r="P284" s="571"/>
    </row>
    <row r="285" spans="1:16" ht="12.75" hidden="1" customHeight="1" x14ac:dyDescent="0.25">
      <c r="A285" s="566" t="str">
        <f t="shared" si="7"/>
        <v/>
      </c>
      <c r="B285" s="566" t="s">
        <v>811</v>
      </c>
      <c r="C285" s="572" t="s">
        <v>320</v>
      </c>
      <c r="D285" s="546" t="s">
        <v>813</v>
      </c>
      <c r="E285" s="567"/>
      <c r="F285" s="566"/>
      <c r="G285" s="568"/>
      <c r="H285" s="569"/>
      <c r="I285" s="570"/>
      <c r="J285" s="571"/>
      <c r="K285" s="573"/>
      <c r="L285" s="573"/>
      <c r="M285" s="573"/>
      <c r="N285" s="573"/>
      <c r="O285" s="574"/>
      <c r="P285" s="571"/>
    </row>
    <row r="286" spans="1:16" ht="12.75" hidden="1" customHeight="1" x14ac:dyDescent="0.25">
      <c r="A286" s="566" t="str">
        <f t="shared" si="7"/>
        <v/>
      </c>
      <c r="B286" s="566"/>
      <c r="C286" s="572"/>
      <c r="D286" s="546"/>
      <c r="E286" s="567"/>
      <c r="F286" s="566"/>
      <c r="G286" s="568"/>
      <c r="H286" s="569"/>
      <c r="I286" s="570"/>
      <c r="J286" s="571"/>
      <c r="K286" s="573"/>
      <c r="L286" s="573"/>
      <c r="M286" s="573"/>
      <c r="N286" s="573"/>
      <c r="O286" s="574"/>
      <c r="P286" s="571"/>
    </row>
    <row r="287" spans="1:16" ht="12.75" hidden="1" customHeight="1" x14ac:dyDescent="0.25">
      <c r="A287" s="566" t="str">
        <f t="shared" si="7"/>
        <v/>
      </c>
      <c r="B287" s="566"/>
      <c r="C287" s="572"/>
      <c r="D287" s="546" t="s">
        <v>32</v>
      </c>
      <c r="E287" s="567" t="s">
        <v>814</v>
      </c>
      <c r="F287" s="566" t="s">
        <v>10</v>
      </c>
      <c r="G287" s="568"/>
      <c r="H287" s="569"/>
      <c r="I287" s="570"/>
      <c r="J287" s="571"/>
      <c r="K287" s="573"/>
      <c r="L287" s="573"/>
      <c r="M287" s="573"/>
      <c r="N287" s="573"/>
      <c r="O287" s="574"/>
      <c r="P287" s="571"/>
    </row>
    <row r="288" spans="1:16" ht="12.75" hidden="1" customHeight="1" x14ac:dyDescent="0.25">
      <c r="A288" s="566" t="str">
        <f t="shared" si="7"/>
        <v/>
      </c>
      <c r="B288" s="566"/>
      <c r="C288" s="572"/>
      <c r="D288" s="546"/>
      <c r="E288" s="567"/>
      <c r="F288" s="566"/>
      <c r="G288" s="568"/>
      <c r="H288" s="569"/>
      <c r="I288" s="570"/>
      <c r="J288" s="571"/>
      <c r="K288" s="573"/>
      <c r="L288" s="573"/>
      <c r="M288" s="573"/>
      <c r="N288" s="573"/>
      <c r="O288" s="574"/>
      <c r="P288" s="571"/>
    </row>
    <row r="289" spans="1:16" ht="12.75" hidden="1" customHeight="1" x14ac:dyDescent="0.25">
      <c r="A289" s="566" t="str">
        <f t="shared" si="7"/>
        <v/>
      </c>
      <c r="B289" s="566"/>
      <c r="C289" s="572"/>
      <c r="D289" s="546" t="s">
        <v>33</v>
      </c>
      <c r="E289" s="567" t="s">
        <v>815</v>
      </c>
      <c r="F289" s="566" t="s">
        <v>10</v>
      </c>
      <c r="G289" s="568"/>
      <c r="H289" s="569"/>
      <c r="I289" s="570"/>
      <c r="J289" s="571"/>
      <c r="K289" s="573"/>
      <c r="L289" s="573"/>
      <c r="M289" s="573"/>
      <c r="N289" s="573"/>
      <c r="O289" s="574"/>
      <c r="P289" s="571"/>
    </row>
    <row r="290" spans="1:16" ht="12.75" hidden="1" customHeight="1" x14ac:dyDescent="0.25">
      <c r="A290" s="566" t="str">
        <f t="shared" si="7"/>
        <v/>
      </c>
      <c r="B290" s="566"/>
      <c r="C290" s="572"/>
      <c r="D290" s="546"/>
      <c r="E290" s="567"/>
      <c r="F290" s="566"/>
      <c r="G290" s="568"/>
      <c r="H290" s="569"/>
      <c r="I290" s="570"/>
      <c r="J290" s="571"/>
      <c r="K290" s="573"/>
      <c r="L290" s="573"/>
      <c r="M290" s="573"/>
      <c r="N290" s="573"/>
      <c r="O290" s="574"/>
      <c r="P290" s="571"/>
    </row>
    <row r="291" spans="1:16" ht="12.75" hidden="1" customHeight="1" x14ac:dyDescent="0.25">
      <c r="A291" s="566" t="str">
        <f t="shared" si="7"/>
        <v/>
      </c>
      <c r="B291" s="566"/>
      <c r="C291" s="572"/>
      <c r="D291" s="546" t="s">
        <v>36</v>
      </c>
      <c r="E291" s="567" t="s">
        <v>816</v>
      </c>
      <c r="F291" s="566" t="s">
        <v>10</v>
      </c>
      <c r="G291" s="568"/>
      <c r="H291" s="569"/>
      <c r="I291" s="570"/>
      <c r="J291" s="571"/>
      <c r="K291" s="573"/>
      <c r="L291" s="573"/>
      <c r="M291" s="573"/>
      <c r="N291" s="573"/>
      <c r="O291" s="574"/>
      <c r="P291" s="571"/>
    </row>
    <row r="292" spans="1:16" ht="12.75" hidden="1" customHeight="1" x14ac:dyDescent="0.25">
      <c r="A292" s="566" t="str">
        <f t="shared" si="7"/>
        <v/>
      </c>
      <c r="B292" s="566"/>
      <c r="C292" s="572"/>
      <c r="D292" s="546"/>
      <c r="E292" s="567"/>
      <c r="F292" s="566"/>
      <c r="G292" s="568"/>
      <c r="H292" s="569"/>
      <c r="I292" s="570"/>
      <c r="J292" s="571"/>
      <c r="K292" s="573"/>
      <c r="L292" s="573"/>
      <c r="M292" s="573"/>
      <c r="N292" s="573"/>
      <c r="O292" s="574"/>
      <c r="P292" s="571"/>
    </row>
    <row r="293" spans="1:16" ht="12.75" hidden="1" customHeight="1" x14ac:dyDescent="0.25">
      <c r="A293" s="566" t="str">
        <f t="shared" si="7"/>
        <v/>
      </c>
      <c r="B293" s="566" t="s">
        <v>811</v>
      </c>
      <c r="C293" s="572" t="s">
        <v>8</v>
      </c>
      <c r="D293" s="546" t="s">
        <v>817</v>
      </c>
      <c r="E293" s="567"/>
      <c r="F293" s="566"/>
      <c r="G293" s="568"/>
      <c r="H293" s="569"/>
      <c r="I293" s="570"/>
      <c r="J293" s="571"/>
      <c r="K293" s="573"/>
      <c r="L293" s="573"/>
      <c r="M293" s="573"/>
      <c r="N293" s="573"/>
      <c r="O293" s="574"/>
      <c r="P293" s="571"/>
    </row>
    <row r="294" spans="1:16" ht="12.75" hidden="1" customHeight="1" x14ac:dyDescent="0.25">
      <c r="A294" s="566" t="str">
        <f t="shared" si="7"/>
        <v/>
      </c>
      <c r="B294" s="566"/>
      <c r="C294" s="572"/>
      <c r="D294" s="546"/>
      <c r="E294" s="567"/>
      <c r="F294" s="566"/>
      <c r="G294" s="568"/>
      <c r="H294" s="569"/>
      <c r="I294" s="570"/>
      <c r="J294" s="571"/>
      <c r="K294" s="573"/>
      <c r="L294" s="573"/>
      <c r="M294" s="573"/>
      <c r="N294" s="573"/>
      <c r="O294" s="574"/>
      <c r="P294" s="571"/>
    </row>
    <row r="295" spans="1:16" ht="12.75" hidden="1" customHeight="1" x14ac:dyDescent="0.25">
      <c r="A295" s="566" t="str">
        <f t="shared" si="7"/>
        <v/>
      </c>
      <c r="B295" s="566"/>
      <c r="C295" s="572"/>
      <c r="D295" s="546" t="s">
        <v>32</v>
      </c>
      <c r="E295" s="567" t="s">
        <v>818</v>
      </c>
      <c r="F295" s="566" t="s">
        <v>10</v>
      </c>
      <c r="G295" s="568"/>
      <c r="H295" s="569"/>
      <c r="I295" s="570"/>
      <c r="J295" s="571"/>
      <c r="K295" s="573"/>
      <c r="L295" s="573"/>
      <c r="M295" s="573"/>
      <c r="N295" s="573"/>
      <c r="O295" s="574"/>
      <c r="P295" s="571"/>
    </row>
    <row r="296" spans="1:16" ht="12.75" hidden="1" customHeight="1" x14ac:dyDescent="0.25">
      <c r="A296" s="566" t="str">
        <f t="shared" si="7"/>
        <v/>
      </c>
      <c r="B296" s="566"/>
      <c r="C296" s="572"/>
      <c r="D296" s="546"/>
      <c r="E296" s="567"/>
      <c r="F296" s="566"/>
      <c r="G296" s="568"/>
      <c r="H296" s="569"/>
      <c r="I296" s="570"/>
      <c r="J296" s="571"/>
      <c r="K296" s="573"/>
      <c r="L296" s="573"/>
      <c r="M296" s="573"/>
      <c r="N296" s="573"/>
      <c r="O296" s="574"/>
      <c r="P296" s="571"/>
    </row>
    <row r="297" spans="1:16" ht="12.75" hidden="1" customHeight="1" x14ac:dyDescent="0.25">
      <c r="A297" s="566" t="str">
        <f t="shared" si="7"/>
        <v/>
      </c>
      <c r="B297" s="566"/>
      <c r="C297" s="572"/>
      <c r="D297" s="546" t="s">
        <v>33</v>
      </c>
      <c r="E297" s="567" t="s">
        <v>819</v>
      </c>
      <c r="F297" s="566" t="s">
        <v>10</v>
      </c>
      <c r="G297" s="568"/>
      <c r="H297" s="569"/>
      <c r="I297" s="570"/>
      <c r="J297" s="571"/>
      <c r="K297" s="573"/>
      <c r="L297" s="573"/>
      <c r="M297" s="573"/>
      <c r="N297" s="573"/>
      <c r="O297" s="574"/>
      <c r="P297" s="571"/>
    </row>
    <row r="298" spans="1:16" ht="12.75" hidden="1" customHeight="1" x14ac:dyDescent="0.25">
      <c r="A298" s="566" t="str">
        <f t="shared" si="7"/>
        <v/>
      </c>
      <c r="B298" s="566"/>
      <c r="C298" s="572"/>
      <c r="D298" s="546"/>
      <c r="E298" s="567"/>
      <c r="F298" s="566"/>
      <c r="G298" s="568"/>
      <c r="H298" s="569"/>
      <c r="I298" s="570"/>
      <c r="J298" s="571"/>
      <c r="K298" s="573"/>
      <c r="L298" s="573"/>
      <c r="M298" s="573"/>
      <c r="N298" s="573"/>
      <c r="O298" s="574"/>
      <c r="P298" s="571"/>
    </row>
    <row r="299" spans="1:16" ht="12.75" hidden="1" customHeight="1" x14ac:dyDescent="0.25">
      <c r="A299" s="566" t="str">
        <f t="shared" si="7"/>
        <v/>
      </c>
      <c r="B299" s="566"/>
      <c r="C299" s="572"/>
      <c r="D299" s="546" t="s">
        <v>36</v>
      </c>
      <c r="E299" s="567" t="s">
        <v>820</v>
      </c>
      <c r="F299" s="566" t="s">
        <v>10</v>
      </c>
      <c r="G299" s="568"/>
      <c r="H299" s="569"/>
      <c r="I299" s="570"/>
      <c r="J299" s="571"/>
      <c r="K299" s="573"/>
      <c r="L299" s="573"/>
      <c r="M299" s="573"/>
      <c r="N299" s="573"/>
      <c r="O299" s="574"/>
      <c r="P299" s="571"/>
    </row>
    <row r="300" spans="1:16" ht="12.75" hidden="1" customHeight="1" x14ac:dyDescent="0.25">
      <c r="A300" s="566" t="str">
        <f t="shared" si="7"/>
        <v/>
      </c>
      <c r="B300" s="566"/>
      <c r="C300" s="572"/>
      <c r="D300" s="546"/>
      <c r="E300" s="567"/>
      <c r="F300" s="566"/>
      <c r="G300" s="568"/>
      <c r="H300" s="569"/>
      <c r="I300" s="570"/>
      <c r="J300" s="571"/>
      <c r="K300" s="573"/>
      <c r="L300" s="573"/>
      <c r="M300" s="573"/>
      <c r="N300" s="573"/>
      <c r="O300" s="574"/>
      <c r="P300" s="571"/>
    </row>
    <row r="301" spans="1:16" ht="12.75" hidden="1" customHeight="1" x14ac:dyDescent="0.25">
      <c r="A301" s="566" t="str">
        <f t="shared" si="7"/>
        <v/>
      </c>
      <c r="B301" s="566"/>
      <c r="C301" s="572"/>
      <c r="D301" s="546" t="s">
        <v>38</v>
      </c>
      <c r="E301" s="567" t="s">
        <v>821</v>
      </c>
      <c r="F301" s="566" t="s">
        <v>10</v>
      </c>
      <c r="G301" s="568"/>
      <c r="H301" s="569"/>
      <c r="I301" s="570"/>
      <c r="J301" s="571"/>
      <c r="K301" s="573"/>
      <c r="L301" s="573"/>
      <c r="M301" s="573"/>
      <c r="N301" s="573"/>
      <c r="O301" s="574"/>
      <c r="P301" s="571"/>
    </row>
    <row r="302" spans="1:16" ht="12.75" hidden="1" customHeight="1" x14ac:dyDescent="0.25">
      <c r="A302" s="566" t="str">
        <f t="shared" si="7"/>
        <v/>
      </c>
      <c r="B302" s="566"/>
      <c r="C302" s="572"/>
      <c r="D302" s="546"/>
      <c r="E302" s="567"/>
      <c r="F302" s="566"/>
      <c r="G302" s="568"/>
      <c r="H302" s="569"/>
      <c r="I302" s="570"/>
      <c r="J302" s="571"/>
      <c r="K302" s="573"/>
      <c r="L302" s="573"/>
      <c r="M302" s="573"/>
      <c r="N302" s="573"/>
      <c r="O302" s="574"/>
      <c r="P302" s="571"/>
    </row>
    <row r="303" spans="1:16" ht="12.75" hidden="1" customHeight="1" x14ac:dyDescent="0.25">
      <c r="A303" s="566" t="str">
        <f t="shared" si="7"/>
        <v/>
      </c>
      <c r="B303" s="566"/>
      <c r="C303" s="572"/>
      <c r="D303" s="546" t="s">
        <v>96</v>
      </c>
      <c r="E303" s="567" t="s">
        <v>822</v>
      </c>
      <c r="F303" s="566" t="s">
        <v>10</v>
      </c>
      <c r="G303" s="568"/>
      <c r="H303" s="569"/>
      <c r="I303" s="570"/>
      <c r="J303" s="571"/>
      <c r="K303" s="573"/>
      <c r="L303" s="573"/>
      <c r="M303" s="573"/>
      <c r="N303" s="573"/>
      <c r="O303" s="574"/>
      <c r="P303" s="571"/>
    </row>
    <row r="304" spans="1:16" ht="12.75" hidden="1" customHeight="1" x14ac:dyDescent="0.25">
      <c r="A304" s="566" t="str">
        <f t="shared" si="7"/>
        <v/>
      </c>
      <c r="B304" s="566"/>
      <c r="C304" s="572"/>
      <c r="D304" s="546"/>
      <c r="E304" s="567"/>
      <c r="F304" s="566"/>
      <c r="G304" s="568"/>
      <c r="H304" s="569"/>
      <c r="I304" s="570"/>
      <c r="J304" s="571"/>
      <c r="K304" s="573"/>
      <c r="L304" s="573"/>
      <c r="M304" s="573"/>
      <c r="N304" s="573"/>
      <c r="O304" s="574"/>
      <c r="P304" s="571"/>
    </row>
    <row r="305" spans="1:16" ht="12.75" hidden="1" customHeight="1" x14ac:dyDescent="0.25">
      <c r="A305" s="566" t="str">
        <f t="shared" si="7"/>
        <v/>
      </c>
      <c r="B305" s="566"/>
      <c r="C305" s="572"/>
      <c r="D305" s="546" t="s">
        <v>97</v>
      </c>
      <c r="E305" s="567" t="s">
        <v>823</v>
      </c>
      <c r="F305" s="566" t="s">
        <v>10</v>
      </c>
      <c r="G305" s="568"/>
      <c r="H305" s="569"/>
      <c r="I305" s="570"/>
      <c r="J305" s="571"/>
      <c r="K305" s="573"/>
      <c r="L305" s="573"/>
      <c r="M305" s="573"/>
      <c r="N305" s="573"/>
      <c r="O305" s="574"/>
      <c r="P305" s="571"/>
    </row>
    <row r="306" spans="1:16" ht="12.75" hidden="1" customHeight="1" x14ac:dyDescent="0.25">
      <c r="A306" s="566" t="str">
        <f t="shared" si="7"/>
        <v/>
      </c>
      <c r="B306" s="566"/>
      <c r="C306" s="572"/>
      <c r="D306" s="546"/>
      <c r="E306" s="567"/>
      <c r="F306" s="566"/>
      <c r="G306" s="568"/>
      <c r="H306" s="569"/>
      <c r="I306" s="570"/>
      <c r="J306" s="571"/>
      <c r="K306" s="573"/>
      <c r="L306" s="573"/>
      <c r="M306" s="573"/>
      <c r="N306" s="573"/>
      <c r="O306" s="574"/>
      <c r="P306" s="571"/>
    </row>
    <row r="307" spans="1:16" ht="12.75" hidden="1" customHeight="1" x14ac:dyDescent="0.25">
      <c r="A307" s="566" t="str">
        <f t="shared" si="7"/>
        <v/>
      </c>
      <c r="B307" s="566"/>
      <c r="C307" s="572"/>
      <c r="D307" s="546" t="s">
        <v>98</v>
      </c>
      <c r="E307" s="567" t="s">
        <v>824</v>
      </c>
      <c r="F307" s="566" t="s">
        <v>10</v>
      </c>
      <c r="G307" s="568"/>
      <c r="H307" s="569"/>
      <c r="I307" s="570"/>
      <c r="J307" s="571"/>
      <c r="K307" s="573"/>
      <c r="L307" s="573"/>
      <c r="M307" s="573"/>
      <c r="N307" s="573"/>
      <c r="O307" s="574"/>
      <c r="P307" s="571"/>
    </row>
    <row r="308" spans="1:16" ht="12.75" hidden="1" customHeight="1" x14ac:dyDescent="0.25">
      <c r="A308" s="566" t="str">
        <f t="shared" si="7"/>
        <v/>
      </c>
      <c r="B308" s="566"/>
      <c r="C308" s="572"/>
      <c r="D308" s="546"/>
      <c r="E308" s="567"/>
      <c r="F308" s="566"/>
      <c r="G308" s="568"/>
      <c r="H308" s="569"/>
      <c r="I308" s="570"/>
      <c r="J308" s="571"/>
      <c r="K308" s="573"/>
      <c r="L308" s="573"/>
      <c r="M308" s="573"/>
      <c r="N308" s="573"/>
      <c r="O308" s="574"/>
      <c r="P308" s="571"/>
    </row>
    <row r="309" spans="1:16" ht="12.75" hidden="1" customHeight="1" x14ac:dyDescent="0.25">
      <c r="A309" s="566" t="str">
        <f t="shared" si="7"/>
        <v/>
      </c>
      <c r="B309" s="566" t="s">
        <v>811</v>
      </c>
      <c r="C309" s="572" t="s">
        <v>321</v>
      </c>
      <c r="D309" s="546" t="s">
        <v>643</v>
      </c>
      <c r="E309" s="567"/>
      <c r="F309" s="566"/>
      <c r="G309" s="568"/>
      <c r="H309" s="569"/>
      <c r="I309" s="570"/>
      <c r="J309" s="571"/>
      <c r="K309" s="573"/>
      <c r="L309" s="573"/>
      <c r="M309" s="573"/>
      <c r="N309" s="573"/>
      <c r="O309" s="574"/>
      <c r="P309" s="571"/>
    </row>
    <row r="310" spans="1:16" ht="12.75" hidden="1" customHeight="1" x14ac:dyDescent="0.25">
      <c r="A310" s="566" t="str">
        <f t="shared" ref="A310:A375" si="8">CONCATENATE(N310,O310)</f>
        <v/>
      </c>
      <c r="B310" s="566"/>
      <c r="C310" s="572"/>
      <c r="D310" s="546"/>
      <c r="E310" s="567"/>
      <c r="F310" s="566"/>
      <c r="G310" s="568"/>
      <c r="H310" s="569"/>
      <c r="I310" s="570"/>
      <c r="J310" s="571"/>
      <c r="K310" s="573"/>
      <c r="L310" s="573"/>
      <c r="M310" s="573"/>
      <c r="N310" s="573"/>
      <c r="O310" s="574"/>
      <c r="P310" s="571"/>
    </row>
    <row r="311" spans="1:16" ht="12.75" hidden="1" customHeight="1" x14ac:dyDescent="0.25">
      <c r="A311" s="566" t="str">
        <f t="shared" si="8"/>
        <v/>
      </c>
      <c r="B311" s="566"/>
      <c r="C311" s="572"/>
      <c r="D311" s="546" t="s">
        <v>32</v>
      </c>
      <c r="E311" s="567" t="s">
        <v>825</v>
      </c>
      <c r="F311" s="566" t="s">
        <v>10</v>
      </c>
      <c r="G311" s="568"/>
      <c r="H311" s="569"/>
      <c r="I311" s="570"/>
      <c r="J311" s="571"/>
      <c r="K311" s="573"/>
      <c r="L311" s="573"/>
      <c r="M311" s="573"/>
      <c r="N311" s="573"/>
      <c r="O311" s="574"/>
      <c r="P311" s="571"/>
    </row>
    <row r="312" spans="1:16" ht="12.75" hidden="1" customHeight="1" x14ac:dyDescent="0.25">
      <c r="A312" s="566" t="str">
        <f t="shared" si="8"/>
        <v/>
      </c>
      <c r="B312" s="566"/>
      <c r="C312" s="572"/>
      <c r="D312" s="546"/>
      <c r="E312" s="567"/>
      <c r="F312" s="566"/>
      <c r="G312" s="568"/>
      <c r="H312" s="569"/>
      <c r="I312" s="570"/>
      <c r="J312" s="571"/>
      <c r="K312" s="573"/>
      <c r="L312" s="573"/>
      <c r="M312" s="573"/>
      <c r="N312" s="573"/>
      <c r="O312" s="574"/>
      <c r="P312" s="571"/>
    </row>
    <row r="313" spans="1:16" ht="12.75" hidden="1" customHeight="1" x14ac:dyDescent="0.25">
      <c r="A313" s="566" t="str">
        <f t="shared" si="8"/>
        <v/>
      </c>
      <c r="B313" s="566"/>
      <c r="C313" s="572"/>
      <c r="D313" s="546" t="s">
        <v>33</v>
      </c>
      <c r="E313" s="567" t="s">
        <v>826</v>
      </c>
      <c r="F313" s="566" t="s">
        <v>10</v>
      </c>
      <c r="G313" s="568"/>
      <c r="H313" s="569"/>
      <c r="I313" s="570"/>
      <c r="J313" s="571"/>
      <c r="K313" s="573"/>
      <c r="L313" s="573"/>
      <c r="M313" s="573"/>
      <c r="N313" s="573"/>
      <c r="O313" s="574"/>
      <c r="P313" s="571"/>
    </row>
    <row r="314" spans="1:16" ht="12.75" hidden="1" customHeight="1" x14ac:dyDescent="0.25">
      <c r="A314" s="566" t="str">
        <f t="shared" si="8"/>
        <v/>
      </c>
      <c r="B314" s="566"/>
      <c r="C314" s="572"/>
      <c r="D314" s="546"/>
      <c r="E314" s="567"/>
      <c r="F314" s="566"/>
      <c r="G314" s="568"/>
      <c r="H314" s="569"/>
      <c r="I314" s="570"/>
      <c r="J314" s="571"/>
      <c r="K314" s="573"/>
      <c r="L314" s="573"/>
      <c r="M314" s="573"/>
      <c r="N314" s="573"/>
      <c r="O314" s="574"/>
      <c r="P314" s="571"/>
    </row>
    <row r="315" spans="1:16" ht="12.75" hidden="1" customHeight="1" x14ac:dyDescent="0.25">
      <c r="A315" s="566" t="str">
        <f t="shared" si="8"/>
        <v/>
      </c>
      <c r="B315" s="566" t="s">
        <v>811</v>
      </c>
      <c r="C315" s="572" t="s">
        <v>322</v>
      </c>
      <c r="D315" s="546" t="s">
        <v>827</v>
      </c>
      <c r="E315" s="567"/>
      <c r="F315" s="566"/>
      <c r="G315" s="568"/>
      <c r="H315" s="569"/>
      <c r="I315" s="570"/>
      <c r="J315" s="571"/>
      <c r="K315" s="573"/>
      <c r="L315" s="573"/>
      <c r="M315" s="573"/>
      <c r="N315" s="573"/>
      <c r="O315" s="574"/>
      <c r="P315" s="571"/>
    </row>
    <row r="316" spans="1:16" ht="12.75" hidden="1" customHeight="1" x14ac:dyDescent="0.25">
      <c r="A316" s="566" t="str">
        <f t="shared" si="8"/>
        <v/>
      </c>
      <c r="B316" s="566"/>
      <c r="C316" s="572"/>
      <c r="D316" s="546"/>
      <c r="E316" s="567"/>
      <c r="F316" s="566"/>
      <c r="G316" s="568"/>
      <c r="H316" s="569"/>
      <c r="I316" s="570"/>
      <c r="J316" s="571"/>
      <c r="K316" s="573"/>
      <c r="L316" s="573"/>
      <c r="M316" s="573"/>
      <c r="N316" s="573"/>
      <c r="O316" s="574"/>
      <c r="P316" s="571"/>
    </row>
    <row r="317" spans="1:16" ht="12.75" hidden="1" customHeight="1" x14ac:dyDescent="0.25">
      <c r="A317" s="566" t="str">
        <f t="shared" si="8"/>
        <v/>
      </c>
      <c r="B317" s="566"/>
      <c r="C317" s="572"/>
      <c r="D317" s="546" t="s">
        <v>32</v>
      </c>
      <c r="E317" s="567" t="s">
        <v>828</v>
      </c>
      <c r="F317" s="566" t="s">
        <v>10</v>
      </c>
      <c r="G317" s="568"/>
      <c r="H317" s="569"/>
      <c r="I317" s="570"/>
      <c r="J317" s="571"/>
      <c r="K317" s="573"/>
      <c r="L317" s="573"/>
      <c r="M317" s="573"/>
      <c r="N317" s="573"/>
      <c r="O317" s="574"/>
      <c r="P317" s="571"/>
    </row>
    <row r="318" spans="1:16" ht="12.75" hidden="1" customHeight="1" x14ac:dyDescent="0.25">
      <c r="A318" s="566" t="str">
        <f t="shared" si="8"/>
        <v/>
      </c>
      <c r="B318" s="566"/>
      <c r="C318" s="572"/>
      <c r="D318" s="546"/>
      <c r="E318" s="567"/>
      <c r="F318" s="566"/>
      <c r="G318" s="568"/>
      <c r="H318" s="569"/>
      <c r="I318" s="570"/>
      <c r="J318" s="571"/>
      <c r="K318" s="573"/>
      <c r="L318" s="573"/>
      <c r="M318" s="573"/>
      <c r="N318" s="573"/>
      <c r="O318" s="574"/>
      <c r="P318" s="571"/>
    </row>
    <row r="319" spans="1:16" ht="12.75" hidden="1" customHeight="1" x14ac:dyDescent="0.25">
      <c r="A319" s="566"/>
      <c r="B319" s="566"/>
      <c r="C319" s="572"/>
      <c r="D319" s="546"/>
      <c r="E319" s="567"/>
      <c r="F319" s="566"/>
      <c r="G319" s="568"/>
      <c r="H319" s="569"/>
      <c r="I319" s="570"/>
      <c r="J319" s="571"/>
      <c r="K319" s="573"/>
      <c r="L319" s="573"/>
      <c r="M319" s="573"/>
      <c r="N319" s="573"/>
      <c r="O319" s="574"/>
      <c r="P319" s="571"/>
    </row>
    <row r="320" spans="1:16" ht="12.75" hidden="1" customHeight="1" x14ac:dyDescent="0.25">
      <c r="A320" s="566" t="str">
        <f t="shared" si="8"/>
        <v/>
      </c>
      <c r="B320" s="566"/>
      <c r="C320" s="578" t="s">
        <v>748</v>
      </c>
      <c r="D320" s="546"/>
      <c r="E320" s="567"/>
      <c r="F320" s="566"/>
      <c r="G320" s="568"/>
      <c r="H320" s="569"/>
      <c r="I320" s="570"/>
      <c r="J320" s="571"/>
      <c r="K320" s="573"/>
      <c r="L320" s="573"/>
      <c r="M320" s="573"/>
      <c r="N320" s="573"/>
      <c r="O320" s="574"/>
      <c r="P320" s="571"/>
    </row>
    <row r="321" spans="1:16" ht="12.75" hidden="1" customHeight="1" x14ac:dyDescent="0.25">
      <c r="A321" s="566" t="str">
        <f t="shared" si="8"/>
        <v/>
      </c>
      <c r="B321" s="566"/>
      <c r="C321" s="578" t="s">
        <v>760</v>
      </c>
      <c r="D321" s="546"/>
      <c r="E321" s="567"/>
      <c r="F321" s="566"/>
      <c r="G321" s="568"/>
      <c r="H321" s="569"/>
      <c r="I321" s="570"/>
      <c r="J321" s="571"/>
      <c r="K321" s="573"/>
      <c r="L321" s="573"/>
      <c r="M321" s="573"/>
      <c r="N321" s="573"/>
      <c r="O321" s="574"/>
      <c r="P321" s="571"/>
    </row>
    <row r="322" spans="1:16" ht="12.75" hidden="1" customHeight="1" x14ac:dyDescent="0.25">
      <c r="A322" s="566" t="str">
        <f t="shared" si="8"/>
        <v/>
      </c>
      <c r="B322" s="566"/>
      <c r="C322" s="585" t="s">
        <v>829</v>
      </c>
      <c r="D322" s="546"/>
      <c r="E322" s="567"/>
      <c r="F322" s="566"/>
      <c r="G322" s="568"/>
      <c r="H322" s="569"/>
      <c r="I322" s="570"/>
      <c r="J322" s="571"/>
      <c r="K322" s="573"/>
      <c r="L322" s="573"/>
      <c r="M322" s="573"/>
      <c r="N322" s="573"/>
      <c r="O322" s="574"/>
      <c r="P322" s="571"/>
    </row>
    <row r="323" spans="1:16" ht="12.75" hidden="1" customHeight="1" x14ac:dyDescent="0.25">
      <c r="A323" s="566" t="str">
        <f t="shared" si="8"/>
        <v/>
      </c>
      <c r="B323" s="566"/>
      <c r="C323" s="572"/>
      <c r="D323" s="546"/>
      <c r="E323" s="567"/>
      <c r="F323" s="566"/>
      <c r="G323" s="568"/>
      <c r="H323" s="569"/>
      <c r="I323" s="570"/>
      <c r="J323" s="571"/>
      <c r="K323" s="573"/>
      <c r="L323" s="573"/>
      <c r="M323" s="573"/>
      <c r="N323" s="573"/>
      <c r="O323" s="574"/>
      <c r="P323" s="571"/>
    </row>
    <row r="324" spans="1:16" ht="12.75" hidden="1" customHeight="1" x14ac:dyDescent="0.25">
      <c r="A324" s="566" t="str">
        <f t="shared" si="8"/>
        <v/>
      </c>
      <c r="B324" s="566"/>
      <c r="C324" s="578" t="s">
        <v>750</v>
      </c>
      <c r="D324" s="546"/>
      <c r="E324" s="567"/>
      <c r="F324" s="566"/>
      <c r="G324" s="568"/>
      <c r="H324" s="569"/>
      <c r="I324" s="570"/>
      <c r="J324" s="571"/>
      <c r="K324" s="573"/>
      <c r="L324" s="573"/>
      <c r="M324" s="573"/>
      <c r="N324" s="573"/>
      <c r="O324" s="574"/>
      <c r="P324" s="571"/>
    </row>
    <row r="325" spans="1:16" ht="12.75" hidden="1" customHeight="1" x14ac:dyDescent="0.25">
      <c r="A325" s="566" t="str">
        <f t="shared" si="8"/>
        <v/>
      </c>
      <c r="B325" s="566"/>
      <c r="C325" s="572"/>
      <c r="D325" s="546"/>
      <c r="E325" s="567"/>
      <c r="F325" s="566"/>
      <c r="G325" s="568"/>
      <c r="H325" s="569"/>
      <c r="I325" s="570"/>
      <c r="J325" s="571"/>
      <c r="K325" s="573"/>
      <c r="L325" s="573"/>
      <c r="M325" s="573"/>
      <c r="N325" s="573"/>
      <c r="O325" s="574"/>
      <c r="P325" s="571"/>
    </row>
    <row r="326" spans="1:16" ht="12.75" hidden="1" customHeight="1" x14ac:dyDescent="0.25">
      <c r="A326" s="566" t="str">
        <f t="shared" si="8"/>
        <v/>
      </c>
      <c r="B326" s="566" t="s">
        <v>741</v>
      </c>
      <c r="C326" s="557" t="s">
        <v>101</v>
      </c>
      <c r="D326" s="558"/>
      <c r="E326" s="559"/>
      <c r="F326" s="566"/>
      <c r="G326" s="568"/>
      <c r="H326" s="569"/>
      <c r="I326" s="570"/>
      <c r="J326" s="571"/>
      <c r="K326" s="573"/>
      <c r="L326" s="573"/>
      <c r="M326" s="573"/>
      <c r="N326" s="573"/>
      <c r="O326" s="574"/>
      <c r="P326" s="571"/>
    </row>
    <row r="327" spans="1:16" ht="12.75" hidden="1" customHeight="1" x14ac:dyDescent="0.25">
      <c r="A327" s="566" t="str">
        <f t="shared" si="8"/>
        <v/>
      </c>
      <c r="B327" s="566"/>
      <c r="C327" s="557"/>
      <c r="D327" s="546"/>
      <c r="E327" s="567"/>
      <c r="F327" s="566"/>
      <c r="G327" s="568"/>
      <c r="H327" s="569"/>
      <c r="I327" s="570"/>
      <c r="J327" s="571"/>
      <c r="K327" s="573"/>
      <c r="L327" s="573"/>
      <c r="M327" s="573"/>
      <c r="N327" s="573"/>
      <c r="O327" s="574"/>
      <c r="P327" s="571"/>
    </row>
    <row r="328" spans="1:16" ht="12.75" hidden="1" customHeight="1" x14ac:dyDescent="0.25">
      <c r="A328" s="566" t="str">
        <f t="shared" si="8"/>
        <v/>
      </c>
      <c r="B328" s="566" t="s">
        <v>741</v>
      </c>
      <c r="C328" s="575" t="s">
        <v>8</v>
      </c>
      <c r="D328" s="576" t="s">
        <v>751</v>
      </c>
      <c r="E328" s="577"/>
      <c r="F328" s="566" t="s">
        <v>47</v>
      </c>
      <c r="G328" s="568"/>
      <c r="H328" s="569"/>
      <c r="I328" s="570"/>
      <c r="J328" s="571"/>
      <c r="K328" s="573"/>
      <c r="L328" s="573"/>
      <c r="M328" s="573"/>
      <c r="N328" s="573"/>
      <c r="O328" s="574"/>
      <c r="P328" s="571"/>
    </row>
    <row r="329" spans="1:16" ht="12.75" hidden="1" customHeight="1" x14ac:dyDescent="0.25">
      <c r="A329" s="566" t="str">
        <f t="shared" si="8"/>
        <v/>
      </c>
      <c r="B329" s="566"/>
      <c r="C329" s="572"/>
      <c r="D329" s="546"/>
      <c r="E329" s="577"/>
      <c r="F329" s="566"/>
      <c r="G329" s="568"/>
      <c r="H329" s="569"/>
      <c r="I329" s="570"/>
      <c r="J329" s="571"/>
      <c r="K329" s="573"/>
      <c r="L329" s="573"/>
      <c r="M329" s="573"/>
      <c r="N329" s="573"/>
      <c r="O329" s="574"/>
      <c r="P329" s="571"/>
    </row>
    <row r="330" spans="1:16" ht="12.75" hidden="1" customHeight="1" x14ac:dyDescent="0.25">
      <c r="A330" s="566" t="str">
        <f t="shared" si="8"/>
        <v/>
      </c>
      <c r="B330" s="566" t="s">
        <v>742</v>
      </c>
      <c r="C330" s="557" t="s">
        <v>103</v>
      </c>
      <c r="D330" s="558"/>
      <c r="E330" s="559"/>
      <c r="F330" s="566"/>
      <c r="G330" s="568"/>
      <c r="H330" s="569"/>
      <c r="I330" s="570"/>
      <c r="J330" s="571"/>
      <c r="K330" s="573"/>
      <c r="L330" s="573"/>
      <c r="M330" s="573"/>
      <c r="N330" s="573"/>
      <c r="O330" s="574"/>
      <c r="P330" s="571"/>
    </row>
    <row r="331" spans="1:16" ht="12.75" hidden="1" customHeight="1" x14ac:dyDescent="0.25">
      <c r="A331" s="566" t="str">
        <f t="shared" si="8"/>
        <v/>
      </c>
      <c r="B331" s="566"/>
      <c r="C331" s="572"/>
      <c r="D331" s="546"/>
      <c r="E331" s="567"/>
      <c r="F331" s="566"/>
      <c r="G331" s="568"/>
      <c r="H331" s="569"/>
      <c r="I331" s="570"/>
      <c r="J331" s="571"/>
      <c r="K331" s="573"/>
      <c r="L331" s="573"/>
      <c r="M331" s="573"/>
      <c r="N331" s="573"/>
      <c r="O331" s="574"/>
      <c r="P331" s="571"/>
    </row>
    <row r="332" spans="1:16" ht="12.75" hidden="1" customHeight="1" x14ac:dyDescent="0.25">
      <c r="A332" s="566" t="str">
        <f t="shared" si="8"/>
        <v/>
      </c>
      <c r="B332" s="566" t="s">
        <v>742</v>
      </c>
      <c r="C332" s="572" t="s">
        <v>8</v>
      </c>
      <c r="D332" s="546" t="s">
        <v>752</v>
      </c>
      <c r="E332" s="567"/>
      <c r="F332" s="566" t="s">
        <v>106</v>
      </c>
      <c r="G332" s="568"/>
      <c r="H332" s="569"/>
      <c r="I332" s="570"/>
      <c r="J332" s="571"/>
      <c r="K332" s="573"/>
      <c r="L332" s="573"/>
      <c r="M332" s="573"/>
      <c r="N332" s="573"/>
      <c r="O332" s="574"/>
      <c r="P332" s="571"/>
    </row>
    <row r="333" spans="1:16" ht="12.75" hidden="1" customHeight="1" x14ac:dyDescent="0.25">
      <c r="A333" s="566" t="str">
        <f t="shared" si="8"/>
        <v/>
      </c>
      <c r="B333" s="566"/>
      <c r="C333" s="557"/>
      <c r="D333" s="558"/>
      <c r="E333" s="559"/>
      <c r="F333" s="566"/>
      <c r="G333" s="568"/>
      <c r="H333" s="569"/>
      <c r="I333" s="570"/>
      <c r="J333" s="571"/>
      <c r="K333" s="573"/>
      <c r="L333" s="573"/>
      <c r="M333" s="573"/>
      <c r="N333" s="573"/>
      <c r="O333" s="574"/>
      <c r="P333" s="571"/>
    </row>
    <row r="334" spans="1:16" ht="12.75" hidden="1" customHeight="1" x14ac:dyDescent="0.25">
      <c r="A334" s="566" t="str">
        <f t="shared" si="8"/>
        <v/>
      </c>
      <c r="B334" s="566" t="s">
        <v>753</v>
      </c>
      <c r="C334" s="558" t="s">
        <v>754</v>
      </c>
      <c r="D334" s="558"/>
      <c r="E334" s="559"/>
      <c r="F334" s="566"/>
      <c r="G334" s="568"/>
      <c r="H334" s="569"/>
      <c r="I334" s="570"/>
      <c r="J334" s="571"/>
      <c r="K334" s="573"/>
      <c r="L334" s="573"/>
      <c r="M334" s="573"/>
      <c r="N334" s="573"/>
      <c r="O334" s="574"/>
      <c r="P334" s="571"/>
    </row>
    <row r="335" spans="1:16" ht="12.75" hidden="1" customHeight="1" x14ac:dyDescent="0.25">
      <c r="A335" s="566" t="str">
        <f t="shared" si="8"/>
        <v/>
      </c>
      <c r="B335" s="566"/>
      <c r="C335" s="546"/>
      <c r="D335" s="546"/>
      <c r="E335" s="567"/>
      <c r="F335" s="566"/>
      <c r="G335" s="568"/>
      <c r="H335" s="569"/>
      <c r="I335" s="570"/>
      <c r="J335" s="571"/>
      <c r="K335" s="573"/>
      <c r="L335" s="573"/>
      <c r="M335" s="573"/>
      <c r="N335" s="573"/>
      <c r="O335" s="574"/>
      <c r="P335" s="571"/>
    </row>
    <row r="336" spans="1:16" ht="12.75" hidden="1" customHeight="1" x14ac:dyDescent="0.25">
      <c r="A336" s="566" t="str">
        <f t="shared" si="8"/>
        <v/>
      </c>
      <c r="B336" s="566" t="s">
        <v>753</v>
      </c>
      <c r="C336" s="546" t="s">
        <v>320</v>
      </c>
      <c r="D336" s="546" t="s">
        <v>160</v>
      </c>
      <c r="E336" s="567"/>
      <c r="F336" s="566"/>
      <c r="G336" s="568"/>
      <c r="H336" s="569"/>
      <c r="I336" s="570"/>
      <c r="J336" s="571"/>
      <c r="K336" s="573"/>
      <c r="L336" s="573"/>
      <c r="M336" s="573"/>
      <c r="N336" s="573"/>
      <c r="O336" s="574"/>
      <c r="P336" s="571"/>
    </row>
    <row r="337" spans="1:16" ht="12.75" hidden="1" customHeight="1" x14ac:dyDescent="0.25">
      <c r="A337" s="566" t="str">
        <f t="shared" si="8"/>
        <v/>
      </c>
      <c r="B337" s="566"/>
      <c r="C337" s="572"/>
      <c r="D337" s="546"/>
      <c r="E337" s="567"/>
      <c r="F337" s="566"/>
      <c r="G337" s="568"/>
      <c r="H337" s="569"/>
      <c r="I337" s="570"/>
      <c r="J337" s="571"/>
      <c r="K337" s="573"/>
      <c r="L337" s="573"/>
      <c r="M337" s="573"/>
      <c r="N337" s="573"/>
      <c r="O337" s="574"/>
      <c r="P337" s="571"/>
    </row>
    <row r="338" spans="1:16" ht="12.75" hidden="1" customHeight="1" x14ac:dyDescent="0.25">
      <c r="A338" s="566" t="str">
        <f t="shared" si="8"/>
        <v/>
      </c>
      <c r="B338" s="566" t="s">
        <v>753</v>
      </c>
      <c r="C338" s="572"/>
      <c r="D338" s="546" t="s">
        <v>32</v>
      </c>
      <c r="E338" s="567" t="s">
        <v>755</v>
      </c>
      <c r="F338" s="566" t="s">
        <v>15</v>
      </c>
      <c r="G338" s="568"/>
      <c r="H338" s="569"/>
      <c r="I338" s="570"/>
      <c r="J338" s="571"/>
      <c r="K338" s="573"/>
      <c r="L338" s="573"/>
      <c r="M338" s="573"/>
      <c r="N338" s="573"/>
      <c r="O338" s="574"/>
      <c r="P338" s="571"/>
    </row>
    <row r="339" spans="1:16" ht="12.75" hidden="1" customHeight="1" x14ac:dyDescent="0.25">
      <c r="A339" s="566" t="str">
        <f t="shared" si="8"/>
        <v/>
      </c>
      <c r="B339" s="566"/>
      <c r="C339" s="572"/>
      <c r="D339" s="546"/>
      <c r="E339" s="567"/>
      <c r="F339" s="566"/>
      <c r="G339" s="568"/>
      <c r="H339" s="569"/>
      <c r="I339" s="570"/>
      <c r="J339" s="571"/>
      <c r="K339" s="573"/>
      <c r="L339" s="573"/>
      <c r="M339" s="573"/>
      <c r="N339" s="573"/>
      <c r="O339" s="574"/>
      <c r="P339" s="571"/>
    </row>
    <row r="340" spans="1:16" ht="12.75" hidden="1" customHeight="1" x14ac:dyDescent="0.25">
      <c r="A340" s="566" t="str">
        <f t="shared" si="8"/>
        <v/>
      </c>
      <c r="B340" s="566" t="s">
        <v>753</v>
      </c>
      <c r="C340" s="572"/>
      <c r="D340" s="546" t="s">
        <v>33</v>
      </c>
      <c r="E340" s="567" t="s">
        <v>756</v>
      </c>
      <c r="F340" s="566" t="s">
        <v>15</v>
      </c>
      <c r="G340" s="568"/>
      <c r="H340" s="569"/>
      <c r="I340" s="570"/>
      <c r="J340" s="571"/>
      <c r="K340" s="573"/>
      <c r="L340" s="573"/>
      <c r="M340" s="573"/>
      <c r="N340" s="573"/>
      <c r="O340" s="574"/>
      <c r="P340" s="571"/>
    </row>
    <row r="341" spans="1:16" ht="12.75" hidden="1" customHeight="1" x14ac:dyDescent="0.25">
      <c r="A341" s="566" t="str">
        <f t="shared" si="8"/>
        <v/>
      </c>
      <c r="B341" s="566"/>
      <c r="C341" s="572"/>
      <c r="D341" s="546"/>
      <c r="E341" s="567"/>
      <c r="F341" s="566"/>
      <c r="G341" s="568"/>
      <c r="H341" s="569"/>
      <c r="I341" s="570"/>
      <c r="J341" s="571"/>
      <c r="K341" s="573"/>
      <c r="L341" s="573"/>
      <c r="M341" s="573"/>
      <c r="N341" s="573"/>
      <c r="O341" s="574"/>
      <c r="P341" s="571"/>
    </row>
    <row r="342" spans="1:16" ht="12.75" hidden="1" customHeight="1" x14ac:dyDescent="0.25">
      <c r="A342" s="566" t="str">
        <f t="shared" si="8"/>
        <v/>
      </c>
      <c r="B342" s="566" t="s">
        <v>757</v>
      </c>
      <c r="C342" s="557" t="s">
        <v>758</v>
      </c>
      <c r="D342" s="546"/>
      <c r="E342" s="567"/>
      <c r="F342" s="566"/>
      <c r="G342" s="568"/>
      <c r="H342" s="569"/>
      <c r="I342" s="570"/>
      <c r="J342" s="571"/>
      <c r="K342" s="573"/>
      <c r="L342" s="573"/>
      <c r="M342" s="573"/>
      <c r="N342" s="573"/>
      <c r="O342" s="574"/>
      <c r="P342" s="571"/>
    </row>
    <row r="343" spans="1:16" ht="12.75" hidden="1" customHeight="1" x14ac:dyDescent="0.25">
      <c r="A343" s="566" t="str">
        <f t="shared" si="8"/>
        <v/>
      </c>
      <c r="B343" s="566"/>
      <c r="C343" s="558"/>
      <c r="D343" s="558"/>
      <c r="E343" s="559"/>
      <c r="F343" s="566"/>
      <c r="G343" s="568"/>
      <c r="H343" s="569"/>
      <c r="I343" s="570"/>
      <c r="J343" s="571"/>
      <c r="K343" s="573"/>
      <c r="L343" s="573"/>
      <c r="M343" s="573"/>
      <c r="N343" s="573"/>
      <c r="O343" s="574"/>
      <c r="P343" s="571"/>
    </row>
    <row r="344" spans="1:16" ht="12.75" hidden="1" customHeight="1" x14ac:dyDescent="0.25">
      <c r="A344" s="566" t="str">
        <f t="shared" si="8"/>
        <v/>
      </c>
      <c r="B344" s="566" t="s">
        <v>757</v>
      </c>
      <c r="C344" s="546" t="s">
        <v>320</v>
      </c>
      <c r="D344" s="546" t="s">
        <v>759</v>
      </c>
      <c r="E344" s="567"/>
      <c r="F344" s="566" t="s">
        <v>10</v>
      </c>
      <c r="G344" s="568"/>
      <c r="H344" s="569"/>
      <c r="I344" s="570"/>
      <c r="J344" s="571"/>
      <c r="K344" s="573"/>
      <c r="L344" s="573"/>
      <c r="M344" s="573"/>
      <c r="N344" s="573"/>
      <c r="O344" s="574"/>
      <c r="P344" s="571"/>
    </row>
    <row r="345" spans="1:16" ht="12.75" hidden="1" customHeight="1" x14ac:dyDescent="0.25">
      <c r="A345" s="566" t="str">
        <f t="shared" si="8"/>
        <v/>
      </c>
      <c r="B345" s="566"/>
      <c r="C345" s="546"/>
      <c r="D345" s="546"/>
      <c r="E345" s="567"/>
      <c r="F345" s="566"/>
      <c r="G345" s="568"/>
      <c r="H345" s="569"/>
      <c r="I345" s="570"/>
      <c r="J345" s="571"/>
      <c r="K345" s="573"/>
      <c r="L345" s="573"/>
      <c r="M345" s="573"/>
      <c r="N345" s="573"/>
      <c r="O345" s="574"/>
      <c r="P345" s="571"/>
    </row>
    <row r="346" spans="1:16" ht="12.75" hidden="1" customHeight="1" x14ac:dyDescent="0.25">
      <c r="A346" s="566" t="str">
        <f t="shared" si="8"/>
        <v/>
      </c>
      <c r="B346" s="566"/>
      <c r="C346" s="546"/>
      <c r="D346" s="546"/>
      <c r="E346" s="567"/>
      <c r="F346" s="566"/>
      <c r="G346" s="568"/>
      <c r="H346" s="569"/>
      <c r="I346" s="570"/>
      <c r="J346" s="571"/>
      <c r="K346" s="573"/>
      <c r="L346" s="573"/>
      <c r="M346" s="573"/>
      <c r="N346" s="573"/>
      <c r="O346" s="574"/>
      <c r="P346" s="571"/>
    </row>
    <row r="347" spans="1:16" ht="12.75" hidden="1" customHeight="1" x14ac:dyDescent="0.25">
      <c r="A347" s="566" t="str">
        <f t="shared" si="8"/>
        <v/>
      </c>
      <c r="B347" s="566"/>
      <c r="C347" s="578" t="s">
        <v>760</v>
      </c>
      <c r="D347" s="546"/>
      <c r="E347" s="567"/>
      <c r="F347" s="566"/>
      <c r="G347" s="568"/>
      <c r="H347" s="569"/>
      <c r="I347" s="570"/>
      <c r="J347" s="571"/>
      <c r="K347" s="573"/>
      <c r="L347" s="573"/>
      <c r="M347" s="573"/>
      <c r="N347" s="573"/>
      <c r="O347" s="574"/>
      <c r="P347" s="571"/>
    </row>
    <row r="348" spans="1:16" ht="12.75" hidden="1" customHeight="1" x14ac:dyDescent="0.25">
      <c r="A348" s="566" t="str">
        <f t="shared" si="8"/>
        <v/>
      </c>
      <c r="B348" s="566"/>
      <c r="C348" s="579"/>
      <c r="D348" s="558"/>
      <c r="E348" s="559"/>
      <c r="F348" s="566"/>
      <c r="G348" s="568"/>
      <c r="H348" s="569"/>
      <c r="I348" s="570"/>
      <c r="J348" s="571"/>
      <c r="K348" s="573"/>
      <c r="L348" s="573"/>
      <c r="M348" s="573"/>
      <c r="N348" s="573"/>
      <c r="O348" s="574"/>
      <c r="P348" s="571"/>
    </row>
    <row r="349" spans="1:16" ht="12.75" hidden="1" customHeight="1" x14ac:dyDescent="0.25">
      <c r="A349" s="566" t="str">
        <f t="shared" si="8"/>
        <v/>
      </c>
      <c r="B349" s="566"/>
      <c r="C349" s="579" t="s">
        <v>761</v>
      </c>
      <c r="D349" s="546"/>
      <c r="E349" s="567"/>
      <c r="F349" s="566"/>
      <c r="G349" s="568"/>
      <c r="H349" s="569"/>
      <c r="I349" s="570"/>
      <c r="J349" s="571"/>
      <c r="K349" s="573"/>
      <c r="L349" s="573"/>
      <c r="M349" s="573"/>
      <c r="N349" s="573"/>
      <c r="O349" s="574"/>
      <c r="P349" s="571"/>
    </row>
    <row r="350" spans="1:16" ht="12.75" hidden="1" customHeight="1" x14ac:dyDescent="0.25">
      <c r="A350" s="566" t="str">
        <f t="shared" si="8"/>
        <v/>
      </c>
      <c r="B350" s="566"/>
      <c r="C350" s="578" t="s">
        <v>762</v>
      </c>
      <c r="D350" s="546"/>
      <c r="E350" s="567"/>
      <c r="F350" s="566"/>
      <c r="G350" s="568"/>
      <c r="H350" s="569"/>
      <c r="I350" s="570"/>
      <c r="J350" s="571"/>
      <c r="K350" s="573"/>
      <c r="L350" s="573"/>
      <c r="M350" s="573"/>
      <c r="N350" s="573"/>
      <c r="O350" s="574"/>
      <c r="P350" s="571"/>
    </row>
    <row r="351" spans="1:16" ht="12.75" hidden="1" customHeight="1" x14ac:dyDescent="0.25">
      <c r="A351" s="566" t="str">
        <f t="shared" si="8"/>
        <v/>
      </c>
      <c r="B351" s="566"/>
      <c r="C351" s="572"/>
      <c r="D351" s="546"/>
      <c r="E351" s="567"/>
      <c r="F351" s="566"/>
      <c r="G351" s="568"/>
      <c r="H351" s="569"/>
      <c r="I351" s="570"/>
      <c r="J351" s="571"/>
      <c r="K351" s="573"/>
      <c r="L351" s="573"/>
      <c r="M351" s="573"/>
      <c r="N351" s="573"/>
      <c r="O351" s="574"/>
      <c r="P351" s="571"/>
    </row>
    <row r="352" spans="1:16" ht="12.75" hidden="1" customHeight="1" x14ac:dyDescent="0.25">
      <c r="A352" s="566" t="str">
        <f t="shared" si="8"/>
        <v/>
      </c>
      <c r="B352" s="566" t="s">
        <v>741</v>
      </c>
      <c r="C352" s="557" t="s">
        <v>101</v>
      </c>
      <c r="D352" s="558"/>
      <c r="E352" s="559"/>
      <c r="F352" s="566"/>
      <c r="G352" s="568"/>
      <c r="H352" s="569"/>
      <c r="I352" s="570"/>
      <c r="J352" s="571"/>
      <c r="K352" s="573"/>
      <c r="L352" s="573"/>
      <c r="M352" s="573"/>
      <c r="N352" s="573"/>
      <c r="O352" s="574"/>
      <c r="P352" s="571"/>
    </row>
    <row r="353" spans="1:16" ht="12.75" hidden="1" customHeight="1" x14ac:dyDescent="0.25">
      <c r="A353" s="566" t="str">
        <f t="shared" si="8"/>
        <v/>
      </c>
      <c r="B353" s="566"/>
      <c r="C353" s="557"/>
      <c r="D353" s="546"/>
      <c r="E353" s="567"/>
      <c r="F353" s="566"/>
      <c r="G353" s="568"/>
      <c r="H353" s="569"/>
      <c r="I353" s="570"/>
      <c r="J353" s="571"/>
      <c r="K353" s="573"/>
      <c r="L353" s="573"/>
      <c r="M353" s="573"/>
      <c r="N353" s="573"/>
      <c r="O353" s="574"/>
      <c r="P353" s="571"/>
    </row>
    <row r="354" spans="1:16" ht="12.75" hidden="1" customHeight="1" x14ac:dyDescent="0.25">
      <c r="A354" s="566" t="str">
        <f t="shared" si="8"/>
        <v/>
      </c>
      <c r="B354" s="566" t="s">
        <v>741</v>
      </c>
      <c r="C354" s="575" t="s">
        <v>8</v>
      </c>
      <c r="D354" s="576" t="s">
        <v>751</v>
      </c>
      <c r="E354" s="577"/>
      <c r="F354" s="566" t="s">
        <v>47</v>
      </c>
      <c r="G354" s="568"/>
      <c r="H354" s="569"/>
      <c r="I354" s="570"/>
      <c r="J354" s="571"/>
      <c r="K354" s="573"/>
      <c r="L354" s="573"/>
      <c r="M354" s="573"/>
      <c r="N354" s="573"/>
      <c r="O354" s="574"/>
      <c r="P354" s="571"/>
    </row>
    <row r="355" spans="1:16" ht="12.75" hidden="1" customHeight="1" x14ac:dyDescent="0.25">
      <c r="A355" s="566" t="str">
        <f t="shared" si="8"/>
        <v/>
      </c>
      <c r="B355" s="566"/>
      <c r="C355" s="575"/>
      <c r="D355" s="576"/>
      <c r="E355" s="577"/>
      <c r="F355" s="566"/>
      <c r="G355" s="566"/>
      <c r="H355" s="569"/>
      <c r="I355" s="570"/>
      <c r="J355" s="571"/>
      <c r="K355" s="573"/>
      <c r="L355" s="573"/>
      <c r="M355" s="573"/>
      <c r="N355" s="573"/>
      <c r="O355" s="574"/>
      <c r="P355" s="571"/>
    </row>
    <row r="356" spans="1:16" ht="12.75" hidden="1" customHeight="1" x14ac:dyDescent="0.25">
      <c r="A356" s="566" t="str">
        <f t="shared" si="8"/>
        <v/>
      </c>
      <c r="B356" s="566" t="s">
        <v>742</v>
      </c>
      <c r="C356" s="557" t="s">
        <v>103</v>
      </c>
      <c r="D356" s="558"/>
      <c r="E356" s="559"/>
      <c r="F356" s="566"/>
      <c r="G356" s="568"/>
      <c r="H356" s="569"/>
      <c r="I356" s="570"/>
      <c r="J356" s="571"/>
      <c r="K356" s="573"/>
      <c r="L356" s="573"/>
      <c r="M356" s="573"/>
      <c r="N356" s="573"/>
      <c r="O356" s="574"/>
      <c r="P356" s="571"/>
    </row>
    <row r="357" spans="1:16" ht="12.75" hidden="1" customHeight="1" x14ac:dyDescent="0.25">
      <c r="A357" s="566" t="str">
        <f t="shared" si="8"/>
        <v/>
      </c>
      <c r="B357" s="566"/>
      <c r="C357" s="572"/>
      <c r="D357" s="546"/>
      <c r="E357" s="567"/>
      <c r="F357" s="566"/>
      <c r="G357" s="568"/>
      <c r="H357" s="569"/>
      <c r="I357" s="570"/>
      <c r="J357" s="571"/>
      <c r="K357" s="573"/>
      <c r="L357" s="573"/>
      <c r="M357" s="573"/>
      <c r="N357" s="573"/>
      <c r="O357" s="574"/>
      <c r="P357" s="571"/>
    </row>
    <row r="358" spans="1:16" ht="12.75" hidden="1" customHeight="1" x14ac:dyDescent="0.25">
      <c r="A358" s="566" t="str">
        <f t="shared" si="8"/>
        <v/>
      </c>
      <c r="B358" s="566" t="s">
        <v>742</v>
      </c>
      <c r="C358" s="572" t="s">
        <v>320</v>
      </c>
      <c r="D358" s="546" t="s">
        <v>159</v>
      </c>
      <c r="E358" s="567"/>
      <c r="F358" s="566" t="s">
        <v>106</v>
      </c>
      <c r="G358" s="568"/>
      <c r="H358" s="569"/>
      <c r="I358" s="570"/>
      <c r="J358" s="571"/>
      <c r="K358" s="573"/>
      <c r="L358" s="573"/>
      <c r="M358" s="573"/>
      <c r="N358" s="573"/>
      <c r="O358" s="574"/>
      <c r="P358" s="571"/>
    </row>
    <row r="359" spans="1:16" ht="12.75" hidden="1" customHeight="1" x14ac:dyDescent="0.25">
      <c r="A359" s="566" t="str">
        <f t="shared" si="8"/>
        <v/>
      </c>
      <c r="B359" s="566"/>
      <c r="C359" s="557"/>
      <c r="D359" s="558"/>
      <c r="E359" s="559"/>
      <c r="F359" s="566"/>
      <c r="G359" s="568"/>
      <c r="H359" s="569"/>
      <c r="I359" s="570"/>
      <c r="J359" s="571"/>
      <c r="K359" s="573"/>
      <c r="L359" s="573"/>
      <c r="M359" s="573"/>
      <c r="N359" s="573"/>
      <c r="O359" s="574"/>
      <c r="P359" s="571"/>
    </row>
    <row r="360" spans="1:16" ht="12.75" hidden="1" customHeight="1" x14ac:dyDescent="0.25">
      <c r="A360" s="566" t="str">
        <f t="shared" si="8"/>
        <v/>
      </c>
      <c r="B360" s="566" t="s">
        <v>742</v>
      </c>
      <c r="C360" s="572" t="s">
        <v>8</v>
      </c>
      <c r="D360" s="546" t="s">
        <v>752</v>
      </c>
      <c r="E360" s="567"/>
      <c r="F360" s="566" t="s">
        <v>106</v>
      </c>
      <c r="G360" s="568"/>
      <c r="H360" s="569"/>
      <c r="I360" s="570"/>
      <c r="J360" s="571"/>
      <c r="K360" s="573"/>
      <c r="L360" s="573"/>
      <c r="M360" s="573"/>
      <c r="N360" s="573"/>
      <c r="O360" s="574"/>
      <c r="P360" s="571"/>
    </row>
    <row r="361" spans="1:16" ht="12.75" hidden="1" customHeight="1" x14ac:dyDescent="0.25">
      <c r="A361" s="566" t="str">
        <f t="shared" si="8"/>
        <v/>
      </c>
      <c r="B361" s="566"/>
      <c r="C361" s="546"/>
      <c r="D361" s="546"/>
      <c r="E361" s="567"/>
      <c r="F361" s="566"/>
      <c r="G361" s="568"/>
      <c r="H361" s="569"/>
      <c r="I361" s="570"/>
      <c r="J361" s="571"/>
      <c r="K361" s="573"/>
      <c r="L361" s="573"/>
      <c r="M361" s="573"/>
      <c r="N361" s="573"/>
      <c r="O361" s="574"/>
      <c r="P361" s="571"/>
    </row>
    <row r="362" spans="1:16" ht="12.75" hidden="1" customHeight="1" x14ac:dyDescent="0.25">
      <c r="A362" s="566" t="str">
        <f t="shared" si="8"/>
        <v/>
      </c>
      <c r="B362" s="566" t="s">
        <v>753</v>
      </c>
      <c r="C362" s="558" t="s">
        <v>754</v>
      </c>
      <c r="D362" s="558"/>
      <c r="E362" s="559"/>
      <c r="F362" s="566"/>
      <c r="G362" s="568"/>
      <c r="H362" s="569"/>
      <c r="I362" s="570"/>
      <c r="J362" s="571"/>
      <c r="K362" s="573"/>
      <c r="L362" s="573"/>
      <c r="M362" s="573"/>
      <c r="N362" s="573"/>
      <c r="O362" s="574"/>
      <c r="P362" s="571"/>
    </row>
    <row r="363" spans="1:16" ht="12.75" hidden="1" customHeight="1" x14ac:dyDescent="0.25">
      <c r="A363" s="566" t="str">
        <f t="shared" si="8"/>
        <v/>
      </c>
      <c r="B363" s="566"/>
      <c r="C363" s="546"/>
      <c r="D363" s="546"/>
      <c r="E363" s="567"/>
      <c r="F363" s="566"/>
      <c r="G363" s="568"/>
      <c r="H363" s="569"/>
      <c r="I363" s="570"/>
      <c r="J363" s="571"/>
      <c r="K363" s="573"/>
      <c r="L363" s="573"/>
      <c r="M363" s="573"/>
      <c r="N363" s="573"/>
      <c r="O363" s="574"/>
      <c r="P363" s="571"/>
    </row>
    <row r="364" spans="1:16" ht="12.75" hidden="1" customHeight="1" x14ac:dyDescent="0.25">
      <c r="A364" s="566" t="str">
        <f t="shared" si="8"/>
        <v/>
      </c>
      <c r="B364" s="566" t="s">
        <v>753</v>
      </c>
      <c r="C364" s="546" t="s">
        <v>320</v>
      </c>
      <c r="D364" s="546" t="s">
        <v>160</v>
      </c>
      <c r="E364" s="567"/>
      <c r="F364" s="566"/>
      <c r="G364" s="568"/>
      <c r="H364" s="569"/>
      <c r="I364" s="570"/>
      <c r="J364" s="571"/>
      <c r="K364" s="573"/>
      <c r="L364" s="573"/>
      <c r="M364" s="573"/>
      <c r="N364" s="573"/>
      <c r="O364" s="574"/>
      <c r="P364" s="571"/>
    </row>
    <row r="365" spans="1:16" ht="12.75" hidden="1" customHeight="1" x14ac:dyDescent="0.25">
      <c r="A365" s="566" t="str">
        <f t="shared" si="8"/>
        <v/>
      </c>
      <c r="B365" s="566"/>
      <c r="C365" s="572"/>
      <c r="D365" s="546"/>
      <c r="E365" s="567"/>
      <c r="F365" s="566"/>
      <c r="G365" s="568"/>
      <c r="H365" s="569"/>
      <c r="I365" s="570"/>
      <c r="J365" s="571"/>
      <c r="K365" s="573"/>
      <c r="L365" s="573"/>
      <c r="M365" s="573"/>
      <c r="N365" s="573"/>
      <c r="O365" s="574"/>
      <c r="P365" s="571"/>
    </row>
    <row r="366" spans="1:16" ht="12.75" hidden="1" customHeight="1" x14ac:dyDescent="0.25">
      <c r="A366" s="566" t="str">
        <f t="shared" si="8"/>
        <v/>
      </c>
      <c r="B366" s="566" t="s">
        <v>753</v>
      </c>
      <c r="C366" s="572"/>
      <c r="D366" s="546" t="s">
        <v>32</v>
      </c>
      <c r="E366" s="567" t="s">
        <v>763</v>
      </c>
      <c r="F366" s="566" t="s">
        <v>15</v>
      </c>
      <c r="G366" s="568"/>
      <c r="H366" s="569"/>
      <c r="I366" s="570"/>
      <c r="J366" s="571"/>
      <c r="K366" s="573"/>
      <c r="L366" s="573"/>
      <c r="M366" s="573"/>
      <c r="N366" s="573"/>
      <c r="O366" s="574"/>
      <c r="P366" s="571"/>
    </row>
    <row r="367" spans="1:16" ht="12.75" hidden="1" customHeight="1" x14ac:dyDescent="0.25">
      <c r="A367" s="566" t="str">
        <f t="shared" si="8"/>
        <v/>
      </c>
      <c r="B367" s="566"/>
      <c r="C367" s="572"/>
      <c r="D367" s="546"/>
      <c r="E367" s="567"/>
      <c r="F367" s="566"/>
      <c r="G367" s="568"/>
      <c r="H367" s="569"/>
      <c r="I367" s="570"/>
      <c r="J367" s="571"/>
      <c r="K367" s="573"/>
      <c r="L367" s="573"/>
      <c r="M367" s="573"/>
      <c r="N367" s="573"/>
      <c r="O367" s="574"/>
      <c r="P367" s="571"/>
    </row>
    <row r="368" spans="1:16" ht="12.75" hidden="1" customHeight="1" x14ac:dyDescent="0.25">
      <c r="A368" s="566" t="str">
        <f t="shared" si="8"/>
        <v/>
      </c>
      <c r="B368" s="566" t="s">
        <v>753</v>
      </c>
      <c r="C368" s="557"/>
      <c r="D368" s="546" t="s">
        <v>33</v>
      </c>
      <c r="E368" s="567" t="s">
        <v>764</v>
      </c>
      <c r="F368" s="566" t="s">
        <v>15</v>
      </c>
      <c r="G368" s="568"/>
      <c r="H368" s="569"/>
      <c r="I368" s="570"/>
      <c r="J368" s="571"/>
      <c r="K368" s="573"/>
      <c r="L368" s="573"/>
      <c r="M368" s="573"/>
      <c r="N368" s="573"/>
      <c r="O368" s="574"/>
      <c r="P368" s="571"/>
    </row>
    <row r="369" spans="1:16" ht="12.75" hidden="1" customHeight="1" x14ac:dyDescent="0.25">
      <c r="A369" s="566" t="str">
        <f t="shared" si="8"/>
        <v/>
      </c>
      <c r="B369" s="566"/>
      <c r="C369" s="572"/>
      <c r="D369" s="546"/>
      <c r="E369" s="567"/>
      <c r="F369" s="566"/>
      <c r="G369" s="568"/>
      <c r="H369" s="569"/>
      <c r="I369" s="570"/>
      <c r="J369" s="571"/>
      <c r="K369" s="573"/>
      <c r="L369" s="573"/>
      <c r="M369" s="573"/>
      <c r="N369" s="573"/>
      <c r="O369" s="574"/>
      <c r="P369" s="571"/>
    </row>
    <row r="370" spans="1:16" ht="12.75" hidden="1" customHeight="1" x14ac:dyDescent="0.25">
      <c r="A370" s="566" t="str">
        <f t="shared" si="8"/>
        <v/>
      </c>
      <c r="B370" s="566" t="s">
        <v>765</v>
      </c>
      <c r="C370" s="557" t="s">
        <v>766</v>
      </c>
      <c r="D370" s="546"/>
      <c r="E370" s="567"/>
      <c r="F370" s="566"/>
      <c r="G370" s="568"/>
      <c r="H370" s="569"/>
      <c r="I370" s="570"/>
      <c r="J370" s="571"/>
      <c r="K370" s="573"/>
      <c r="L370" s="573"/>
      <c r="M370" s="573"/>
      <c r="N370" s="573"/>
      <c r="O370" s="574"/>
      <c r="P370" s="571"/>
    </row>
    <row r="371" spans="1:16" ht="12.75" hidden="1" customHeight="1" x14ac:dyDescent="0.25">
      <c r="A371" s="566" t="str">
        <f t="shared" si="8"/>
        <v/>
      </c>
      <c r="B371" s="566"/>
      <c r="C371" s="572"/>
      <c r="D371" s="546"/>
      <c r="E371" s="567"/>
      <c r="F371" s="566"/>
      <c r="G371" s="568"/>
      <c r="H371" s="569"/>
      <c r="I371" s="570"/>
      <c r="J371" s="571"/>
      <c r="K371" s="573"/>
      <c r="L371" s="573"/>
      <c r="M371" s="573"/>
      <c r="N371" s="573"/>
      <c r="O371" s="574"/>
      <c r="P371" s="571"/>
    </row>
    <row r="372" spans="1:16" ht="12.75" hidden="1" customHeight="1" x14ac:dyDescent="0.25">
      <c r="A372" s="566" t="str">
        <f t="shared" si="8"/>
        <v/>
      </c>
      <c r="B372" s="566"/>
      <c r="C372" s="572" t="s">
        <v>320</v>
      </c>
      <c r="D372" s="546" t="s">
        <v>767</v>
      </c>
      <c r="E372" s="567"/>
      <c r="F372" s="566" t="s">
        <v>15</v>
      </c>
      <c r="G372" s="568"/>
      <c r="H372" s="569"/>
      <c r="I372" s="570"/>
      <c r="J372" s="571"/>
      <c r="K372" s="573"/>
      <c r="L372" s="573"/>
      <c r="M372" s="573"/>
      <c r="N372" s="573"/>
      <c r="O372" s="574"/>
      <c r="P372" s="571"/>
    </row>
    <row r="373" spans="1:16" ht="12.75" hidden="1" customHeight="1" x14ac:dyDescent="0.25">
      <c r="A373" s="566" t="str">
        <f t="shared" si="8"/>
        <v/>
      </c>
      <c r="B373" s="566"/>
      <c r="C373" s="572"/>
      <c r="D373" s="546"/>
      <c r="E373" s="567"/>
      <c r="F373" s="566"/>
      <c r="G373" s="568"/>
      <c r="H373" s="569"/>
      <c r="I373" s="570"/>
      <c r="J373" s="571"/>
      <c r="K373" s="573"/>
      <c r="L373" s="573"/>
      <c r="M373" s="573"/>
      <c r="N373" s="573"/>
      <c r="O373" s="574"/>
      <c r="P373" s="571"/>
    </row>
    <row r="374" spans="1:16" ht="12.75" hidden="1" customHeight="1" x14ac:dyDescent="0.25">
      <c r="A374" s="566" t="str">
        <f t="shared" si="8"/>
        <v/>
      </c>
      <c r="B374" s="566" t="s">
        <v>768</v>
      </c>
      <c r="C374" s="557" t="s">
        <v>769</v>
      </c>
      <c r="D374" s="546"/>
      <c r="E374" s="567"/>
      <c r="F374" s="566"/>
      <c r="G374" s="568"/>
      <c r="H374" s="569"/>
      <c r="I374" s="570"/>
      <c r="J374" s="571"/>
      <c r="K374" s="573"/>
      <c r="L374" s="573"/>
      <c r="M374" s="573"/>
      <c r="N374" s="573"/>
      <c r="O374" s="574"/>
      <c r="P374" s="571"/>
    </row>
    <row r="375" spans="1:16" ht="12.75" hidden="1" customHeight="1" x14ac:dyDescent="0.25">
      <c r="A375" s="566" t="str">
        <f t="shared" si="8"/>
        <v/>
      </c>
      <c r="B375" s="566"/>
      <c r="C375" s="557" t="s">
        <v>770</v>
      </c>
      <c r="D375" s="546"/>
      <c r="E375" s="567"/>
      <c r="F375" s="566"/>
      <c r="G375" s="568"/>
      <c r="H375" s="569"/>
      <c r="I375" s="570"/>
      <c r="J375" s="571"/>
      <c r="K375" s="573"/>
      <c r="L375" s="573"/>
      <c r="M375" s="573"/>
      <c r="N375" s="573"/>
      <c r="O375" s="574"/>
      <c r="P375" s="571"/>
    </row>
    <row r="376" spans="1:16" ht="12.75" hidden="1" customHeight="1" x14ac:dyDescent="0.25">
      <c r="A376" s="566" t="str">
        <f t="shared" ref="A376:A441" si="9">CONCATENATE(N376,O376)</f>
        <v/>
      </c>
      <c r="B376" s="566"/>
      <c r="C376" s="572"/>
      <c r="D376" s="546"/>
      <c r="E376" s="567"/>
      <c r="F376" s="566"/>
      <c r="G376" s="568"/>
      <c r="H376" s="569"/>
      <c r="I376" s="570"/>
      <c r="J376" s="571"/>
      <c r="K376" s="573"/>
      <c r="L376" s="573"/>
      <c r="M376" s="573"/>
      <c r="N376" s="573"/>
      <c r="O376" s="574"/>
      <c r="P376" s="571"/>
    </row>
    <row r="377" spans="1:16" ht="12.75" hidden="1" customHeight="1" x14ac:dyDescent="0.25">
      <c r="A377" s="566" t="str">
        <f t="shared" si="9"/>
        <v/>
      </c>
      <c r="B377" s="566" t="s">
        <v>768</v>
      </c>
      <c r="C377" s="572" t="s">
        <v>320</v>
      </c>
      <c r="D377" s="546" t="s">
        <v>771</v>
      </c>
      <c r="E377" s="567"/>
      <c r="F377" s="566" t="s">
        <v>10</v>
      </c>
      <c r="G377" s="568"/>
      <c r="H377" s="569"/>
      <c r="I377" s="570"/>
      <c r="J377" s="571"/>
      <c r="K377" s="573"/>
      <c r="L377" s="573"/>
      <c r="M377" s="573"/>
      <c r="N377" s="573"/>
      <c r="O377" s="574"/>
      <c r="P377" s="571"/>
    </row>
    <row r="378" spans="1:16" ht="12.75" hidden="1" customHeight="1" x14ac:dyDescent="0.25">
      <c r="A378" s="566" t="str">
        <f t="shared" si="9"/>
        <v/>
      </c>
      <c r="B378" s="566"/>
      <c r="C378" s="572"/>
      <c r="D378" s="546"/>
      <c r="E378" s="567"/>
      <c r="F378" s="566"/>
      <c r="G378" s="568"/>
      <c r="H378" s="569"/>
      <c r="I378" s="570"/>
      <c r="J378" s="571"/>
      <c r="K378" s="573"/>
      <c r="L378" s="573"/>
      <c r="M378" s="573"/>
      <c r="N378" s="573"/>
      <c r="O378" s="574"/>
      <c r="P378" s="571"/>
    </row>
    <row r="379" spans="1:16" ht="12.75" hidden="1" customHeight="1" x14ac:dyDescent="0.25">
      <c r="A379" s="566" t="str">
        <f t="shared" si="9"/>
        <v/>
      </c>
      <c r="B379" s="566" t="s">
        <v>768</v>
      </c>
      <c r="C379" s="572" t="s">
        <v>8</v>
      </c>
      <c r="D379" s="546" t="s">
        <v>772</v>
      </c>
      <c r="E379" s="567"/>
      <c r="F379" s="566" t="s">
        <v>10</v>
      </c>
      <c r="G379" s="568"/>
      <c r="H379" s="569"/>
      <c r="I379" s="570"/>
      <c r="J379" s="571"/>
      <c r="K379" s="573"/>
      <c r="L379" s="573"/>
      <c r="M379" s="573"/>
      <c r="N379" s="573"/>
      <c r="O379" s="574"/>
      <c r="P379" s="571"/>
    </row>
    <row r="380" spans="1:16" ht="12.75" hidden="1" customHeight="1" x14ac:dyDescent="0.25">
      <c r="A380" s="566" t="str">
        <f t="shared" si="9"/>
        <v/>
      </c>
      <c r="B380" s="566"/>
      <c r="C380" s="572"/>
      <c r="D380" s="546"/>
      <c r="E380" s="567"/>
      <c r="F380" s="566"/>
      <c r="G380" s="568"/>
      <c r="H380" s="569"/>
      <c r="I380" s="570"/>
      <c r="J380" s="571"/>
      <c r="K380" s="573"/>
      <c r="L380" s="573"/>
      <c r="M380" s="573"/>
      <c r="N380" s="573"/>
      <c r="O380" s="574"/>
      <c r="P380" s="571"/>
    </row>
    <row r="381" spans="1:16" ht="12.75" hidden="1" customHeight="1" x14ac:dyDescent="0.25">
      <c r="A381" s="566" t="str">
        <f t="shared" si="9"/>
        <v/>
      </c>
      <c r="B381" s="566" t="s">
        <v>768</v>
      </c>
      <c r="C381" s="572" t="s">
        <v>321</v>
      </c>
      <c r="D381" s="546" t="s">
        <v>773</v>
      </c>
      <c r="E381" s="567"/>
      <c r="F381" s="566" t="s">
        <v>107</v>
      </c>
      <c r="G381" s="568"/>
      <c r="H381" s="569"/>
      <c r="I381" s="570"/>
      <c r="J381" s="571"/>
      <c r="K381" s="573"/>
      <c r="L381" s="573"/>
      <c r="M381" s="573"/>
      <c r="N381" s="573"/>
      <c r="O381" s="574"/>
      <c r="P381" s="571"/>
    </row>
    <row r="382" spans="1:16" ht="12.75" hidden="1" customHeight="1" x14ac:dyDescent="0.25">
      <c r="A382" s="566"/>
      <c r="B382" s="566"/>
      <c r="C382" s="572"/>
      <c r="D382" s="546"/>
      <c r="E382" s="567"/>
      <c r="F382" s="566"/>
      <c r="G382" s="568"/>
      <c r="H382" s="569"/>
      <c r="I382" s="570"/>
      <c r="J382" s="571"/>
      <c r="K382" s="573"/>
      <c r="L382" s="573"/>
      <c r="M382" s="573"/>
      <c r="N382" s="573"/>
      <c r="O382" s="574"/>
      <c r="P382" s="571"/>
    </row>
    <row r="383" spans="1:16" ht="12.75" hidden="1" customHeight="1" x14ac:dyDescent="0.25">
      <c r="A383" s="566" t="str">
        <f t="shared" si="9"/>
        <v/>
      </c>
      <c r="B383" s="566"/>
      <c r="C383" s="557"/>
      <c r="D383" s="546"/>
      <c r="E383" s="567"/>
      <c r="F383" s="566"/>
      <c r="G383" s="568"/>
      <c r="H383" s="569"/>
      <c r="I383" s="570"/>
      <c r="J383" s="571"/>
      <c r="K383" s="573"/>
      <c r="L383" s="573"/>
      <c r="M383" s="573"/>
      <c r="N383" s="573"/>
      <c r="O383" s="574"/>
      <c r="P383" s="571"/>
    </row>
    <row r="384" spans="1:16" ht="12.75" hidden="1" customHeight="1" x14ac:dyDescent="0.25">
      <c r="A384" s="566" t="str">
        <f t="shared" si="9"/>
        <v/>
      </c>
      <c r="B384" s="566"/>
      <c r="C384" s="579" t="s">
        <v>774</v>
      </c>
      <c r="D384" s="546"/>
      <c r="E384" s="567"/>
      <c r="F384" s="566"/>
      <c r="G384" s="568"/>
      <c r="H384" s="569"/>
      <c r="I384" s="570"/>
      <c r="J384" s="571"/>
      <c r="K384" s="573"/>
      <c r="L384" s="573"/>
      <c r="M384" s="573"/>
      <c r="N384" s="573"/>
      <c r="O384" s="574"/>
      <c r="P384" s="571"/>
    </row>
    <row r="385" spans="1:16" ht="12.75" hidden="1" customHeight="1" x14ac:dyDescent="0.25">
      <c r="A385" s="566" t="str">
        <f t="shared" si="9"/>
        <v/>
      </c>
      <c r="B385" s="566"/>
      <c r="C385" s="578" t="s">
        <v>775</v>
      </c>
      <c r="D385" s="546"/>
      <c r="E385" s="567"/>
      <c r="F385" s="566"/>
      <c r="G385" s="568"/>
      <c r="H385" s="569"/>
      <c r="I385" s="570"/>
      <c r="J385" s="571"/>
      <c r="K385" s="573"/>
      <c r="L385" s="573"/>
      <c r="M385" s="573"/>
      <c r="N385" s="573"/>
      <c r="O385" s="574"/>
      <c r="P385" s="571"/>
    </row>
    <row r="386" spans="1:16" ht="12.75" hidden="1" customHeight="1" x14ac:dyDescent="0.25">
      <c r="A386" s="566" t="str">
        <f t="shared" si="9"/>
        <v/>
      </c>
      <c r="B386" s="566"/>
      <c r="C386" s="557"/>
      <c r="D386" s="558"/>
      <c r="E386" s="559"/>
      <c r="F386" s="566"/>
      <c r="G386" s="568"/>
      <c r="H386" s="569"/>
      <c r="I386" s="570"/>
      <c r="J386" s="571"/>
      <c r="K386" s="573"/>
      <c r="L386" s="573"/>
      <c r="M386" s="573"/>
      <c r="N386" s="573"/>
      <c r="O386" s="574"/>
      <c r="P386" s="571"/>
    </row>
    <row r="387" spans="1:16" ht="12.75" hidden="1" customHeight="1" x14ac:dyDescent="0.25">
      <c r="A387" s="566" t="str">
        <f t="shared" si="9"/>
        <v/>
      </c>
      <c r="B387" s="566" t="s">
        <v>741</v>
      </c>
      <c r="C387" s="557" t="s">
        <v>101</v>
      </c>
      <c r="D387" s="558"/>
      <c r="E387" s="559"/>
      <c r="F387" s="566"/>
      <c r="G387" s="568"/>
      <c r="H387" s="569"/>
      <c r="I387" s="570"/>
      <c r="J387" s="571"/>
      <c r="K387" s="573"/>
      <c r="L387" s="573"/>
      <c r="M387" s="573"/>
      <c r="N387" s="573"/>
      <c r="O387" s="574"/>
      <c r="P387" s="571"/>
    </row>
    <row r="388" spans="1:16" ht="12.75" hidden="1" customHeight="1" x14ac:dyDescent="0.25">
      <c r="A388" s="566" t="str">
        <f t="shared" si="9"/>
        <v/>
      </c>
      <c r="B388" s="566"/>
      <c r="C388" s="557"/>
      <c r="D388" s="546"/>
      <c r="E388" s="567"/>
      <c r="F388" s="566"/>
      <c r="G388" s="568"/>
      <c r="H388" s="569"/>
      <c r="I388" s="570"/>
      <c r="J388" s="571"/>
      <c r="K388" s="573"/>
      <c r="L388" s="573"/>
      <c r="M388" s="573"/>
      <c r="N388" s="573"/>
      <c r="O388" s="574"/>
      <c r="P388" s="571"/>
    </row>
    <row r="389" spans="1:16" ht="12.75" hidden="1" customHeight="1" x14ac:dyDescent="0.25">
      <c r="A389" s="566" t="str">
        <f t="shared" si="9"/>
        <v/>
      </c>
      <c r="B389" s="566" t="s">
        <v>741</v>
      </c>
      <c r="C389" s="575" t="s">
        <v>8</v>
      </c>
      <c r="D389" s="576" t="s">
        <v>751</v>
      </c>
      <c r="E389" s="577"/>
      <c r="F389" s="566" t="s">
        <v>47</v>
      </c>
      <c r="G389" s="568"/>
      <c r="H389" s="569"/>
      <c r="I389" s="570"/>
      <c r="J389" s="571"/>
      <c r="K389" s="573"/>
      <c r="L389" s="573"/>
      <c r="M389" s="573"/>
      <c r="N389" s="573"/>
      <c r="O389" s="574"/>
      <c r="P389" s="571"/>
    </row>
    <row r="390" spans="1:16" ht="12.75" hidden="1" customHeight="1" x14ac:dyDescent="0.25">
      <c r="A390" s="566" t="str">
        <f t="shared" si="9"/>
        <v/>
      </c>
      <c r="B390" s="566"/>
      <c r="C390" s="572"/>
      <c r="D390" s="546"/>
      <c r="E390" s="577"/>
      <c r="F390" s="566"/>
      <c r="G390" s="568"/>
      <c r="H390" s="569"/>
      <c r="I390" s="570"/>
      <c r="J390" s="571"/>
      <c r="K390" s="573"/>
      <c r="L390" s="573"/>
      <c r="M390" s="573"/>
      <c r="N390" s="573"/>
      <c r="O390" s="574"/>
      <c r="P390" s="571"/>
    </row>
    <row r="391" spans="1:16" ht="12.75" hidden="1" customHeight="1" x14ac:dyDescent="0.25">
      <c r="A391" s="566" t="str">
        <f t="shared" si="9"/>
        <v/>
      </c>
      <c r="B391" s="566" t="s">
        <v>742</v>
      </c>
      <c r="C391" s="557" t="s">
        <v>103</v>
      </c>
      <c r="D391" s="558"/>
      <c r="E391" s="559"/>
      <c r="F391" s="566"/>
      <c r="G391" s="568"/>
      <c r="H391" s="569"/>
      <c r="I391" s="570"/>
      <c r="J391" s="571"/>
      <c r="K391" s="573"/>
      <c r="L391" s="573"/>
      <c r="M391" s="573"/>
      <c r="N391" s="573"/>
      <c r="O391" s="574"/>
      <c r="P391" s="571"/>
    </row>
    <row r="392" spans="1:16" ht="12.75" hidden="1" customHeight="1" x14ac:dyDescent="0.25">
      <c r="A392" s="566" t="str">
        <f t="shared" si="9"/>
        <v/>
      </c>
      <c r="B392" s="566"/>
      <c r="C392" s="572"/>
      <c r="D392" s="546"/>
      <c r="E392" s="567"/>
      <c r="F392" s="566"/>
      <c r="G392" s="568"/>
      <c r="H392" s="569"/>
      <c r="I392" s="570"/>
      <c r="J392" s="571"/>
      <c r="K392" s="573"/>
      <c r="L392" s="573"/>
      <c r="M392" s="573"/>
      <c r="N392" s="573"/>
      <c r="O392" s="574"/>
      <c r="P392" s="571"/>
    </row>
    <row r="393" spans="1:16" ht="12.75" hidden="1" customHeight="1" x14ac:dyDescent="0.25">
      <c r="A393" s="566" t="str">
        <f t="shared" si="9"/>
        <v/>
      </c>
      <c r="B393" s="566" t="s">
        <v>742</v>
      </c>
      <c r="C393" s="572" t="s">
        <v>348</v>
      </c>
      <c r="D393" s="546" t="s">
        <v>163</v>
      </c>
      <c r="E393" s="567"/>
      <c r="F393" s="566" t="s">
        <v>47</v>
      </c>
      <c r="G393" s="568"/>
      <c r="H393" s="569"/>
      <c r="I393" s="570"/>
      <c r="J393" s="571"/>
      <c r="K393" s="573"/>
      <c r="L393" s="573"/>
      <c r="M393" s="573"/>
      <c r="N393" s="573"/>
      <c r="O393" s="574"/>
      <c r="P393" s="571"/>
    </row>
    <row r="394" spans="1:16" ht="12.75" hidden="1" customHeight="1" x14ac:dyDescent="0.25">
      <c r="A394" s="566" t="str">
        <f t="shared" si="9"/>
        <v/>
      </c>
      <c r="B394" s="566"/>
      <c r="C394" s="572"/>
      <c r="D394" s="546"/>
      <c r="E394" s="567"/>
      <c r="F394" s="566"/>
      <c r="G394" s="568"/>
      <c r="H394" s="569"/>
      <c r="I394" s="570"/>
      <c r="J394" s="571"/>
      <c r="K394" s="573"/>
      <c r="L394" s="573"/>
      <c r="M394" s="573"/>
      <c r="N394" s="573"/>
      <c r="O394" s="574"/>
      <c r="P394" s="571"/>
    </row>
    <row r="395" spans="1:16" ht="12.75" hidden="1" customHeight="1" x14ac:dyDescent="0.25">
      <c r="A395" s="566" t="str">
        <f t="shared" si="9"/>
        <v/>
      </c>
      <c r="B395" s="566" t="s">
        <v>753</v>
      </c>
      <c r="C395" s="558" t="s">
        <v>754</v>
      </c>
      <c r="D395" s="558"/>
      <c r="E395" s="559"/>
      <c r="F395" s="566"/>
      <c r="G395" s="568"/>
      <c r="H395" s="569"/>
      <c r="I395" s="570"/>
      <c r="J395" s="571"/>
      <c r="K395" s="573"/>
      <c r="L395" s="573"/>
      <c r="M395" s="573"/>
      <c r="N395" s="573"/>
      <c r="O395" s="574"/>
      <c r="P395" s="571"/>
    </row>
    <row r="396" spans="1:16" ht="12.75" hidden="1" customHeight="1" x14ac:dyDescent="0.25">
      <c r="A396" s="566" t="str">
        <f t="shared" si="9"/>
        <v/>
      </c>
      <c r="B396" s="566"/>
      <c r="C396" s="546"/>
      <c r="D396" s="546"/>
      <c r="E396" s="567"/>
      <c r="F396" s="566"/>
      <c r="G396" s="568"/>
      <c r="H396" s="569"/>
      <c r="I396" s="570"/>
      <c r="J396" s="571"/>
      <c r="K396" s="573"/>
      <c r="L396" s="573"/>
      <c r="M396" s="573"/>
      <c r="N396" s="573"/>
      <c r="O396" s="574"/>
      <c r="P396" s="571"/>
    </row>
    <row r="397" spans="1:16" ht="12.75" hidden="1" customHeight="1" x14ac:dyDescent="0.25">
      <c r="A397" s="566" t="str">
        <f t="shared" si="9"/>
        <v/>
      </c>
      <c r="B397" s="566" t="s">
        <v>753</v>
      </c>
      <c r="C397" s="546" t="s">
        <v>320</v>
      </c>
      <c r="D397" s="546" t="s">
        <v>160</v>
      </c>
      <c r="E397" s="567"/>
      <c r="F397" s="566"/>
      <c r="G397" s="568"/>
      <c r="H397" s="569"/>
      <c r="I397" s="570"/>
      <c r="J397" s="571"/>
      <c r="K397" s="573"/>
      <c r="L397" s="573"/>
      <c r="M397" s="573"/>
      <c r="N397" s="573"/>
      <c r="O397" s="574"/>
      <c r="P397" s="571"/>
    </row>
    <row r="398" spans="1:16" ht="12.75" hidden="1" customHeight="1" x14ac:dyDescent="0.25">
      <c r="A398" s="566" t="str">
        <f t="shared" si="9"/>
        <v/>
      </c>
      <c r="B398" s="566"/>
      <c r="C398" s="572"/>
      <c r="D398" s="546"/>
      <c r="E398" s="567"/>
      <c r="F398" s="566"/>
      <c r="G398" s="568"/>
      <c r="H398" s="569"/>
      <c r="I398" s="570"/>
      <c r="J398" s="571"/>
      <c r="K398" s="573"/>
      <c r="L398" s="573"/>
      <c r="M398" s="573"/>
      <c r="N398" s="573"/>
      <c r="O398" s="574"/>
      <c r="P398" s="571"/>
    </row>
    <row r="399" spans="1:16" ht="12.75" hidden="1" customHeight="1" x14ac:dyDescent="0.25">
      <c r="A399" s="566" t="str">
        <f t="shared" si="9"/>
        <v/>
      </c>
      <c r="B399" s="566"/>
      <c r="C399" s="572"/>
      <c r="D399" s="546" t="s">
        <v>32</v>
      </c>
      <c r="E399" s="567" t="s">
        <v>776</v>
      </c>
      <c r="F399" s="566" t="s">
        <v>15</v>
      </c>
      <c r="G399" s="568"/>
      <c r="H399" s="569"/>
      <c r="I399" s="570"/>
      <c r="J399" s="571"/>
      <c r="K399" s="573"/>
      <c r="L399" s="573"/>
      <c r="M399" s="573"/>
      <c r="N399" s="573"/>
      <c r="O399" s="574"/>
      <c r="P399" s="571"/>
    </row>
    <row r="400" spans="1:16" ht="12.75" hidden="1" customHeight="1" x14ac:dyDescent="0.25">
      <c r="A400" s="566" t="str">
        <f t="shared" si="9"/>
        <v/>
      </c>
      <c r="B400" s="566"/>
      <c r="C400" s="572"/>
      <c r="D400" s="546"/>
      <c r="E400" s="567"/>
      <c r="F400" s="566"/>
      <c r="G400" s="568"/>
      <c r="H400" s="569"/>
      <c r="I400" s="570"/>
      <c r="J400" s="571"/>
      <c r="K400" s="573"/>
      <c r="L400" s="573"/>
      <c r="M400" s="573"/>
      <c r="N400" s="573"/>
      <c r="O400" s="574"/>
      <c r="P400" s="571"/>
    </row>
    <row r="401" spans="1:16" ht="12.75" hidden="1" customHeight="1" x14ac:dyDescent="0.25">
      <c r="A401" s="566" t="str">
        <f t="shared" si="9"/>
        <v/>
      </c>
      <c r="B401" s="566"/>
      <c r="C401" s="557"/>
      <c r="D401" s="546" t="s">
        <v>33</v>
      </c>
      <c r="E401" s="567" t="s">
        <v>777</v>
      </c>
      <c r="F401" s="566" t="s">
        <v>15</v>
      </c>
      <c r="G401" s="584"/>
      <c r="H401" s="569"/>
      <c r="I401" s="570"/>
      <c r="J401" s="571"/>
      <c r="K401" s="573"/>
      <c r="L401" s="573"/>
      <c r="M401" s="573"/>
      <c r="N401" s="573"/>
      <c r="O401" s="574"/>
      <c r="P401" s="571"/>
    </row>
    <row r="402" spans="1:16" ht="12.75" hidden="1" customHeight="1" x14ac:dyDescent="0.25">
      <c r="A402" s="566" t="str">
        <f t="shared" si="9"/>
        <v/>
      </c>
      <c r="B402" s="566"/>
      <c r="C402" s="572"/>
      <c r="D402" s="546"/>
      <c r="E402" s="567"/>
      <c r="F402" s="566"/>
      <c r="G402" s="568"/>
      <c r="H402" s="569"/>
      <c r="I402" s="570"/>
      <c r="J402" s="571"/>
      <c r="K402" s="573"/>
      <c r="L402" s="573"/>
      <c r="M402" s="573"/>
      <c r="N402" s="573"/>
      <c r="O402" s="574"/>
      <c r="P402" s="571"/>
    </row>
    <row r="403" spans="1:16" ht="12.75" hidden="1" customHeight="1" x14ac:dyDescent="0.25">
      <c r="A403" s="566" t="str">
        <f t="shared" si="9"/>
        <v/>
      </c>
      <c r="B403" s="566"/>
      <c r="C403" s="557"/>
      <c r="D403" s="546" t="s">
        <v>36</v>
      </c>
      <c r="E403" s="567" t="s">
        <v>778</v>
      </c>
      <c r="F403" s="566" t="s">
        <v>15</v>
      </c>
      <c r="G403" s="584"/>
      <c r="H403" s="569"/>
      <c r="I403" s="570"/>
      <c r="J403" s="571"/>
      <c r="K403" s="573"/>
      <c r="L403" s="573"/>
      <c r="M403" s="573"/>
      <c r="N403" s="573"/>
      <c r="O403" s="574"/>
      <c r="P403" s="571"/>
    </row>
    <row r="404" spans="1:16" ht="12.75" hidden="1" customHeight="1" x14ac:dyDescent="0.25">
      <c r="A404" s="566" t="str">
        <f t="shared" si="9"/>
        <v/>
      </c>
      <c r="B404" s="566"/>
      <c r="C404" s="572"/>
      <c r="D404" s="546"/>
      <c r="E404" s="567"/>
      <c r="F404" s="566"/>
      <c r="G404" s="568"/>
      <c r="H404" s="569"/>
      <c r="I404" s="570"/>
      <c r="J404" s="571"/>
      <c r="K404" s="573"/>
      <c r="L404" s="573"/>
      <c r="M404" s="573"/>
      <c r="N404" s="573"/>
      <c r="O404" s="574"/>
      <c r="P404" s="571"/>
    </row>
    <row r="405" spans="1:16" ht="12.75" hidden="1" customHeight="1" x14ac:dyDescent="0.25">
      <c r="A405" s="566" t="str">
        <f t="shared" si="9"/>
        <v/>
      </c>
      <c r="B405" s="566" t="s">
        <v>779</v>
      </c>
      <c r="C405" s="557" t="s">
        <v>780</v>
      </c>
      <c r="D405" s="546"/>
      <c r="E405" s="567"/>
      <c r="F405" s="566"/>
      <c r="G405" s="568"/>
      <c r="H405" s="569"/>
      <c r="I405" s="570"/>
      <c r="J405" s="571"/>
      <c r="K405" s="573"/>
      <c r="L405" s="573"/>
      <c r="M405" s="573"/>
      <c r="N405" s="573"/>
      <c r="O405" s="574"/>
      <c r="P405" s="571"/>
    </row>
    <row r="406" spans="1:16" ht="12.75" hidden="1" customHeight="1" x14ac:dyDescent="0.25">
      <c r="A406" s="566" t="str">
        <f t="shared" si="9"/>
        <v/>
      </c>
      <c r="B406" s="566"/>
      <c r="C406" s="557"/>
      <c r="D406" s="558"/>
      <c r="E406" s="559"/>
      <c r="F406" s="566"/>
      <c r="G406" s="568"/>
      <c r="H406" s="569"/>
      <c r="I406" s="570"/>
      <c r="J406" s="571"/>
      <c r="K406" s="573"/>
      <c r="L406" s="573"/>
      <c r="M406" s="573"/>
      <c r="N406" s="573"/>
      <c r="O406" s="574"/>
      <c r="P406" s="571"/>
    </row>
    <row r="407" spans="1:16" ht="12.75" hidden="1" customHeight="1" x14ac:dyDescent="0.25">
      <c r="A407" s="566" t="str">
        <f t="shared" si="9"/>
        <v/>
      </c>
      <c r="B407" s="566" t="s">
        <v>779</v>
      </c>
      <c r="C407" s="572" t="s">
        <v>320</v>
      </c>
      <c r="D407" s="546" t="s">
        <v>781</v>
      </c>
      <c r="E407" s="567"/>
      <c r="F407" s="566" t="s">
        <v>12</v>
      </c>
      <c r="G407" s="568"/>
      <c r="H407" s="569"/>
      <c r="I407" s="570"/>
      <c r="J407" s="571"/>
      <c r="K407" s="573"/>
      <c r="L407" s="573"/>
      <c r="M407" s="573"/>
      <c r="N407" s="573"/>
      <c r="O407" s="574"/>
      <c r="P407" s="571"/>
    </row>
    <row r="408" spans="1:16" ht="12.75" hidden="1" customHeight="1" x14ac:dyDescent="0.25">
      <c r="A408" s="566" t="str">
        <f t="shared" si="9"/>
        <v/>
      </c>
      <c r="B408" s="566"/>
      <c r="C408" s="572"/>
      <c r="D408" s="546"/>
      <c r="E408" s="567"/>
      <c r="F408" s="566"/>
      <c r="G408" s="568"/>
      <c r="H408" s="569"/>
      <c r="I408" s="570"/>
      <c r="J408" s="571"/>
      <c r="K408" s="573"/>
      <c r="L408" s="573"/>
      <c r="M408" s="573"/>
      <c r="N408" s="573"/>
      <c r="O408" s="574"/>
      <c r="P408" s="571"/>
    </row>
    <row r="409" spans="1:16" ht="12.75" hidden="1" customHeight="1" x14ac:dyDescent="0.25">
      <c r="A409" s="566" t="str">
        <f t="shared" si="9"/>
        <v/>
      </c>
      <c r="B409" s="566" t="s">
        <v>779</v>
      </c>
      <c r="C409" s="572" t="s">
        <v>8</v>
      </c>
      <c r="D409" s="546" t="s">
        <v>782</v>
      </c>
      <c r="E409" s="567"/>
      <c r="F409" s="566" t="s">
        <v>12</v>
      </c>
      <c r="G409" s="568"/>
      <c r="H409" s="569"/>
      <c r="I409" s="570"/>
      <c r="J409" s="571"/>
      <c r="K409" s="573"/>
      <c r="L409" s="573"/>
      <c r="M409" s="573"/>
      <c r="N409" s="573"/>
      <c r="O409" s="574"/>
      <c r="P409" s="571"/>
    </row>
    <row r="410" spans="1:16" ht="12.75" hidden="1" customHeight="1" x14ac:dyDescent="0.25">
      <c r="A410" s="566" t="str">
        <f t="shared" si="9"/>
        <v/>
      </c>
      <c r="B410" s="566"/>
      <c r="C410" s="572"/>
      <c r="D410" s="546"/>
      <c r="E410" s="567"/>
      <c r="F410" s="566"/>
      <c r="G410" s="568"/>
      <c r="H410" s="569"/>
      <c r="I410" s="570"/>
      <c r="J410" s="571"/>
      <c r="K410" s="573"/>
      <c r="L410" s="573"/>
      <c r="M410" s="573"/>
      <c r="N410" s="573"/>
      <c r="O410" s="574"/>
      <c r="P410" s="571"/>
    </row>
    <row r="411" spans="1:16" ht="12.75" hidden="1" customHeight="1" x14ac:dyDescent="0.25">
      <c r="A411" s="566"/>
      <c r="B411" s="566"/>
      <c r="C411" s="572"/>
      <c r="D411" s="546"/>
      <c r="E411" s="567"/>
      <c r="F411" s="566"/>
      <c r="G411" s="568"/>
      <c r="H411" s="569"/>
      <c r="I411" s="570"/>
      <c r="J411" s="571"/>
      <c r="K411" s="573"/>
      <c r="L411" s="573"/>
      <c r="M411" s="573"/>
      <c r="N411" s="573"/>
      <c r="O411" s="574"/>
      <c r="P411" s="571"/>
    </row>
    <row r="412" spans="1:16" ht="12.75" hidden="1" customHeight="1" x14ac:dyDescent="0.25">
      <c r="A412" s="566" t="str">
        <f t="shared" si="9"/>
        <v/>
      </c>
      <c r="B412" s="566" t="s">
        <v>779</v>
      </c>
      <c r="C412" s="572" t="s">
        <v>321</v>
      </c>
      <c r="D412" s="546" t="s">
        <v>783</v>
      </c>
      <c r="E412" s="567"/>
      <c r="F412" s="566"/>
      <c r="G412" s="568"/>
      <c r="H412" s="569"/>
      <c r="I412" s="570"/>
      <c r="J412" s="571"/>
      <c r="K412" s="573"/>
      <c r="L412" s="573"/>
      <c r="M412" s="573"/>
      <c r="N412" s="573"/>
      <c r="O412" s="574"/>
      <c r="P412" s="571"/>
    </row>
    <row r="413" spans="1:16" ht="12.75" hidden="1" customHeight="1" x14ac:dyDescent="0.25">
      <c r="A413" s="566" t="str">
        <f t="shared" si="9"/>
        <v/>
      </c>
      <c r="B413" s="566"/>
      <c r="C413" s="572"/>
      <c r="D413" s="546"/>
      <c r="E413" s="567"/>
      <c r="F413" s="566"/>
      <c r="G413" s="568"/>
      <c r="H413" s="569"/>
      <c r="I413" s="570"/>
      <c r="J413" s="571"/>
      <c r="K413" s="573"/>
      <c r="L413" s="573"/>
      <c r="M413" s="573"/>
      <c r="N413" s="573"/>
      <c r="O413" s="574"/>
      <c r="P413" s="571"/>
    </row>
    <row r="414" spans="1:16" ht="12.75" hidden="1" customHeight="1" x14ac:dyDescent="0.25">
      <c r="A414" s="566" t="str">
        <f t="shared" si="9"/>
        <v/>
      </c>
      <c r="B414" s="566" t="s">
        <v>779</v>
      </c>
      <c r="C414" s="572"/>
      <c r="D414" s="546" t="s">
        <v>32</v>
      </c>
      <c r="E414" s="567" t="s">
        <v>784</v>
      </c>
      <c r="F414" s="566" t="s">
        <v>12</v>
      </c>
      <c r="G414" s="568"/>
      <c r="H414" s="569"/>
      <c r="I414" s="570"/>
      <c r="J414" s="571"/>
      <c r="K414" s="573"/>
      <c r="L414" s="573"/>
      <c r="M414" s="573"/>
      <c r="N414" s="573"/>
      <c r="O414" s="574"/>
      <c r="P414" s="571"/>
    </row>
    <row r="415" spans="1:16" ht="12.75" hidden="1" customHeight="1" x14ac:dyDescent="0.25">
      <c r="A415" s="566" t="str">
        <f t="shared" si="9"/>
        <v/>
      </c>
      <c r="B415" s="566"/>
      <c r="C415" s="572"/>
      <c r="D415" s="546"/>
      <c r="E415" s="567"/>
      <c r="F415" s="566"/>
      <c r="G415" s="568"/>
      <c r="H415" s="569"/>
      <c r="I415" s="570"/>
      <c r="J415" s="571"/>
      <c r="K415" s="573"/>
      <c r="L415" s="573"/>
      <c r="M415" s="573"/>
      <c r="N415" s="573"/>
      <c r="O415" s="574"/>
      <c r="P415" s="571"/>
    </row>
    <row r="416" spans="1:16" ht="12.75" hidden="1" customHeight="1" x14ac:dyDescent="0.25">
      <c r="A416" s="566" t="str">
        <f t="shared" si="9"/>
        <v/>
      </c>
      <c r="B416" s="566" t="s">
        <v>785</v>
      </c>
      <c r="C416" s="557" t="s">
        <v>786</v>
      </c>
      <c r="D416" s="546"/>
      <c r="E416" s="567"/>
      <c r="F416" s="566"/>
      <c r="G416" s="568"/>
      <c r="H416" s="569"/>
      <c r="I416" s="570"/>
      <c r="J416" s="571"/>
      <c r="K416" s="573"/>
      <c r="L416" s="573"/>
      <c r="M416" s="573"/>
      <c r="N416" s="573"/>
      <c r="O416" s="574"/>
      <c r="P416" s="571"/>
    </row>
    <row r="417" spans="1:16" ht="12.75" hidden="1" customHeight="1" x14ac:dyDescent="0.25">
      <c r="A417" s="566" t="str">
        <f t="shared" si="9"/>
        <v/>
      </c>
      <c r="B417" s="566"/>
      <c r="C417" s="557" t="s">
        <v>770</v>
      </c>
      <c r="D417" s="546"/>
      <c r="E417" s="567"/>
      <c r="F417" s="566"/>
      <c r="G417" s="568"/>
      <c r="H417" s="569"/>
      <c r="I417" s="570"/>
      <c r="J417" s="571"/>
      <c r="K417" s="573"/>
      <c r="L417" s="573"/>
      <c r="M417" s="573"/>
      <c r="N417" s="573"/>
      <c r="O417" s="574"/>
      <c r="P417" s="571"/>
    </row>
    <row r="418" spans="1:16" ht="12.75" hidden="1" customHeight="1" x14ac:dyDescent="0.25">
      <c r="A418" s="566" t="str">
        <f t="shared" si="9"/>
        <v/>
      </c>
      <c r="B418" s="566"/>
      <c r="C418" s="572"/>
      <c r="D418" s="546"/>
      <c r="E418" s="567"/>
      <c r="F418" s="566"/>
      <c r="G418" s="568"/>
      <c r="H418" s="569"/>
      <c r="I418" s="570"/>
      <c r="J418" s="571"/>
      <c r="K418" s="573"/>
      <c r="L418" s="573"/>
      <c r="M418" s="573"/>
      <c r="N418" s="573"/>
      <c r="O418" s="574"/>
      <c r="P418" s="571"/>
    </row>
    <row r="419" spans="1:16" ht="12.75" hidden="1" customHeight="1" x14ac:dyDescent="0.25">
      <c r="A419" s="566" t="str">
        <f t="shared" si="9"/>
        <v/>
      </c>
      <c r="B419" s="566" t="s">
        <v>785</v>
      </c>
      <c r="C419" s="572" t="s">
        <v>320</v>
      </c>
      <c r="D419" s="546" t="s">
        <v>787</v>
      </c>
      <c r="E419" s="567"/>
      <c r="F419" s="566" t="s">
        <v>107</v>
      </c>
      <c r="G419" s="568"/>
      <c r="H419" s="569"/>
      <c r="I419" s="570"/>
      <c r="J419" s="571"/>
      <c r="K419" s="573"/>
      <c r="L419" s="573"/>
      <c r="M419" s="573"/>
      <c r="N419" s="573"/>
      <c r="O419" s="574"/>
      <c r="P419" s="571"/>
    </row>
    <row r="420" spans="1:16" ht="12.75" hidden="1" customHeight="1" x14ac:dyDescent="0.25">
      <c r="A420" s="566" t="str">
        <f t="shared" si="9"/>
        <v/>
      </c>
      <c r="B420" s="566"/>
      <c r="C420" s="572"/>
      <c r="D420" s="546"/>
      <c r="E420" s="567"/>
      <c r="F420" s="566"/>
      <c r="G420" s="568"/>
      <c r="H420" s="569"/>
      <c r="I420" s="570"/>
      <c r="J420" s="571"/>
      <c r="K420" s="573"/>
      <c r="L420" s="573"/>
      <c r="M420" s="573"/>
      <c r="N420" s="573"/>
      <c r="O420" s="574"/>
      <c r="P420" s="571"/>
    </row>
    <row r="421" spans="1:16" ht="12.75" hidden="1" customHeight="1" x14ac:dyDescent="0.25">
      <c r="A421" s="566" t="str">
        <f t="shared" si="9"/>
        <v/>
      </c>
      <c r="B421" s="566" t="s">
        <v>785</v>
      </c>
      <c r="C421" s="572" t="s">
        <v>8</v>
      </c>
      <c r="D421" s="546" t="s">
        <v>788</v>
      </c>
      <c r="E421" s="567"/>
      <c r="F421" s="566" t="s">
        <v>107</v>
      </c>
      <c r="G421" s="568"/>
      <c r="H421" s="569"/>
      <c r="I421" s="570"/>
      <c r="J421" s="571"/>
      <c r="K421" s="573"/>
      <c r="L421" s="573"/>
      <c r="M421" s="573"/>
      <c r="N421" s="573"/>
      <c r="O421" s="574"/>
      <c r="P421" s="571"/>
    </row>
    <row r="422" spans="1:16" ht="12.75" hidden="1" customHeight="1" x14ac:dyDescent="0.25">
      <c r="A422" s="566" t="str">
        <f t="shared" si="9"/>
        <v/>
      </c>
      <c r="B422" s="566"/>
      <c r="C422" s="572"/>
      <c r="D422" s="546"/>
      <c r="E422" s="567"/>
      <c r="F422" s="566"/>
      <c r="G422" s="568"/>
      <c r="H422" s="569"/>
      <c r="I422" s="570"/>
      <c r="J422" s="571"/>
      <c r="K422" s="573"/>
      <c r="L422" s="573"/>
      <c r="M422" s="573"/>
      <c r="N422" s="573"/>
      <c r="O422" s="574"/>
      <c r="P422" s="571"/>
    </row>
    <row r="423" spans="1:16" ht="12.75" hidden="1" customHeight="1" x14ac:dyDescent="0.25">
      <c r="A423" s="566" t="str">
        <f t="shared" si="9"/>
        <v/>
      </c>
      <c r="B423" s="566" t="s">
        <v>785</v>
      </c>
      <c r="C423" s="572" t="s">
        <v>321</v>
      </c>
      <c r="D423" s="546" t="s">
        <v>789</v>
      </c>
      <c r="E423" s="567"/>
      <c r="F423" s="566"/>
      <c r="G423" s="568"/>
      <c r="H423" s="569"/>
      <c r="I423" s="570"/>
      <c r="J423" s="571"/>
      <c r="K423" s="573"/>
      <c r="L423" s="573"/>
      <c r="M423" s="573"/>
      <c r="N423" s="573"/>
      <c r="O423" s="574"/>
      <c r="P423" s="571"/>
    </row>
    <row r="424" spans="1:16" ht="12.75" hidden="1" customHeight="1" x14ac:dyDescent="0.25">
      <c r="A424" s="566" t="str">
        <f t="shared" si="9"/>
        <v/>
      </c>
      <c r="B424" s="566"/>
      <c r="C424" s="572"/>
      <c r="D424" s="546"/>
      <c r="E424" s="567"/>
      <c r="F424" s="566"/>
      <c r="G424" s="568"/>
      <c r="H424" s="569"/>
      <c r="I424" s="570"/>
      <c r="J424" s="571"/>
      <c r="K424" s="573"/>
      <c r="L424" s="573"/>
      <c r="M424" s="573"/>
      <c r="N424" s="573"/>
      <c r="O424" s="574"/>
      <c r="P424" s="571"/>
    </row>
    <row r="425" spans="1:16" ht="12.75" hidden="1" customHeight="1" x14ac:dyDescent="0.25">
      <c r="A425" s="566" t="str">
        <f t="shared" si="9"/>
        <v/>
      </c>
      <c r="B425" s="566"/>
      <c r="C425" s="572"/>
      <c r="D425" s="546" t="s">
        <v>32</v>
      </c>
      <c r="E425" s="567" t="s">
        <v>790</v>
      </c>
      <c r="F425" s="566" t="s">
        <v>10</v>
      </c>
      <c r="G425" s="568"/>
      <c r="H425" s="569"/>
      <c r="I425" s="570"/>
      <c r="J425" s="571"/>
      <c r="K425" s="573"/>
      <c r="L425" s="573"/>
      <c r="M425" s="573"/>
      <c r="N425" s="573"/>
      <c r="O425" s="574"/>
      <c r="P425" s="571"/>
    </row>
    <row r="426" spans="1:16" ht="12.75" hidden="1" customHeight="1" x14ac:dyDescent="0.25">
      <c r="A426" s="566" t="str">
        <f t="shared" si="9"/>
        <v/>
      </c>
      <c r="B426" s="566"/>
      <c r="C426" s="572"/>
      <c r="D426" s="546"/>
      <c r="E426" s="567"/>
      <c r="F426" s="566"/>
      <c r="G426" s="568"/>
      <c r="H426" s="569"/>
      <c r="I426" s="570"/>
      <c r="J426" s="571"/>
      <c r="K426" s="573"/>
      <c r="L426" s="573"/>
      <c r="M426" s="573"/>
      <c r="N426" s="573"/>
      <c r="O426" s="574"/>
      <c r="P426" s="571"/>
    </row>
    <row r="427" spans="1:16" ht="12.75" hidden="1" customHeight="1" x14ac:dyDescent="0.25">
      <c r="A427" s="566" t="str">
        <f t="shared" si="9"/>
        <v/>
      </c>
      <c r="B427" s="566"/>
      <c r="C427" s="572"/>
      <c r="D427" s="546" t="s">
        <v>33</v>
      </c>
      <c r="E427" s="567" t="s">
        <v>791</v>
      </c>
      <c r="F427" s="566" t="s">
        <v>10</v>
      </c>
      <c r="G427" s="568"/>
      <c r="H427" s="569"/>
      <c r="I427" s="570"/>
      <c r="J427" s="571"/>
      <c r="K427" s="573"/>
      <c r="L427" s="573"/>
      <c r="M427" s="573"/>
      <c r="N427" s="573"/>
      <c r="O427" s="574"/>
      <c r="P427" s="571"/>
    </row>
    <row r="428" spans="1:16" ht="12.75" hidden="1" customHeight="1" x14ac:dyDescent="0.25">
      <c r="A428" s="566" t="str">
        <f t="shared" si="9"/>
        <v/>
      </c>
      <c r="B428" s="566"/>
      <c r="C428" s="572"/>
      <c r="D428" s="546"/>
      <c r="E428" s="567"/>
      <c r="F428" s="566"/>
      <c r="G428" s="568"/>
      <c r="H428" s="569"/>
      <c r="I428" s="570"/>
      <c r="J428" s="571"/>
      <c r="K428" s="573"/>
      <c r="L428" s="573"/>
      <c r="M428" s="573"/>
      <c r="N428" s="573"/>
      <c r="O428" s="574"/>
      <c r="P428" s="571"/>
    </row>
    <row r="429" spans="1:16" ht="12.75" hidden="1" customHeight="1" x14ac:dyDescent="0.25">
      <c r="A429" s="566" t="str">
        <f t="shared" si="9"/>
        <v/>
      </c>
      <c r="B429" s="566"/>
      <c r="C429" s="572"/>
      <c r="D429" s="546" t="s">
        <v>36</v>
      </c>
      <c r="E429" s="567" t="s">
        <v>792</v>
      </c>
      <c r="F429" s="566" t="s">
        <v>10</v>
      </c>
      <c r="G429" s="568"/>
      <c r="H429" s="569"/>
      <c r="I429" s="570"/>
      <c r="J429" s="571"/>
      <c r="K429" s="573"/>
      <c r="L429" s="573"/>
      <c r="M429" s="573"/>
      <c r="N429" s="573"/>
      <c r="O429" s="574"/>
      <c r="P429" s="571"/>
    </row>
    <row r="430" spans="1:16" ht="12.75" hidden="1" customHeight="1" x14ac:dyDescent="0.25">
      <c r="A430" s="566" t="str">
        <f t="shared" si="9"/>
        <v/>
      </c>
      <c r="B430" s="566"/>
      <c r="C430" s="572"/>
      <c r="D430" s="546"/>
      <c r="E430" s="567"/>
      <c r="F430" s="566"/>
      <c r="G430" s="568"/>
      <c r="H430" s="569"/>
      <c r="I430" s="570"/>
      <c r="J430" s="571"/>
      <c r="K430" s="573"/>
      <c r="L430" s="573"/>
      <c r="M430" s="573"/>
      <c r="N430" s="573"/>
      <c r="O430" s="574"/>
      <c r="P430" s="571"/>
    </row>
    <row r="431" spans="1:16" ht="12.75" hidden="1" customHeight="1" x14ac:dyDescent="0.25">
      <c r="A431" s="566" t="str">
        <f t="shared" si="9"/>
        <v/>
      </c>
      <c r="B431" s="566"/>
      <c r="C431" s="557"/>
      <c r="D431" s="546" t="s">
        <v>38</v>
      </c>
      <c r="E431" s="567" t="s">
        <v>793</v>
      </c>
      <c r="F431" s="566" t="s">
        <v>10</v>
      </c>
      <c r="G431" s="568"/>
      <c r="H431" s="569"/>
      <c r="I431" s="570"/>
      <c r="J431" s="571"/>
      <c r="K431" s="573"/>
      <c r="L431" s="573"/>
      <c r="M431" s="573"/>
      <c r="N431" s="573"/>
      <c r="O431" s="574"/>
      <c r="P431" s="571"/>
    </row>
    <row r="432" spans="1:16" ht="12.75" hidden="1" customHeight="1" x14ac:dyDescent="0.25">
      <c r="A432" s="566" t="str">
        <f t="shared" si="9"/>
        <v/>
      </c>
      <c r="B432" s="566"/>
      <c r="C432" s="572"/>
      <c r="D432" s="546"/>
      <c r="E432" s="567"/>
      <c r="F432" s="566"/>
      <c r="G432" s="568"/>
      <c r="H432" s="569"/>
      <c r="I432" s="570"/>
      <c r="J432" s="571"/>
      <c r="K432" s="573"/>
      <c r="L432" s="573"/>
      <c r="M432" s="573"/>
      <c r="N432" s="573"/>
      <c r="O432" s="574"/>
      <c r="P432" s="571"/>
    </row>
    <row r="433" spans="1:16" ht="12.75" hidden="1" customHeight="1" x14ac:dyDescent="0.25">
      <c r="A433" s="566" t="str">
        <f t="shared" si="9"/>
        <v/>
      </c>
      <c r="B433" s="566" t="s">
        <v>794</v>
      </c>
      <c r="C433" s="557" t="s">
        <v>795</v>
      </c>
      <c r="D433" s="546"/>
      <c r="E433" s="567"/>
      <c r="F433" s="566"/>
      <c r="G433" s="568"/>
      <c r="H433" s="569"/>
      <c r="I433" s="570"/>
      <c r="J433" s="571"/>
      <c r="K433" s="573"/>
      <c r="L433" s="573"/>
      <c r="M433" s="573"/>
      <c r="N433" s="573"/>
      <c r="O433" s="574"/>
      <c r="P433" s="571"/>
    </row>
    <row r="434" spans="1:16" ht="12.75" hidden="1" customHeight="1" x14ac:dyDescent="0.25">
      <c r="A434" s="566" t="str">
        <f t="shared" si="9"/>
        <v/>
      </c>
      <c r="B434" s="566"/>
      <c r="C434" s="572"/>
      <c r="D434" s="546"/>
      <c r="E434" s="567"/>
      <c r="F434" s="566"/>
      <c r="G434" s="568"/>
      <c r="H434" s="569"/>
      <c r="I434" s="570"/>
      <c r="J434" s="571"/>
      <c r="K434" s="573"/>
      <c r="L434" s="573"/>
      <c r="M434" s="573"/>
      <c r="N434" s="573"/>
      <c r="O434" s="574"/>
      <c r="P434" s="571"/>
    </row>
    <row r="435" spans="1:16" ht="12.75" hidden="1" customHeight="1" x14ac:dyDescent="0.25">
      <c r="A435" s="566" t="str">
        <f t="shared" si="9"/>
        <v/>
      </c>
      <c r="B435" s="566" t="s">
        <v>794</v>
      </c>
      <c r="C435" s="572" t="s">
        <v>320</v>
      </c>
      <c r="D435" s="546" t="s">
        <v>796</v>
      </c>
      <c r="E435" s="567"/>
      <c r="F435" s="566"/>
      <c r="G435" s="568"/>
      <c r="H435" s="569"/>
      <c r="I435" s="570"/>
      <c r="J435" s="571"/>
      <c r="K435" s="573"/>
      <c r="L435" s="573"/>
      <c r="M435" s="573"/>
      <c r="N435" s="573"/>
      <c r="O435" s="574"/>
      <c r="P435" s="571"/>
    </row>
    <row r="436" spans="1:16" ht="12.75" hidden="1" customHeight="1" x14ac:dyDescent="0.25">
      <c r="A436" s="566" t="str">
        <f t="shared" si="9"/>
        <v/>
      </c>
      <c r="B436" s="566"/>
      <c r="C436" s="572"/>
      <c r="D436" s="546"/>
      <c r="E436" s="567"/>
      <c r="F436" s="566"/>
      <c r="G436" s="568"/>
      <c r="H436" s="569"/>
      <c r="I436" s="570"/>
      <c r="J436" s="571"/>
      <c r="K436" s="573"/>
      <c r="L436" s="573"/>
      <c r="M436" s="573"/>
      <c r="N436" s="573"/>
      <c r="O436" s="574"/>
      <c r="P436" s="571"/>
    </row>
    <row r="437" spans="1:16" ht="12.75" hidden="1" customHeight="1" x14ac:dyDescent="0.25">
      <c r="A437" s="566" t="str">
        <f t="shared" si="9"/>
        <v/>
      </c>
      <c r="B437" s="566"/>
      <c r="C437" s="572"/>
      <c r="D437" s="546" t="s">
        <v>32</v>
      </c>
      <c r="E437" s="567" t="s">
        <v>797</v>
      </c>
      <c r="F437" s="566" t="s">
        <v>10</v>
      </c>
      <c r="G437" s="568"/>
      <c r="H437" s="569"/>
      <c r="I437" s="570"/>
      <c r="J437" s="571"/>
      <c r="K437" s="573"/>
      <c r="L437" s="573"/>
      <c r="M437" s="573"/>
      <c r="N437" s="573"/>
      <c r="O437" s="574"/>
      <c r="P437" s="571"/>
    </row>
    <row r="438" spans="1:16" ht="12.75" hidden="1" customHeight="1" x14ac:dyDescent="0.25">
      <c r="A438" s="566" t="str">
        <f t="shared" si="9"/>
        <v/>
      </c>
      <c r="B438" s="566"/>
      <c r="C438" s="572"/>
      <c r="D438" s="546"/>
      <c r="E438" s="567"/>
      <c r="F438" s="566"/>
      <c r="G438" s="568"/>
      <c r="H438" s="569"/>
      <c r="I438" s="570"/>
      <c r="J438" s="571"/>
      <c r="K438" s="573"/>
      <c r="L438" s="573"/>
      <c r="M438" s="573"/>
      <c r="N438" s="573"/>
      <c r="O438" s="574"/>
      <c r="P438" s="571"/>
    </row>
    <row r="439" spans="1:16" ht="12.75" hidden="1" customHeight="1" x14ac:dyDescent="0.25">
      <c r="A439" s="566" t="str">
        <f t="shared" si="9"/>
        <v/>
      </c>
      <c r="B439" s="566" t="s">
        <v>794</v>
      </c>
      <c r="C439" s="572" t="s">
        <v>8</v>
      </c>
      <c r="D439" s="546" t="s">
        <v>798</v>
      </c>
      <c r="E439" s="567"/>
      <c r="F439" s="566"/>
      <c r="G439" s="568"/>
      <c r="H439" s="569"/>
      <c r="I439" s="570"/>
      <c r="J439" s="571"/>
      <c r="K439" s="573"/>
      <c r="L439" s="573"/>
      <c r="M439" s="573"/>
      <c r="N439" s="573"/>
      <c r="O439" s="574"/>
      <c r="P439" s="571"/>
    </row>
    <row r="440" spans="1:16" ht="12.75" hidden="1" customHeight="1" x14ac:dyDescent="0.25">
      <c r="A440" s="566" t="str">
        <f t="shared" si="9"/>
        <v/>
      </c>
      <c r="B440" s="566"/>
      <c r="C440" s="572"/>
      <c r="D440" s="546"/>
      <c r="E440" s="567"/>
      <c r="F440" s="566"/>
      <c r="G440" s="568"/>
      <c r="H440" s="569"/>
      <c r="I440" s="570"/>
      <c r="J440" s="571"/>
      <c r="K440" s="573"/>
      <c r="L440" s="573"/>
      <c r="M440" s="573"/>
      <c r="N440" s="573"/>
      <c r="O440" s="574"/>
      <c r="P440" s="571"/>
    </row>
    <row r="441" spans="1:16" ht="12.75" hidden="1" customHeight="1" x14ac:dyDescent="0.25">
      <c r="A441" s="566" t="str">
        <f t="shared" si="9"/>
        <v/>
      </c>
      <c r="B441" s="566"/>
      <c r="C441" s="572"/>
      <c r="D441" s="546" t="s">
        <v>32</v>
      </c>
      <c r="E441" s="567" t="s">
        <v>799</v>
      </c>
      <c r="F441" s="566" t="s">
        <v>12</v>
      </c>
      <c r="G441" s="568"/>
      <c r="H441" s="569"/>
      <c r="I441" s="570"/>
      <c r="J441" s="571"/>
      <c r="K441" s="573"/>
      <c r="L441" s="573"/>
      <c r="M441" s="573"/>
      <c r="N441" s="573"/>
      <c r="O441" s="574"/>
      <c r="P441" s="571"/>
    </row>
    <row r="442" spans="1:16" ht="12.75" hidden="1" customHeight="1" x14ac:dyDescent="0.25">
      <c r="A442" s="566" t="str">
        <f t="shared" ref="A442:A506" si="10">CONCATENATE(N442,O442)</f>
        <v/>
      </c>
      <c r="B442" s="566"/>
      <c r="C442" s="572"/>
      <c r="D442" s="546"/>
      <c r="E442" s="567"/>
      <c r="F442" s="566"/>
      <c r="G442" s="568"/>
      <c r="H442" s="569"/>
      <c r="I442" s="570"/>
      <c r="J442" s="571"/>
      <c r="K442" s="573"/>
      <c r="L442" s="573"/>
      <c r="M442" s="573"/>
      <c r="N442" s="573"/>
      <c r="O442" s="574"/>
      <c r="P442" s="571"/>
    </row>
    <row r="443" spans="1:16" ht="12.75" hidden="1" customHeight="1" x14ac:dyDescent="0.25">
      <c r="A443" s="566"/>
      <c r="B443" s="566"/>
      <c r="C443" s="572"/>
      <c r="D443" s="546"/>
      <c r="E443" s="567"/>
      <c r="F443" s="566"/>
      <c r="G443" s="568"/>
      <c r="H443" s="569"/>
      <c r="I443" s="570"/>
      <c r="J443" s="571"/>
      <c r="K443" s="573"/>
      <c r="L443" s="573"/>
      <c r="M443" s="573"/>
      <c r="N443" s="573"/>
      <c r="O443" s="574"/>
      <c r="P443" s="571"/>
    </row>
    <row r="444" spans="1:16" ht="12.75" hidden="1" customHeight="1" x14ac:dyDescent="0.25">
      <c r="A444" s="566" t="str">
        <f t="shared" si="10"/>
        <v/>
      </c>
      <c r="B444" s="566" t="s">
        <v>794</v>
      </c>
      <c r="C444" s="572" t="s">
        <v>321</v>
      </c>
      <c r="D444" s="546" t="s">
        <v>800</v>
      </c>
      <c r="E444" s="567"/>
      <c r="F444" s="566"/>
      <c r="G444" s="568"/>
      <c r="H444" s="569"/>
      <c r="I444" s="570"/>
      <c r="J444" s="571"/>
      <c r="K444" s="573"/>
      <c r="L444" s="573"/>
      <c r="M444" s="573"/>
      <c r="N444" s="573"/>
      <c r="O444" s="574"/>
      <c r="P444" s="571"/>
    </row>
    <row r="445" spans="1:16" ht="12.75" hidden="1" customHeight="1" x14ac:dyDescent="0.25">
      <c r="A445" s="566" t="str">
        <f t="shared" si="10"/>
        <v/>
      </c>
      <c r="B445" s="566"/>
      <c r="C445" s="572"/>
      <c r="D445" s="546"/>
      <c r="E445" s="567"/>
      <c r="F445" s="566"/>
      <c r="G445" s="568"/>
      <c r="H445" s="569"/>
      <c r="I445" s="570"/>
      <c r="J445" s="571"/>
      <c r="K445" s="573"/>
      <c r="L445" s="573"/>
      <c r="M445" s="573"/>
      <c r="N445" s="573"/>
      <c r="O445" s="574"/>
      <c r="P445" s="571"/>
    </row>
    <row r="446" spans="1:16" ht="12.75" hidden="1" customHeight="1" x14ac:dyDescent="0.25">
      <c r="A446" s="566" t="str">
        <f t="shared" si="10"/>
        <v/>
      </c>
      <c r="B446" s="566"/>
      <c r="C446" s="572"/>
      <c r="D446" s="546" t="s">
        <v>32</v>
      </c>
      <c r="E446" s="567" t="s">
        <v>801</v>
      </c>
      <c r="F446" s="566" t="s">
        <v>10</v>
      </c>
      <c r="G446" s="568"/>
      <c r="H446" s="569"/>
      <c r="I446" s="570"/>
      <c r="J446" s="571"/>
      <c r="K446" s="573"/>
      <c r="L446" s="573"/>
      <c r="M446" s="573"/>
      <c r="N446" s="573"/>
      <c r="O446" s="574"/>
      <c r="P446" s="571"/>
    </row>
    <row r="447" spans="1:16" ht="12.75" hidden="1" customHeight="1" x14ac:dyDescent="0.25">
      <c r="A447" s="566" t="str">
        <f t="shared" si="10"/>
        <v/>
      </c>
      <c r="B447" s="566"/>
      <c r="C447" s="572"/>
      <c r="D447" s="546"/>
      <c r="E447" s="567" t="s">
        <v>802</v>
      </c>
      <c r="F447" s="566"/>
      <c r="G447" s="568"/>
      <c r="H447" s="569"/>
      <c r="I447" s="570"/>
      <c r="J447" s="571"/>
      <c r="K447" s="573"/>
      <c r="L447" s="573"/>
      <c r="M447" s="573"/>
      <c r="N447" s="573"/>
      <c r="O447" s="574"/>
      <c r="P447" s="571"/>
    </row>
    <row r="448" spans="1:16" ht="12.75" hidden="1" customHeight="1" x14ac:dyDescent="0.25">
      <c r="A448" s="566" t="str">
        <f t="shared" si="10"/>
        <v/>
      </c>
      <c r="B448" s="566"/>
      <c r="C448" s="572"/>
      <c r="D448" s="546"/>
      <c r="E448" s="567" t="s">
        <v>803</v>
      </c>
      <c r="F448" s="566"/>
      <c r="G448" s="568"/>
      <c r="H448" s="569"/>
      <c r="I448" s="570"/>
      <c r="J448" s="571"/>
      <c r="K448" s="573"/>
      <c r="L448" s="573"/>
      <c r="M448" s="573"/>
      <c r="N448" s="573"/>
      <c r="O448" s="574"/>
      <c r="P448" s="571"/>
    </row>
    <row r="449" spans="1:16" ht="12.75" hidden="1" customHeight="1" x14ac:dyDescent="0.25">
      <c r="A449" s="566" t="str">
        <f t="shared" si="10"/>
        <v/>
      </c>
      <c r="B449" s="566"/>
      <c r="C449" s="572"/>
      <c r="D449" s="546"/>
      <c r="E449" s="567"/>
      <c r="F449" s="566"/>
      <c r="G449" s="568"/>
      <c r="H449" s="569"/>
      <c r="I449" s="570"/>
      <c r="J449" s="571"/>
      <c r="K449" s="573"/>
      <c r="L449" s="573"/>
      <c r="M449" s="573"/>
      <c r="N449" s="573"/>
      <c r="O449" s="574"/>
      <c r="P449" s="571"/>
    </row>
    <row r="450" spans="1:16" ht="12.75" hidden="1" customHeight="1" x14ac:dyDescent="0.25">
      <c r="A450" s="566" t="str">
        <f t="shared" si="10"/>
        <v/>
      </c>
      <c r="B450" s="566" t="s">
        <v>794</v>
      </c>
      <c r="C450" s="572" t="s">
        <v>322</v>
      </c>
      <c r="D450" s="546" t="s">
        <v>804</v>
      </c>
      <c r="E450" s="567"/>
      <c r="F450" s="566"/>
      <c r="G450" s="568"/>
      <c r="H450" s="569"/>
      <c r="I450" s="570"/>
      <c r="J450" s="571"/>
      <c r="K450" s="573"/>
      <c r="L450" s="573"/>
      <c r="M450" s="573"/>
      <c r="N450" s="573"/>
      <c r="O450" s="574"/>
      <c r="P450" s="571"/>
    </row>
    <row r="451" spans="1:16" ht="12.75" hidden="1" customHeight="1" x14ac:dyDescent="0.25">
      <c r="A451" s="566" t="str">
        <f t="shared" si="10"/>
        <v/>
      </c>
      <c r="B451" s="566"/>
      <c r="C451" s="572"/>
      <c r="D451" s="546"/>
      <c r="E451" s="567"/>
      <c r="F451" s="566"/>
      <c r="G451" s="568"/>
      <c r="H451" s="569"/>
      <c r="I451" s="570"/>
      <c r="J451" s="571"/>
      <c r="K451" s="573"/>
      <c r="L451" s="573"/>
      <c r="M451" s="573"/>
      <c r="N451" s="573"/>
      <c r="O451" s="574"/>
      <c r="P451" s="571"/>
    </row>
    <row r="452" spans="1:16" ht="12.75" hidden="1" customHeight="1" x14ac:dyDescent="0.25">
      <c r="A452" s="566" t="str">
        <f t="shared" si="10"/>
        <v/>
      </c>
      <c r="B452" s="566"/>
      <c r="C452" s="572"/>
      <c r="D452" s="546" t="s">
        <v>32</v>
      </c>
      <c r="E452" s="567" t="s">
        <v>805</v>
      </c>
      <c r="F452" s="566" t="s">
        <v>24</v>
      </c>
      <c r="G452" s="568"/>
      <c r="H452" s="569"/>
      <c r="I452" s="570"/>
      <c r="J452" s="571"/>
      <c r="K452" s="573"/>
      <c r="L452" s="573"/>
      <c r="M452" s="573"/>
      <c r="N452" s="573"/>
      <c r="O452" s="574"/>
      <c r="P452" s="571"/>
    </row>
    <row r="453" spans="1:16" ht="12.75" hidden="1" customHeight="1" x14ac:dyDescent="0.25">
      <c r="A453" s="566" t="str">
        <f t="shared" si="10"/>
        <v/>
      </c>
      <c r="B453" s="566"/>
      <c r="C453" s="572"/>
      <c r="D453" s="546"/>
      <c r="E453" s="567" t="s">
        <v>806</v>
      </c>
      <c r="F453" s="566"/>
      <c r="G453" s="568"/>
      <c r="H453" s="569"/>
      <c r="I453" s="570"/>
      <c r="J453" s="571"/>
      <c r="K453" s="573"/>
      <c r="L453" s="573"/>
      <c r="M453" s="573"/>
      <c r="N453" s="573"/>
      <c r="O453" s="574"/>
      <c r="P453" s="571"/>
    </row>
    <row r="454" spans="1:16" ht="12.75" hidden="1" customHeight="1" x14ac:dyDescent="0.25">
      <c r="A454" s="566" t="str">
        <f t="shared" si="10"/>
        <v/>
      </c>
      <c r="B454" s="566"/>
      <c r="C454" s="572"/>
      <c r="D454" s="546"/>
      <c r="E454" s="567"/>
      <c r="F454" s="566"/>
      <c r="G454" s="568"/>
      <c r="H454" s="569"/>
      <c r="I454" s="570"/>
      <c r="J454" s="571"/>
      <c r="K454" s="573"/>
      <c r="L454" s="573"/>
      <c r="M454" s="573"/>
      <c r="N454" s="573"/>
      <c r="O454" s="574"/>
      <c r="P454" s="571"/>
    </row>
    <row r="455" spans="1:16" ht="12.75" hidden="1" customHeight="1" x14ac:dyDescent="0.25">
      <c r="A455" s="566" t="str">
        <f t="shared" si="10"/>
        <v/>
      </c>
      <c r="B455" s="566"/>
      <c r="C455" s="572"/>
      <c r="D455" s="546" t="s">
        <v>33</v>
      </c>
      <c r="E455" s="567" t="s">
        <v>807</v>
      </c>
      <c r="F455" s="566" t="s">
        <v>10</v>
      </c>
      <c r="G455" s="568"/>
      <c r="H455" s="569"/>
      <c r="I455" s="570"/>
      <c r="J455" s="571"/>
      <c r="K455" s="573"/>
      <c r="L455" s="573"/>
      <c r="M455" s="573"/>
      <c r="N455" s="573"/>
      <c r="O455" s="574"/>
      <c r="P455" s="571"/>
    </row>
    <row r="456" spans="1:16" ht="12.75" hidden="1" customHeight="1" x14ac:dyDescent="0.25">
      <c r="A456" s="566" t="str">
        <f t="shared" si="10"/>
        <v/>
      </c>
      <c r="B456" s="566"/>
      <c r="C456" s="572"/>
      <c r="D456" s="546"/>
      <c r="E456" s="567"/>
      <c r="F456" s="566"/>
      <c r="G456" s="568"/>
      <c r="H456" s="569"/>
      <c r="I456" s="570"/>
      <c r="J456" s="571"/>
      <c r="K456" s="573"/>
      <c r="L456" s="573"/>
      <c r="M456" s="573"/>
      <c r="N456" s="573"/>
      <c r="O456" s="574"/>
      <c r="P456" s="571"/>
    </row>
    <row r="457" spans="1:16" ht="12.75" hidden="1" customHeight="1" x14ac:dyDescent="0.25">
      <c r="A457" s="566" t="str">
        <f t="shared" si="10"/>
        <v/>
      </c>
      <c r="B457" s="566"/>
      <c r="C457" s="572"/>
      <c r="D457" s="546" t="s">
        <v>36</v>
      </c>
      <c r="E457" s="567" t="s">
        <v>808</v>
      </c>
      <c r="F457" s="566" t="s">
        <v>24</v>
      </c>
      <c r="G457" s="568"/>
      <c r="H457" s="569"/>
      <c r="I457" s="570"/>
      <c r="J457" s="571"/>
      <c r="K457" s="573"/>
      <c r="L457" s="573"/>
      <c r="M457" s="573"/>
      <c r="N457" s="573"/>
      <c r="O457" s="574"/>
      <c r="P457" s="571"/>
    </row>
    <row r="458" spans="1:16" ht="12.75" hidden="1" customHeight="1" x14ac:dyDescent="0.25">
      <c r="A458" s="566" t="str">
        <f t="shared" si="10"/>
        <v/>
      </c>
      <c r="B458" s="566"/>
      <c r="C458" s="572"/>
      <c r="D458" s="546"/>
      <c r="E458" s="567" t="s">
        <v>809</v>
      </c>
      <c r="F458" s="566"/>
      <c r="G458" s="568"/>
      <c r="H458" s="569"/>
      <c r="I458" s="570"/>
      <c r="J458" s="571"/>
      <c r="K458" s="573"/>
      <c r="L458" s="573"/>
      <c r="M458" s="573"/>
      <c r="N458" s="573"/>
      <c r="O458" s="574"/>
      <c r="P458" s="571"/>
    </row>
    <row r="459" spans="1:16" ht="12.75" hidden="1" customHeight="1" x14ac:dyDescent="0.25">
      <c r="A459" s="566" t="str">
        <f t="shared" si="10"/>
        <v/>
      </c>
      <c r="B459" s="566"/>
      <c r="C459" s="572"/>
      <c r="D459" s="546"/>
      <c r="E459" s="567"/>
      <c r="F459" s="566"/>
      <c r="G459" s="568"/>
      <c r="H459" s="569"/>
      <c r="I459" s="570"/>
      <c r="J459" s="571"/>
      <c r="K459" s="573"/>
      <c r="L459" s="573"/>
      <c r="M459" s="573"/>
      <c r="N459" s="573"/>
      <c r="O459" s="574"/>
      <c r="P459" s="571"/>
    </row>
    <row r="460" spans="1:16" ht="12.75" hidden="1" customHeight="1" x14ac:dyDescent="0.25">
      <c r="A460" s="566" t="str">
        <f t="shared" si="10"/>
        <v/>
      </c>
      <c r="B460" s="566" t="s">
        <v>794</v>
      </c>
      <c r="C460" s="572" t="s">
        <v>323</v>
      </c>
      <c r="D460" s="546" t="s">
        <v>810</v>
      </c>
      <c r="E460" s="567"/>
      <c r="F460" s="566" t="s">
        <v>10</v>
      </c>
      <c r="G460" s="568"/>
      <c r="H460" s="569"/>
      <c r="I460" s="570"/>
      <c r="J460" s="571"/>
      <c r="K460" s="573"/>
      <c r="L460" s="573"/>
      <c r="M460" s="573"/>
      <c r="N460" s="573"/>
      <c r="O460" s="574"/>
      <c r="P460" s="571"/>
    </row>
    <row r="461" spans="1:16" ht="12.75" hidden="1" customHeight="1" x14ac:dyDescent="0.25">
      <c r="A461" s="566" t="str">
        <f t="shared" si="10"/>
        <v/>
      </c>
      <c r="B461" s="566"/>
      <c r="C461" s="572"/>
      <c r="D461" s="546"/>
      <c r="E461" s="567"/>
      <c r="F461" s="566"/>
      <c r="G461" s="568"/>
      <c r="H461" s="569"/>
      <c r="I461" s="570"/>
      <c r="J461" s="571"/>
      <c r="K461" s="573"/>
      <c r="L461" s="573"/>
      <c r="M461" s="573"/>
      <c r="N461" s="573"/>
      <c r="O461" s="574"/>
      <c r="P461" s="571"/>
    </row>
    <row r="462" spans="1:16" ht="12.75" hidden="1" customHeight="1" x14ac:dyDescent="0.25">
      <c r="A462" s="566" t="str">
        <f t="shared" si="10"/>
        <v/>
      </c>
      <c r="B462" s="566" t="s">
        <v>811</v>
      </c>
      <c r="C462" s="557" t="s">
        <v>812</v>
      </c>
      <c r="D462" s="546"/>
      <c r="E462" s="567"/>
      <c r="F462" s="566"/>
      <c r="G462" s="568"/>
      <c r="H462" s="569"/>
      <c r="I462" s="570"/>
      <c r="J462" s="571"/>
      <c r="K462" s="573"/>
      <c r="L462" s="573"/>
      <c r="M462" s="573"/>
      <c r="N462" s="573"/>
      <c r="O462" s="574"/>
      <c r="P462" s="571"/>
    </row>
    <row r="463" spans="1:16" ht="12.75" hidden="1" customHeight="1" x14ac:dyDescent="0.25">
      <c r="A463" s="566" t="str">
        <f t="shared" si="10"/>
        <v/>
      </c>
      <c r="B463" s="566"/>
      <c r="C463" s="572"/>
      <c r="D463" s="546"/>
      <c r="E463" s="567"/>
      <c r="F463" s="566"/>
      <c r="G463" s="568"/>
      <c r="H463" s="569"/>
      <c r="I463" s="570"/>
      <c r="J463" s="571"/>
      <c r="K463" s="573"/>
      <c r="L463" s="573"/>
      <c r="M463" s="573"/>
      <c r="N463" s="573"/>
      <c r="O463" s="574"/>
      <c r="P463" s="571"/>
    </row>
    <row r="464" spans="1:16" ht="12.75" hidden="1" customHeight="1" x14ac:dyDescent="0.25">
      <c r="A464" s="566" t="str">
        <f t="shared" si="10"/>
        <v/>
      </c>
      <c r="B464" s="566" t="s">
        <v>811</v>
      </c>
      <c r="C464" s="572" t="s">
        <v>320</v>
      </c>
      <c r="D464" s="546" t="s">
        <v>813</v>
      </c>
      <c r="E464" s="567"/>
      <c r="F464" s="566"/>
      <c r="G464" s="568"/>
      <c r="H464" s="569"/>
      <c r="I464" s="570"/>
      <c r="J464" s="571"/>
      <c r="K464" s="573"/>
      <c r="L464" s="573"/>
      <c r="M464" s="573"/>
      <c r="N464" s="573"/>
      <c r="O464" s="574"/>
      <c r="P464" s="571"/>
    </row>
    <row r="465" spans="1:16" ht="12.75" hidden="1" customHeight="1" x14ac:dyDescent="0.25">
      <c r="A465" s="566" t="str">
        <f t="shared" si="10"/>
        <v/>
      </c>
      <c r="B465" s="566"/>
      <c r="C465" s="572"/>
      <c r="D465" s="546"/>
      <c r="E465" s="567"/>
      <c r="F465" s="566"/>
      <c r="G465" s="568"/>
      <c r="H465" s="569"/>
      <c r="I465" s="570"/>
      <c r="J465" s="571"/>
      <c r="K465" s="573"/>
      <c r="L465" s="573"/>
      <c r="M465" s="573"/>
      <c r="N465" s="573"/>
      <c r="O465" s="574"/>
      <c r="P465" s="571"/>
    </row>
    <row r="466" spans="1:16" ht="12.75" hidden="1" customHeight="1" x14ac:dyDescent="0.25">
      <c r="A466" s="566" t="str">
        <f t="shared" si="10"/>
        <v/>
      </c>
      <c r="B466" s="566"/>
      <c r="C466" s="572"/>
      <c r="D466" s="546" t="s">
        <v>32</v>
      </c>
      <c r="E466" s="567" t="s">
        <v>814</v>
      </c>
      <c r="F466" s="566" t="s">
        <v>10</v>
      </c>
      <c r="G466" s="568"/>
      <c r="H466" s="569"/>
      <c r="I466" s="570"/>
      <c r="J466" s="571"/>
      <c r="K466" s="573"/>
      <c r="L466" s="573"/>
      <c r="M466" s="573"/>
      <c r="N466" s="573"/>
      <c r="O466" s="574"/>
      <c r="P466" s="571"/>
    </row>
    <row r="467" spans="1:16" ht="12.75" hidden="1" customHeight="1" x14ac:dyDescent="0.25">
      <c r="A467" s="566" t="str">
        <f t="shared" si="10"/>
        <v/>
      </c>
      <c r="B467" s="566"/>
      <c r="C467" s="572"/>
      <c r="D467" s="546"/>
      <c r="E467" s="567"/>
      <c r="F467" s="566"/>
      <c r="G467" s="568"/>
      <c r="H467" s="569"/>
      <c r="I467" s="570"/>
      <c r="J467" s="571"/>
      <c r="K467" s="573"/>
      <c r="L467" s="573"/>
      <c r="M467" s="573"/>
      <c r="N467" s="573"/>
      <c r="O467" s="574"/>
      <c r="P467" s="571"/>
    </row>
    <row r="468" spans="1:16" ht="12.75" hidden="1" customHeight="1" x14ac:dyDescent="0.25">
      <c r="A468" s="566" t="str">
        <f t="shared" si="10"/>
        <v/>
      </c>
      <c r="B468" s="566"/>
      <c r="C468" s="572"/>
      <c r="D468" s="546" t="s">
        <v>33</v>
      </c>
      <c r="E468" s="567" t="s">
        <v>815</v>
      </c>
      <c r="F468" s="566" t="s">
        <v>10</v>
      </c>
      <c r="G468" s="568"/>
      <c r="H468" s="569"/>
      <c r="I468" s="570"/>
      <c r="J468" s="571"/>
      <c r="K468" s="573"/>
      <c r="L468" s="573"/>
      <c r="M468" s="573"/>
      <c r="N468" s="573"/>
      <c r="O468" s="574"/>
      <c r="P468" s="571"/>
    </row>
    <row r="469" spans="1:16" ht="12.75" hidden="1" customHeight="1" x14ac:dyDescent="0.25">
      <c r="A469" s="566" t="str">
        <f t="shared" si="10"/>
        <v/>
      </c>
      <c r="B469" s="566"/>
      <c r="C469" s="572"/>
      <c r="D469" s="546"/>
      <c r="E469" s="567"/>
      <c r="F469" s="566"/>
      <c r="G469" s="568"/>
      <c r="H469" s="569"/>
      <c r="I469" s="570"/>
      <c r="J469" s="571"/>
      <c r="K469" s="573"/>
      <c r="L469" s="573"/>
      <c r="M469" s="573"/>
      <c r="N469" s="573"/>
      <c r="O469" s="574"/>
      <c r="P469" s="571"/>
    </row>
    <row r="470" spans="1:16" ht="12.75" hidden="1" customHeight="1" x14ac:dyDescent="0.25">
      <c r="A470" s="566" t="str">
        <f t="shared" si="10"/>
        <v/>
      </c>
      <c r="B470" s="566"/>
      <c r="C470" s="572"/>
      <c r="D470" s="546" t="s">
        <v>36</v>
      </c>
      <c r="E470" s="567" t="s">
        <v>816</v>
      </c>
      <c r="F470" s="566" t="s">
        <v>10</v>
      </c>
      <c r="G470" s="568"/>
      <c r="H470" s="569"/>
      <c r="I470" s="570"/>
      <c r="J470" s="571"/>
      <c r="K470" s="573"/>
      <c r="L470" s="573"/>
      <c r="M470" s="573"/>
      <c r="N470" s="573"/>
      <c r="O470" s="574"/>
      <c r="P470" s="571"/>
    </row>
    <row r="471" spans="1:16" ht="12.75" hidden="1" customHeight="1" x14ac:dyDescent="0.25">
      <c r="A471" s="566" t="str">
        <f t="shared" si="10"/>
        <v/>
      </c>
      <c r="B471" s="566"/>
      <c r="C471" s="572"/>
      <c r="D471" s="546"/>
      <c r="E471" s="567"/>
      <c r="F471" s="566"/>
      <c r="G471" s="568"/>
      <c r="H471" s="569"/>
      <c r="I471" s="570"/>
      <c r="J471" s="571"/>
      <c r="K471" s="573"/>
      <c r="L471" s="573"/>
      <c r="M471" s="573"/>
      <c r="N471" s="573"/>
      <c r="O471" s="574"/>
      <c r="P471" s="571"/>
    </row>
    <row r="472" spans="1:16" ht="12.75" hidden="1" customHeight="1" x14ac:dyDescent="0.25">
      <c r="A472" s="566" t="str">
        <f t="shared" si="10"/>
        <v/>
      </c>
      <c r="B472" s="566" t="s">
        <v>811</v>
      </c>
      <c r="C472" s="572" t="s">
        <v>8</v>
      </c>
      <c r="D472" s="546" t="s">
        <v>817</v>
      </c>
      <c r="E472" s="567"/>
      <c r="F472" s="566"/>
      <c r="G472" s="568"/>
      <c r="H472" s="569"/>
      <c r="I472" s="570"/>
      <c r="J472" s="571"/>
      <c r="K472" s="573"/>
      <c r="L472" s="573"/>
      <c r="M472" s="573"/>
      <c r="N472" s="573"/>
      <c r="O472" s="574"/>
      <c r="P472" s="571"/>
    </row>
    <row r="473" spans="1:16" ht="12.75" hidden="1" customHeight="1" x14ac:dyDescent="0.25">
      <c r="A473" s="566" t="str">
        <f t="shared" si="10"/>
        <v/>
      </c>
      <c r="B473" s="566"/>
      <c r="C473" s="572"/>
      <c r="D473" s="546"/>
      <c r="E473" s="567"/>
      <c r="F473" s="566"/>
      <c r="G473" s="568"/>
      <c r="H473" s="569"/>
      <c r="I473" s="570"/>
      <c r="J473" s="571"/>
      <c r="K473" s="573"/>
      <c r="L473" s="573"/>
      <c r="M473" s="573"/>
      <c r="N473" s="573"/>
      <c r="O473" s="574"/>
      <c r="P473" s="571"/>
    </row>
    <row r="474" spans="1:16" ht="12.75" hidden="1" customHeight="1" x14ac:dyDescent="0.25">
      <c r="A474" s="566" t="str">
        <f t="shared" si="10"/>
        <v/>
      </c>
      <c r="B474" s="566"/>
      <c r="C474" s="572"/>
      <c r="D474" s="546" t="s">
        <v>32</v>
      </c>
      <c r="E474" s="567" t="s">
        <v>818</v>
      </c>
      <c r="F474" s="566" t="s">
        <v>10</v>
      </c>
      <c r="G474" s="568"/>
      <c r="H474" s="569"/>
      <c r="I474" s="570"/>
      <c r="J474" s="571"/>
      <c r="K474" s="573"/>
      <c r="L474" s="573"/>
      <c r="M474" s="573"/>
      <c r="N474" s="573"/>
      <c r="O474" s="574"/>
      <c r="P474" s="571"/>
    </row>
    <row r="475" spans="1:16" ht="12.75" hidden="1" customHeight="1" x14ac:dyDescent="0.25">
      <c r="A475" s="566" t="str">
        <f t="shared" si="10"/>
        <v/>
      </c>
      <c r="B475" s="566"/>
      <c r="C475" s="572"/>
      <c r="D475" s="546"/>
      <c r="E475" s="567"/>
      <c r="F475" s="566"/>
      <c r="G475" s="568"/>
      <c r="H475" s="569"/>
      <c r="I475" s="570"/>
      <c r="J475" s="571"/>
      <c r="K475" s="573"/>
      <c r="L475" s="573"/>
      <c r="M475" s="573"/>
      <c r="N475" s="573"/>
      <c r="O475" s="574"/>
      <c r="P475" s="571"/>
    </row>
    <row r="476" spans="1:16" ht="12.75" hidden="1" customHeight="1" x14ac:dyDescent="0.25">
      <c r="A476" s="566" t="str">
        <f t="shared" si="10"/>
        <v/>
      </c>
      <c r="B476" s="566"/>
      <c r="C476" s="572"/>
      <c r="D476" s="546" t="s">
        <v>33</v>
      </c>
      <c r="E476" s="567" t="s">
        <v>819</v>
      </c>
      <c r="F476" s="566" t="s">
        <v>10</v>
      </c>
      <c r="G476" s="568"/>
      <c r="H476" s="569"/>
      <c r="I476" s="570"/>
      <c r="J476" s="571"/>
      <c r="K476" s="573"/>
      <c r="L476" s="573"/>
      <c r="M476" s="573"/>
      <c r="N476" s="573"/>
      <c r="O476" s="574"/>
      <c r="P476" s="571"/>
    </row>
    <row r="477" spans="1:16" ht="12.75" hidden="1" customHeight="1" x14ac:dyDescent="0.25">
      <c r="A477" s="566" t="str">
        <f t="shared" si="10"/>
        <v/>
      </c>
      <c r="B477" s="566"/>
      <c r="C477" s="572"/>
      <c r="D477" s="546"/>
      <c r="E477" s="567"/>
      <c r="F477" s="566"/>
      <c r="G477" s="568"/>
      <c r="H477" s="569"/>
      <c r="I477" s="570"/>
      <c r="J477" s="571"/>
      <c r="K477" s="573"/>
      <c r="L477" s="573"/>
      <c r="M477" s="573"/>
      <c r="N477" s="573"/>
      <c r="O477" s="574"/>
      <c r="P477" s="571"/>
    </row>
    <row r="478" spans="1:16" ht="12.75" hidden="1" customHeight="1" x14ac:dyDescent="0.25">
      <c r="A478" s="566" t="str">
        <f t="shared" si="10"/>
        <v/>
      </c>
      <c r="B478" s="566"/>
      <c r="C478" s="572"/>
      <c r="D478" s="546" t="s">
        <v>36</v>
      </c>
      <c r="E478" s="567" t="s">
        <v>820</v>
      </c>
      <c r="F478" s="566" t="s">
        <v>10</v>
      </c>
      <c r="G478" s="568"/>
      <c r="H478" s="569"/>
      <c r="I478" s="570"/>
      <c r="J478" s="571"/>
      <c r="K478" s="573"/>
      <c r="L478" s="573"/>
      <c r="M478" s="573"/>
      <c r="N478" s="573"/>
      <c r="O478" s="574"/>
      <c r="P478" s="571"/>
    </row>
    <row r="479" spans="1:16" ht="12.75" hidden="1" customHeight="1" x14ac:dyDescent="0.25">
      <c r="A479" s="566" t="str">
        <f t="shared" si="10"/>
        <v/>
      </c>
      <c r="B479" s="566"/>
      <c r="C479" s="572"/>
      <c r="D479" s="546"/>
      <c r="E479" s="567"/>
      <c r="F479" s="566"/>
      <c r="G479" s="568"/>
      <c r="H479" s="569"/>
      <c r="I479" s="570"/>
      <c r="J479" s="571"/>
      <c r="K479" s="573"/>
      <c r="L479" s="573"/>
      <c r="M479" s="573"/>
      <c r="N479" s="573"/>
      <c r="O479" s="574"/>
      <c r="P479" s="571"/>
    </row>
    <row r="480" spans="1:16" ht="12.75" hidden="1" customHeight="1" x14ac:dyDescent="0.25">
      <c r="A480" s="566" t="str">
        <f t="shared" si="10"/>
        <v/>
      </c>
      <c r="B480" s="566"/>
      <c r="C480" s="572"/>
      <c r="D480" s="546" t="s">
        <v>38</v>
      </c>
      <c r="E480" s="567" t="s">
        <v>821</v>
      </c>
      <c r="F480" s="566" t="s">
        <v>10</v>
      </c>
      <c r="G480" s="568"/>
      <c r="H480" s="569"/>
      <c r="I480" s="570"/>
      <c r="J480" s="571"/>
      <c r="K480" s="573"/>
      <c r="L480" s="573"/>
      <c r="M480" s="573"/>
      <c r="N480" s="573"/>
      <c r="O480" s="574"/>
      <c r="P480" s="571"/>
    </row>
    <row r="481" spans="1:16" ht="12.75" hidden="1" customHeight="1" x14ac:dyDescent="0.25">
      <c r="A481" s="566" t="str">
        <f t="shared" si="10"/>
        <v/>
      </c>
      <c r="B481" s="566"/>
      <c r="C481" s="572"/>
      <c r="D481" s="546"/>
      <c r="E481" s="567"/>
      <c r="F481" s="566"/>
      <c r="G481" s="568"/>
      <c r="H481" s="569"/>
      <c r="I481" s="570"/>
      <c r="J481" s="571"/>
      <c r="K481" s="573"/>
      <c r="L481" s="573"/>
      <c r="M481" s="573"/>
      <c r="N481" s="573"/>
      <c r="O481" s="574"/>
      <c r="P481" s="571"/>
    </row>
    <row r="482" spans="1:16" ht="12.75" hidden="1" customHeight="1" x14ac:dyDescent="0.25">
      <c r="A482" s="566" t="str">
        <f t="shared" si="10"/>
        <v/>
      </c>
      <c r="B482" s="566"/>
      <c r="C482" s="572"/>
      <c r="D482" s="546" t="s">
        <v>96</v>
      </c>
      <c r="E482" s="567" t="s">
        <v>822</v>
      </c>
      <c r="F482" s="566" t="s">
        <v>10</v>
      </c>
      <c r="G482" s="568"/>
      <c r="H482" s="569"/>
      <c r="I482" s="570"/>
      <c r="J482" s="571"/>
      <c r="K482" s="573"/>
      <c r="L482" s="573"/>
      <c r="M482" s="573"/>
      <c r="N482" s="573"/>
      <c r="O482" s="574"/>
      <c r="P482" s="571"/>
    </row>
    <row r="483" spans="1:16" ht="12.75" hidden="1" customHeight="1" x14ac:dyDescent="0.25">
      <c r="A483" s="566" t="str">
        <f t="shared" si="10"/>
        <v/>
      </c>
      <c r="B483" s="566"/>
      <c r="C483" s="572"/>
      <c r="D483" s="546"/>
      <c r="E483" s="567"/>
      <c r="F483" s="566"/>
      <c r="G483" s="568"/>
      <c r="H483" s="569"/>
      <c r="I483" s="570"/>
      <c r="J483" s="571"/>
      <c r="K483" s="573"/>
      <c r="L483" s="573"/>
      <c r="M483" s="573"/>
      <c r="N483" s="573"/>
      <c r="O483" s="574"/>
      <c r="P483" s="571"/>
    </row>
    <row r="484" spans="1:16" ht="12.75" hidden="1" customHeight="1" x14ac:dyDescent="0.25">
      <c r="A484" s="566" t="str">
        <f t="shared" si="10"/>
        <v/>
      </c>
      <c r="B484" s="566"/>
      <c r="C484" s="572"/>
      <c r="D484" s="546" t="s">
        <v>97</v>
      </c>
      <c r="E484" s="567" t="s">
        <v>823</v>
      </c>
      <c r="F484" s="566" t="s">
        <v>10</v>
      </c>
      <c r="G484" s="568"/>
      <c r="H484" s="569"/>
      <c r="I484" s="570"/>
      <c r="J484" s="571"/>
      <c r="K484" s="573"/>
      <c r="L484" s="573"/>
      <c r="M484" s="573"/>
      <c r="N484" s="573"/>
      <c r="O484" s="574"/>
      <c r="P484" s="571"/>
    </row>
    <row r="485" spans="1:16" ht="12.75" hidden="1" customHeight="1" x14ac:dyDescent="0.25">
      <c r="A485" s="566" t="str">
        <f t="shared" si="10"/>
        <v/>
      </c>
      <c r="B485" s="566"/>
      <c r="C485" s="572"/>
      <c r="D485" s="546"/>
      <c r="E485" s="567"/>
      <c r="F485" s="566"/>
      <c r="G485" s="568"/>
      <c r="H485" s="569"/>
      <c r="I485" s="570"/>
      <c r="J485" s="571"/>
      <c r="K485" s="573"/>
      <c r="L485" s="573"/>
      <c r="M485" s="573"/>
      <c r="N485" s="573"/>
      <c r="O485" s="574"/>
      <c r="P485" s="571"/>
    </row>
    <row r="486" spans="1:16" ht="12.75" hidden="1" customHeight="1" x14ac:dyDescent="0.25">
      <c r="A486" s="566" t="str">
        <f t="shared" si="10"/>
        <v/>
      </c>
      <c r="B486" s="566"/>
      <c r="C486" s="572"/>
      <c r="D486" s="546" t="s">
        <v>98</v>
      </c>
      <c r="E486" s="567" t="s">
        <v>824</v>
      </c>
      <c r="F486" s="566" t="s">
        <v>10</v>
      </c>
      <c r="G486" s="568"/>
      <c r="H486" s="569"/>
      <c r="I486" s="570"/>
      <c r="J486" s="571"/>
      <c r="K486" s="573"/>
      <c r="L486" s="573"/>
      <c r="M486" s="573"/>
      <c r="N486" s="573"/>
      <c r="O486" s="574"/>
      <c r="P486" s="571"/>
    </row>
    <row r="487" spans="1:16" ht="12.75" hidden="1" customHeight="1" x14ac:dyDescent="0.25">
      <c r="A487" s="566" t="str">
        <f t="shared" si="10"/>
        <v/>
      </c>
      <c r="B487" s="566"/>
      <c r="C487" s="572"/>
      <c r="D487" s="546"/>
      <c r="E487" s="567"/>
      <c r="F487" s="566"/>
      <c r="G487" s="568"/>
      <c r="H487" s="569"/>
      <c r="I487" s="570"/>
      <c r="J487" s="571"/>
      <c r="K487" s="573"/>
      <c r="L487" s="573"/>
      <c r="M487" s="573"/>
      <c r="N487" s="573"/>
      <c r="O487" s="574"/>
      <c r="P487" s="571"/>
    </row>
    <row r="488" spans="1:16" ht="12.75" hidden="1" customHeight="1" x14ac:dyDescent="0.25">
      <c r="A488" s="566" t="str">
        <f t="shared" si="10"/>
        <v/>
      </c>
      <c r="B488" s="566" t="s">
        <v>811</v>
      </c>
      <c r="C488" s="572" t="s">
        <v>321</v>
      </c>
      <c r="D488" s="546" t="s">
        <v>643</v>
      </c>
      <c r="E488" s="567"/>
      <c r="F488" s="566"/>
      <c r="G488" s="568"/>
      <c r="H488" s="569"/>
      <c r="I488" s="570"/>
      <c r="J488" s="571"/>
      <c r="K488" s="573"/>
      <c r="L488" s="573"/>
      <c r="M488" s="573"/>
      <c r="N488" s="573"/>
      <c r="O488" s="574"/>
      <c r="P488" s="571"/>
    </row>
    <row r="489" spans="1:16" ht="12.75" hidden="1" customHeight="1" x14ac:dyDescent="0.25">
      <c r="A489" s="566" t="str">
        <f t="shared" si="10"/>
        <v/>
      </c>
      <c r="B489" s="566"/>
      <c r="C489" s="572"/>
      <c r="D489" s="546"/>
      <c r="E489" s="567"/>
      <c r="F489" s="566"/>
      <c r="G489" s="568"/>
      <c r="H489" s="569"/>
      <c r="I489" s="570"/>
      <c r="J489" s="571"/>
      <c r="K489" s="573"/>
      <c r="L489" s="573"/>
      <c r="M489" s="573"/>
      <c r="N489" s="573"/>
      <c r="O489" s="574"/>
      <c r="P489" s="571"/>
    </row>
    <row r="490" spans="1:16" ht="12.75" hidden="1" customHeight="1" x14ac:dyDescent="0.25">
      <c r="A490" s="566" t="str">
        <f t="shared" si="10"/>
        <v/>
      </c>
      <c r="B490" s="566"/>
      <c r="C490" s="572"/>
      <c r="D490" s="546" t="s">
        <v>32</v>
      </c>
      <c r="E490" s="567" t="s">
        <v>825</v>
      </c>
      <c r="F490" s="566" t="s">
        <v>10</v>
      </c>
      <c r="G490" s="568"/>
      <c r="H490" s="569"/>
      <c r="I490" s="570"/>
      <c r="J490" s="571"/>
      <c r="K490" s="573"/>
      <c r="L490" s="573"/>
      <c r="M490" s="573"/>
      <c r="N490" s="573"/>
      <c r="O490" s="574"/>
      <c r="P490" s="571"/>
    </row>
    <row r="491" spans="1:16" ht="12.75" hidden="1" customHeight="1" x14ac:dyDescent="0.25">
      <c r="A491" s="566" t="str">
        <f t="shared" si="10"/>
        <v/>
      </c>
      <c r="B491" s="566"/>
      <c r="C491" s="572"/>
      <c r="D491" s="546"/>
      <c r="E491" s="567"/>
      <c r="F491" s="566"/>
      <c r="G491" s="568"/>
      <c r="H491" s="569"/>
      <c r="I491" s="570"/>
      <c r="J491" s="571"/>
      <c r="K491" s="573"/>
      <c r="L491" s="573"/>
      <c r="M491" s="573"/>
      <c r="N491" s="573"/>
      <c r="O491" s="574"/>
      <c r="P491" s="571"/>
    </row>
    <row r="492" spans="1:16" ht="12.75" hidden="1" customHeight="1" x14ac:dyDescent="0.25">
      <c r="A492" s="566" t="str">
        <f t="shared" si="10"/>
        <v/>
      </c>
      <c r="B492" s="566"/>
      <c r="C492" s="572"/>
      <c r="D492" s="546" t="s">
        <v>33</v>
      </c>
      <c r="E492" s="567" t="s">
        <v>826</v>
      </c>
      <c r="F492" s="566" t="s">
        <v>10</v>
      </c>
      <c r="G492" s="568"/>
      <c r="H492" s="569"/>
      <c r="I492" s="570"/>
      <c r="J492" s="571"/>
      <c r="K492" s="573"/>
      <c r="L492" s="573"/>
      <c r="M492" s="573"/>
      <c r="N492" s="573"/>
      <c r="O492" s="574"/>
      <c r="P492" s="571"/>
    </row>
    <row r="493" spans="1:16" ht="12.75" hidden="1" customHeight="1" x14ac:dyDescent="0.25">
      <c r="A493" s="566" t="str">
        <f t="shared" si="10"/>
        <v/>
      </c>
      <c r="B493" s="566"/>
      <c r="C493" s="572"/>
      <c r="D493" s="546"/>
      <c r="E493" s="567"/>
      <c r="F493" s="566"/>
      <c r="G493" s="568"/>
      <c r="H493" s="569"/>
      <c r="I493" s="570"/>
      <c r="J493" s="571"/>
      <c r="K493" s="573"/>
      <c r="L493" s="573"/>
      <c r="M493" s="573"/>
      <c r="N493" s="573"/>
      <c r="O493" s="574"/>
      <c r="P493" s="571"/>
    </row>
    <row r="494" spans="1:16" ht="12.75" hidden="1" customHeight="1" x14ac:dyDescent="0.25">
      <c r="A494" s="566" t="str">
        <f t="shared" si="10"/>
        <v/>
      </c>
      <c r="B494" s="566" t="s">
        <v>811</v>
      </c>
      <c r="C494" s="572" t="s">
        <v>322</v>
      </c>
      <c r="D494" s="546" t="s">
        <v>827</v>
      </c>
      <c r="E494" s="567"/>
      <c r="F494" s="566"/>
      <c r="G494" s="568"/>
      <c r="H494" s="569"/>
      <c r="I494" s="570"/>
      <c r="J494" s="571"/>
      <c r="K494" s="573"/>
      <c r="L494" s="573"/>
      <c r="M494" s="573"/>
      <c r="N494" s="573"/>
      <c r="O494" s="574"/>
      <c r="P494" s="571"/>
    </row>
    <row r="495" spans="1:16" ht="12.75" hidden="1" customHeight="1" x14ac:dyDescent="0.25">
      <c r="A495" s="566" t="str">
        <f t="shared" si="10"/>
        <v/>
      </c>
      <c r="B495" s="566"/>
      <c r="C495" s="572"/>
      <c r="D495" s="546"/>
      <c r="E495" s="567"/>
      <c r="F495" s="566"/>
      <c r="G495" s="568"/>
      <c r="H495" s="569"/>
      <c r="I495" s="570"/>
      <c r="J495" s="571"/>
      <c r="K495" s="573"/>
      <c r="L495" s="573"/>
      <c r="M495" s="573"/>
      <c r="N495" s="573"/>
      <c r="O495" s="574"/>
      <c r="P495" s="571"/>
    </row>
    <row r="496" spans="1:16" ht="12.75" hidden="1" customHeight="1" x14ac:dyDescent="0.25">
      <c r="A496" s="566" t="str">
        <f t="shared" si="10"/>
        <v/>
      </c>
      <c r="B496" s="566"/>
      <c r="C496" s="572"/>
      <c r="D496" s="546" t="s">
        <v>32</v>
      </c>
      <c r="E496" s="567" t="s">
        <v>828</v>
      </c>
      <c r="F496" s="566" t="s">
        <v>10</v>
      </c>
      <c r="G496" s="568"/>
      <c r="H496" s="569"/>
      <c r="I496" s="570"/>
      <c r="J496" s="571"/>
      <c r="K496" s="573"/>
      <c r="L496" s="573"/>
      <c r="M496" s="573"/>
      <c r="N496" s="573"/>
      <c r="O496" s="574"/>
      <c r="P496" s="571"/>
    </row>
    <row r="497" spans="1:16" ht="12.75" hidden="1" customHeight="1" x14ac:dyDescent="0.25">
      <c r="A497" s="566" t="str">
        <f t="shared" si="10"/>
        <v/>
      </c>
      <c r="B497" s="566"/>
      <c r="C497" s="572"/>
      <c r="D497" s="546"/>
      <c r="E497" s="567"/>
      <c r="F497" s="566"/>
      <c r="G497" s="568"/>
      <c r="H497" s="569"/>
      <c r="I497" s="570"/>
      <c r="J497" s="571"/>
      <c r="K497" s="573"/>
      <c r="L497" s="573"/>
      <c r="M497" s="573"/>
      <c r="N497" s="573"/>
      <c r="O497" s="574"/>
      <c r="P497" s="571"/>
    </row>
    <row r="498" spans="1:16" ht="12.75" customHeight="1" x14ac:dyDescent="0.25">
      <c r="A498" s="566" t="str">
        <f t="shared" si="10"/>
        <v/>
      </c>
      <c r="B498" s="566"/>
      <c r="C498" s="579" t="s">
        <v>830</v>
      </c>
      <c r="D498" s="546"/>
      <c r="E498" s="567"/>
      <c r="F498" s="566"/>
      <c r="G498" s="568"/>
      <c r="H498" s="569"/>
      <c r="I498" s="570"/>
      <c r="J498" s="571"/>
      <c r="K498" s="573"/>
      <c r="L498" s="573"/>
      <c r="M498" s="573"/>
      <c r="N498" s="573"/>
      <c r="O498" s="574"/>
      <c r="P498" s="571"/>
    </row>
    <row r="499" spans="1:16" ht="12.75" customHeight="1" x14ac:dyDescent="0.25">
      <c r="A499" s="566" t="str">
        <f t="shared" si="10"/>
        <v/>
      </c>
      <c r="B499" s="566"/>
      <c r="C499" s="572"/>
      <c r="D499" s="546"/>
      <c r="E499" s="567"/>
      <c r="F499" s="566"/>
      <c r="G499" s="568"/>
      <c r="H499" s="569"/>
      <c r="I499" s="570"/>
      <c r="J499" s="571"/>
      <c r="K499" s="573"/>
      <c r="L499" s="573"/>
      <c r="M499" s="573"/>
      <c r="N499" s="573"/>
      <c r="O499" s="574"/>
      <c r="P499" s="571"/>
    </row>
    <row r="500" spans="1:16" ht="12.75" customHeight="1" x14ac:dyDescent="0.25">
      <c r="A500" s="566" t="str">
        <f t="shared" si="10"/>
        <v/>
      </c>
      <c r="B500" s="566" t="s">
        <v>831</v>
      </c>
      <c r="C500" s="557" t="s">
        <v>157</v>
      </c>
      <c r="D500" s="546"/>
      <c r="E500" s="567"/>
      <c r="F500" s="566"/>
      <c r="G500" s="568"/>
      <c r="H500" s="569"/>
      <c r="I500" s="570"/>
      <c r="J500" s="571"/>
      <c r="K500" s="573"/>
      <c r="L500" s="573"/>
      <c r="M500" s="573"/>
      <c r="N500" s="573"/>
      <c r="O500" s="574"/>
      <c r="P500" s="571"/>
    </row>
    <row r="501" spans="1:16" ht="12.75" customHeight="1" x14ac:dyDescent="0.25">
      <c r="A501" s="566" t="str">
        <f t="shared" si="10"/>
        <v/>
      </c>
      <c r="B501" s="566"/>
      <c r="C501" s="557" t="s">
        <v>156</v>
      </c>
      <c r="D501" s="546"/>
      <c r="E501" s="567"/>
      <c r="F501" s="566"/>
      <c r="G501" s="568"/>
      <c r="H501" s="569"/>
      <c r="I501" s="570"/>
      <c r="J501" s="571"/>
      <c r="K501" s="573"/>
      <c r="L501" s="573"/>
      <c r="M501" s="573"/>
      <c r="N501" s="573"/>
      <c r="O501" s="574"/>
      <c r="P501" s="571"/>
    </row>
    <row r="502" spans="1:16" ht="12.75" customHeight="1" x14ac:dyDescent="0.25">
      <c r="A502" s="566" t="str">
        <f t="shared" si="10"/>
        <v/>
      </c>
      <c r="B502" s="566"/>
      <c r="C502" s="572"/>
      <c r="D502" s="546"/>
      <c r="E502" s="567"/>
      <c r="F502" s="566"/>
      <c r="G502" s="568"/>
      <c r="H502" s="569"/>
      <c r="I502" s="570"/>
      <c r="J502" s="571"/>
      <c r="K502" s="573"/>
      <c r="L502" s="573"/>
      <c r="M502" s="573"/>
      <c r="N502" s="573"/>
      <c r="O502" s="574"/>
      <c r="P502" s="571"/>
    </row>
    <row r="503" spans="1:16" ht="12.75" customHeight="1" x14ac:dyDescent="0.25">
      <c r="A503" s="566" t="str">
        <f t="shared" si="10"/>
        <v/>
      </c>
      <c r="B503" s="566"/>
      <c r="C503" s="572" t="s">
        <v>320</v>
      </c>
      <c r="D503" s="546" t="s">
        <v>79</v>
      </c>
      <c r="E503" s="567"/>
      <c r="F503" s="566" t="s">
        <v>12</v>
      </c>
      <c r="G503" s="568">
        <v>9</v>
      </c>
      <c r="H503" s="569"/>
      <c r="I503" s="570"/>
      <c r="J503" s="571"/>
      <c r="K503" s="573"/>
      <c r="L503" s="573"/>
      <c r="M503" s="573"/>
      <c r="N503" s="573"/>
      <c r="O503" s="574"/>
      <c r="P503" s="571"/>
    </row>
    <row r="504" spans="1:16" ht="12.75" customHeight="1" x14ac:dyDescent="0.25">
      <c r="A504" s="566" t="str">
        <f t="shared" si="10"/>
        <v/>
      </c>
      <c r="B504" s="566"/>
      <c r="C504" s="572"/>
      <c r="D504" s="546" t="s">
        <v>832</v>
      </c>
      <c r="E504" s="567"/>
      <c r="F504" s="566"/>
      <c r="G504" s="568"/>
      <c r="H504" s="569"/>
      <c r="I504" s="570"/>
      <c r="J504" s="571"/>
      <c r="K504" s="573"/>
      <c r="L504" s="573"/>
      <c r="M504" s="573"/>
      <c r="N504" s="573"/>
      <c r="O504" s="574"/>
      <c r="P504" s="571"/>
    </row>
    <row r="505" spans="1:16" ht="12.75" customHeight="1" x14ac:dyDescent="0.25">
      <c r="A505" s="566" t="str">
        <f t="shared" si="10"/>
        <v/>
      </c>
      <c r="B505" s="566"/>
      <c r="C505" s="572"/>
      <c r="D505" s="546"/>
      <c r="E505" s="567"/>
      <c r="F505" s="566"/>
      <c r="G505" s="568"/>
      <c r="H505" s="569"/>
      <c r="I505" s="570"/>
      <c r="J505" s="571"/>
      <c r="K505" s="573"/>
      <c r="L505" s="573"/>
      <c r="M505" s="573"/>
      <c r="N505" s="573"/>
      <c r="O505" s="574"/>
      <c r="P505" s="571"/>
    </row>
    <row r="506" spans="1:16" ht="12.75" hidden="1" customHeight="1" x14ac:dyDescent="0.25">
      <c r="A506" s="566" t="str">
        <f t="shared" si="10"/>
        <v/>
      </c>
      <c r="B506" s="566"/>
      <c r="C506" s="572" t="s">
        <v>8</v>
      </c>
      <c r="D506" s="546" t="s">
        <v>80</v>
      </c>
      <c r="E506" s="567"/>
      <c r="F506" s="566" t="s">
        <v>12</v>
      </c>
      <c r="G506" s="568"/>
      <c r="H506" s="569"/>
      <c r="I506" s="570"/>
      <c r="J506" s="571"/>
      <c r="K506" s="573"/>
      <c r="L506" s="573"/>
      <c r="M506" s="573"/>
      <c r="N506" s="573"/>
      <c r="O506" s="574"/>
      <c r="P506" s="571"/>
    </row>
    <row r="507" spans="1:16" ht="12.75" hidden="1" customHeight="1" x14ac:dyDescent="0.25">
      <c r="A507" s="566" t="str">
        <f t="shared" ref="A507:A531" si="11">CONCATENATE(N507,O507)</f>
        <v/>
      </c>
      <c r="B507" s="566"/>
      <c r="C507" s="572"/>
      <c r="D507" s="546" t="s">
        <v>832</v>
      </c>
      <c r="E507" s="567"/>
      <c r="F507" s="566"/>
      <c r="G507" s="568"/>
      <c r="H507" s="569"/>
      <c r="I507" s="570"/>
      <c r="J507" s="571"/>
      <c r="K507" s="573"/>
      <c r="L507" s="573"/>
      <c r="M507" s="573"/>
      <c r="N507" s="573"/>
      <c r="O507" s="574"/>
      <c r="P507" s="571"/>
    </row>
    <row r="508" spans="1:16" ht="12.75" hidden="1" customHeight="1" x14ac:dyDescent="0.25">
      <c r="A508" s="566" t="str">
        <f t="shared" si="11"/>
        <v/>
      </c>
      <c r="B508" s="566"/>
      <c r="C508" s="572"/>
      <c r="D508" s="546"/>
      <c r="E508" s="567"/>
      <c r="F508" s="566"/>
      <c r="G508" s="568"/>
      <c r="H508" s="569"/>
      <c r="I508" s="570"/>
      <c r="J508" s="571"/>
      <c r="K508" s="573"/>
      <c r="L508" s="573"/>
      <c r="M508" s="573"/>
      <c r="N508" s="573"/>
      <c r="O508" s="574"/>
      <c r="P508" s="571"/>
    </row>
    <row r="509" spans="1:16" ht="12.75" customHeight="1" x14ac:dyDescent="0.25">
      <c r="A509" s="566" t="str">
        <f t="shared" si="11"/>
        <v/>
      </c>
      <c r="B509" s="566"/>
      <c r="C509" s="572" t="s">
        <v>348</v>
      </c>
      <c r="D509" s="546" t="s">
        <v>82</v>
      </c>
      <c r="E509" s="567"/>
      <c r="F509" s="566" t="s">
        <v>10</v>
      </c>
      <c r="G509" s="568">
        <v>23</v>
      </c>
      <c r="H509" s="569"/>
      <c r="I509" s="570"/>
      <c r="J509" s="571"/>
      <c r="K509" s="573"/>
      <c r="L509" s="573"/>
      <c r="M509" s="573"/>
      <c r="N509" s="573"/>
      <c r="O509" s="574"/>
      <c r="P509" s="571"/>
    </row>
    <row r="510" spans="1:16" ht="12.75" customHeight="1" x14ac:dyDescent="0.25">
      <c r="A510" s="566" t="str">
        <f t="shared" si="11"/>
        <v/>
      </c>
      <c r="B510" s="566"/>
      <c r="C510" s="572"/>
      <c r="D510" s="546" t="s">
        <v>83</v>
      </c>
      <c r="E510" s="567"/>
      <c r="F510" s="566"/>
      <c r="G510" s="568"/>
      <c r="H510" s="569"/>
      <c r="I510" s="570"/>
      <c r="J510" s="571"/>
      <c r="K510" s="573"/>
      <c r="L510" s="573"/>
      <c r="M510" s="573"/>
      <c r="N510" s="573"/>
      <c r="O510" s="574"/>
      <c r="P510" s="571"/>
    </row>
    <row r="511" spans="1:16" ht="12.75" customHeight="1" x14ac:dyDescent="0.25">
      <c r="A511" s="566" t="str">
        <f t="shared" si="11"/>
        <v/>
      </c>
      <c r="B511" s="566"/>
      <c r="C511" s="572"/>
      <c r="D511" s="546" t="s">
        <v>833</v>
      </c>
      <c r="E511" s="567"/>
      <c r="F511" s="566"/>
      <c r="G511" s="568"/>
      <c r="H511" s="569"/>
      <c r="I511" s="570"/>
      <c r="J511" s="571"/>
      <c r="K511" s="573"/>
      <c r="L511" s="573"/>
      <c r="M511" s="573"/>
      <c r="N511" s="573"/>
      <c r="O511" s="574"/>
      <c r="P511" s="571"/>
    </row>
    <row r="512" spans="1:16" ht="12.75" customHeight="1" x14ac:dyDescent="0.25">
      <c r="A512" s="566" t="str">
        <f t="shared" si="11"/>
        <v/>
      </c>
      <c r="B512" s="566"/>
      <c r="C512" s="572"/>
      <c r="D512" s="546"/>
      <c r="E512" s="567"/>
      <c r="F512" s="566"/>
      <c r="G512" s="568">
        <v>6</v>
      </c>
      <c r="H512" s="569"/>
      <c r="I512" s="570"/>
      <c r="J512" s="571"/>
      <c r="K512" s="573"/>
      <c r="L512" s="573"/>
      <c r="M512" s="573"/>
      <c r="N512" s="573"/>
      <c r="O512" s="574"/>
      <c r="P512" s="571"/>
    </row>
    <row r="513" spans="1:16" ht="12.75" hidden="1" customHeight="1" x14ac:dyDescent="0.25">
      <c r="A513" s="566" t="str">
        <f t="shared" si="11"/>
        <v/>
      </c>
      <c r="B513" s="566"/>
      <c r="C513" s="572" t="s">
        <v>322</v>
      </c>
      <c r="D513" s="546" t="s">
        <v>84</v>
      </c>
      <c r="E513" s="567"/>
      <c r="F513" s="566" t="s">
        <v>12</v>
      </c>
      <c r="G513" s="560"/>
      <c r="H513" s="561"/>
      <c r="I513" s="570"/>
      <c r="J513" s="571"/>
      <c r="K513" s="573"/>
      <c r="L513" s="573"/>
      <c r="M513" s="573"/>
      <c r="N513" s="573"/>
      <c r="O513" s="574"/>
      <c r="P513" s="571"/>
    </row>
    <row r="514" spans="1:16" ht="12.75" hidden="1" customHeight="1" x14ac:dyDescent="0.25">
      <c r="A514" s="566" t="str">
        <f t="shared" si="11"/>
        <v/>
      </c>
      <c r="B514" s="566"/>
      <c r="C514" s="572"/>
      <c r="D514" s="546" t="s">
        <v>81</v>
      </c>
      <c r="E514" s="567"/>
      <c r="F514" s="566"/>
      <c r="G514" s="560"/>
      <c r="H514" s="561"/>
      <c r="I514" s="570"/>
      <c r="J514" s="571"/>
      <c r="K514" s="573"/>
      <c r="L514" s="573"/>
      <c r="M514" s="573"/>
      <c r="N514" s="573"/>
      <c r="O514" s="574"/>
      <c r="P514" s="571"/>
    </row>
    <row r="515" spans="1:16" ht="12.75" hidden="1" customHeight="1" x14ac:dyDescent="0.25">
      <c r="A515" s="566" t="str">
        <f t="shared" si="11"/>
        <v/>
      </c>
      <c r="B515" s="566"/>
      <c r="C515" s="572"/>
      <c r="D515" s="546"/>
      <c r="E515" s="567"/>
      <c r="F515" s="566"/>
      <c r="G515" s="568"/>
      <c r="H515" s="569"/>
      <c r="I515" s="570"/>
      <c r="J515" s="571"/>
      <c r="K515" s="573"/>
      <c r="L515" s="573"/>
      <c r="M515" s="573"/>
      <c r="N515" s="573"/>
      <c r="O515" s="574"/>
      <c r="P515" s="571"/>
    </row>
    <row r="516" spans="1:16" ht="12.75" customHeight="1" x14ac:dyDescent="0.25">
      <c r="A516" s="566" t="str">
        <f t="shared" si="11"/>
        <v/>
      </c>
      <c r="B516" s="566"/>
      <c r="C516" s="572" t="s">
        <v>323</v>
      </c>
      <c r="D516" s="546" t="s">
        <v>834</v>
      </c>
      <c r="E516" s="567"/>
      <c r="F516" s="566" t="s">
        <v>10</v>
      </c>
      <c r="G516" s="568"/>
      <c r="H516" s="569"/>
      <c r="I516" s="570"/>
      <c r="J516" s="571"/>
      <c r="K516" s="573"/>
      <c r="L516" s="573"/>
      <c r="M516" s="573"/>
      <c r="N516" s="573"/>
      <c r="O516" s="574"/>
      <c r="P516" s="571"/>
    </row>
    <row r="517" spans="1:16" ht="12.75" customHeight="1" x14ac:dyDescent="0.25">
      <c r="A517" s="566" t="str">
        <f t="shared" si="11"/>
        <v/>
      </c>
      <c r="B517" s="566"/>
      <c r="C517" s="557"/>
      <c r="D517" s="546"/>
      <c r="E517" s="567"/>
      <c r="F517" s="566"/>
      <c r="G517" s="568"/>
      <c r="H517" s="569"/>
      <c r="I517" s="570"/>
      <c r="J517" s="571"/>
      <c r="K517" s="573"/>
      <c r="L517" s="573"/>
      <c r="M517" s="573"/>
      <c r="N517" s="573"/>
      <c r="O517" s="574"/>
      <c r="P517" s="571"/>
    </row>
    <row r="518" spans="1:16" ht="12.75" hidden="1" customHeight="1" x14ac:dyDescent="0.25">
      <c r="A518" s="566" t="str">
        <f t="shared" si="11"/>
        <v/>
      </c>
      <c r="B518" s="566"/>
      <c r="C518" s="579" t="s">
        <v>835</v>
      </c>
      <c r="D518" s="546"/>
      <c r="E518" s="567"/>
      <c r="F518" s="566"/>
      <c r="G518" s="568"/>
      <c r="H518" s="569"/>
      <c r="I518" s="570"/>
      <c r="J518" s="571"/>
      <c r="K518" s="573"/>
      <c r="L518" s="573"/>
      <c r="M518" s="573"/>
      <c r="N518" s="573"/>
      <c r="O518" s="574"/>
      <c r="P518" s="571"/>
    </row>
    <row r="519" spans="1:16" ht="12.75" hidden="1" customHeight="1" x14ac:dyDescent="0.25">
      <c r="A519" s="566" t="str">
        <f t="shared" si="11"/>
        <v/>
      </c>
      <c r="B519" s="566"/>
      <c r="C519" s="557"/>
      <c r="D519" s="546"/>
      <c r="E519" s="567"/>
      <c r="F519" s="566"/>
      <c r="G519" s="568"/>
      <c r="H519" s="569"/>
      <c r="I519" s="570"/>
      <c r="J519" s="571"/>
      <c r="K519" s="573"/>
      <c r="L519" s="573"/>
      <c r="M519" s="573"/>
      <c r="N519" s="573"/>
      <c r="O519" s="574"/>
      <c r="P519" s="571"/>
    </row>
    <row r="520" spans="1:16" ht="12.75" hidden="1" customHeight="1" x14ac:dyDescent="0.25">
      <c r="A520" s="566" t="str">
        <f t="shared" si="11"/>
        <v/>
      </c>
      <c r="B520" s="566" t="s">
        <v>836</v>
      </c>
      <c r="C520" s="557" t="s">
        <v>527</v>
      </c>
      <c r="D520" s="546"/>
      <c r="E520" s="567"/>
      <c r="F520" s="566"/>
      <c r="G520" s="568"/>
      <c r="H520" s="569"/>
      <c r="I520" s="570"/>
      <c r="J520" s="571"/>
      <c r="K520" s="573"/>
      <c r="L520" s="573"/>
      <c r="M520" s="573"/>
      <c r="N520" s="573"/>
      <c r="O520" s="574"/>
      <c r="P520" s="571"/>
    </row>
    <row r="521" spans="1:16" ht="12.75" hidden="1" customHeight="1" x14ac:dyDescent="0.25">
      <c r="A521" s="566" t="str">
        <f t="shared" si="11"/>
        <v/>
      </c>
      <c r="B521" s="566"/>
      <c r="C521" s="572"/>
      <c r="D521" s="546"/>
      <c r="E521" s="567"/>
      <c r="F521" s="566"/>
      <c r="G521" s="568"/>
      <c r="H521" s="569"/>
      <c r="I521" s="570"/>
      <c r="J521" s="571"/>
      <c r="K521" s="573"/>
      <c r="L521" s="573"/>
      <c r="M521" s="573"/>
      <c r="N521" s="573"/>
      <c r="O521" s="574"/>
      <c r="P521" s="571"/>
    </row>
    <row r="522" spans="1:16" ht="12.75" hidden="1" customHeight="1" x14ac:dyDescent="0.25">
      <c r="A522" s="566" t="str">
        <f t="shared" si="11"/>
        <v/>
      </c>
      <c r="B522" s="566"/>
      <c r="C522" s="572" t="s">
        <v>320</v>
      </c>
      <c r="D522" s="546" t="s">
        <v>361</v>
      </c>
      <c r="E522" s="567"/>
      <c r="F522" s="566" t="s">
        <v>15</v>
      </c>
      <c r="G522" s="568"/>
      <c r="H522" s="569"/>
      <c r="I522" s="570"/>
      <c r="J522" s="571"/>
      <c r="K522" s="573"/>
      <c r="L522" s="573"/>
      <c r="M522" s="573"/>
      <c r="N522" s="573"/>
      <c r="O522" s="574"/>
      <c r="P522" s="571"/>
    </row>
    <row r="523" spans="1:16" ht="12.75" hidden="1" customHeight="1" x14ac:dyDescent="0.25">
      <c r="A523" s="566" t="str">
        <f t="shared" si="11"/>
        <v/>
      </c>
      <c r="B523" s="566"/>
      <c r="C523" s="572"/>
      <c r="D523" s="546"/>
      <c r="E523" s="567"/>
      <c r="F523" s="566"/>
      <c r="G523" s="568"/>
      <c r="H523" s="569"/>
      <c r="I523" s="570"/>
      <c r="J523" s="571"/>
      <c r="K523" s="573"/>
      <c r="L523" s="573"/>
      <c r="M523" s="573"/>
      <c r="N523" s="573"/>
      <c r="O523" s="574"/>
      <c r="P523" s="571"/>
    </row>
    <row r="524" spans="1:16" ht="12.75" hidden="1" customHeight="1" x14ac:dyDescent="0.25">
      <c r="A524" s="566" t="str">
        <f t="shared" si="11"/>
        <v/>
      </c>
      <c r="B524" s="566"/>
      <c r="C524" s="572" t="s">
        <v>8</v>
      </c>
      <c r="D524" s="546" t="s">
        <v>362</v>
      </c>
      <c r="E524" s="567"/>
      <c r="F524" s="566" t="s">
        <v>47</v>
      </c>
      <c r="G524" s="568"/>
      <c r="H524" s="569"/>
      <c r="I524" s="570"/>
      <c r="J524" s="571"/>
      <c r="K524" s="573"/>
      <c r="L524" s="573"/>
      <c r="M524" s="573"/>
      <c r="N524" s="573"/>
      <c r="O524" s="574"/>
      <c r="P524" s="571"/>
    </row>
    <row r="525" spans="1:16" ht="12.75" hidden="1" customHeight="1" x14ac:dyDescent="0.25">
      <c r="A525" s="566" t="str">
        <f t="shared" si="11"/>
        <v/>
      </c>
      <c r="B525" s="566"/>
      <c r="C525" s="572"/>
      <c r="D525" s="546"/>
      <c r="E525" s="567"/>
      <c r="F525" s="566"/>
      <c r="G525" s="568"/>
      <c r="H525" s="569"/>
      <c r="I525" s="570"/>
      <c r="J525" s="571"/>
      <c r="K525" s="573"/>
      <c r="L525" s="573"/>
      <c r="M525" s="573"/>
      <c r="N525" s="573"/>
      <c r="O525" s="574"/>
      <c r="P525" s="571"/>
    </row>
    <row r="526" spans="1:16" ht="12.75" hidden="1" customHeight="1" x14ac:dyDescent="0.25">
      <c r="A526" s="566" t="str">
        <f t="shared" si="11"/>
        <v/>
      </c>
      <c r="B526" s="566"/>
      <c r="C526" s="572" t="s">
        <v>321</v>
      </c>
      <c r="D526" s="546" t="s">
        <v>363</v>
      </c>
      <c r="E526" s="567"/>
      <c r="F526" s="566" t="s">
        <v>15</v>
      </c>
      <c r="G526" s="568"/>
      <c r="H526" s="569"/>
      <c r="I526" s="570"/>
      <c r="J526" s="571"/>
      <c r="K526" s="573"/>
      <c r="L526" s="573"/>
      <c r="M526" s="573"/>
      <c r="N526" s="573"/>
      <c r="O526" s="574"/>
      <c r="P526" s="571"/>
    </row>
    <row r="527" spans="1:16" ht="12.75" customHeight="1" x14ac:dyDescent="0.25">
      <c r="A527" s="566" t="str">
        <f t="shared" si="11"/>
        <v/>
      </c>
      <c r="B527" s="566"/>
      <c r="C527" s="572"/>
      <c r="D527" s="546"/>
      <c r="E527" s="567"/>
      <c r="F527" s="566"/>
      <c r="G527" s="568"/>
      <c r="H527" s="569"/>
      <c r="I527" s="570"/>
      <c r="J527" s="571"/>
      <c r="K527" s="573"/>
      <c r="L527" s="573"/>
      <c r="M527" s="573"/>
      <c r="N527" s="573"/>
      <c r="O527" s="574"/>
      <c r="P527" s="571"/>
    </row>
    <row r="528" spans="1:16" ht="12.75" customHeight="1" x14ac:dyDescent="0.25">
      <c r="A528" s="566"/>
      <c r="B528" s="566"/>
      <c r="C528" s="572"/>
      <c r="D528" s="546"/>
      <c r="E528" s="567"/>
      <c r="F528" s="566"/>
      <c r="G528" s="568"/>
      <c r="H528" s="569"/>
      <c r="I528" s="570"/>
      <c r="J528" s="571"/>
      <c r="K528" s="573"/>
      <c r="L528" s="573"/>
      <c r="M528" s="573"/>
      <c r="N528" s="573"/>
      <c r="O528" s="574"/>
      <c r="P528" s="571"/>
    </row>
    <row r="529" spans="1:16" ht="12.75" customHeight="1" x14ac:dyDescent="0.25">
      <c r="A529" s="566"/>
      <c r="B529" s="566"/>
      <c r="C529" s="572"/>
      <c r="D529" s="546"/>
      <c r="E529" s="567"/>
      <c r="F529" s="566"/>
      <c r="G529" s="568"/>
      <c r="H529" s="569"/>
      <c r="I529" s="570"/>
      <c r="J529" s="571"/>
      <c r="K529" s="573"/>
      <c r="L529" s="573"/>
      <c r="M529" s="573"/>
      <c r="N529" s="573"/>
      <c r="O529" s="574"/>
      <c r="P529" s="571"/>
    </row>
    <row r="530" spans="1:16" ht="12.75" customHeight="1" x14ac:dyDescent="0.25">
      <c r="A530" s="566"/>
      <c r="B530" s="566"/>
      <c r="C530" s="572"/>
      <c r="D530" s="546"/>
      <c r="E530" s="567"/>
      <c r="F530" s="566"/>
      <c r="G530" s="568"/>
      <c r="H530" s="569"/>
      <c r="I530" s="570"/>
      <c r="J530" s="571"/>
      <c r="K530" s="573"/>
      <c r="L530" s="573"/>
      <c r="M530" s="573"/>
      <c r="N530" s="573"/>
      <c r="O530" s="574"/>
      <c r="P530" s="571"/>
    </row>
    <row r="531" spans="1:16" ht="12.75" customHeight="1" x14ac:dyDescent="0.25">
      <c r="A531" s="566" t="str">
        <f t="shared" si="11"/>
        <v/>
      </c>
      <c r="B531" s="566"/>
      <c r="C531" s="572"/>
      <c r="D531" s="546"/>
      <c r="E531" s="567"/>
      <c r="F531" s="566"/>
      <c r="G531" s="568"/>
      <c r="H531" s="569"/>
      <c r="I531" s="586"/>
      <c r="J531" s="571"/>
      <c r="K531" s="573"/>
      <c r="L531" s="573"/>
      <c r="M531" s="573"/>
      <c r="N531" s="573"/>
      <c r="O531" s="574"/>
      <c r="P531" s="571"/>
    </row>
    <row r="532" spans="1:16" ht="20.100000000000001" customHeight="1" x14ac:dyDescent="0.25">
      <c r="A532" s="587" t="str">
        <f>$B$9</f>
        <v>SANS 1200G</v>
      </c>
      <c r="B532" s="588"/>
      <c r="C532" s="589" t="s">
        <v>21</v>
      </c>
      <c r="D532" s="589"/>
      <c r="E532" s="589"/>
      <c r="F532" s="590"/>
      <c r="G532" s="590"/>
      <c r="H532" s="590"/>
      <c r="I532" s="570"/>
      <c r="J532" s="591"/>
      <c r="K532" s="546"/>
      <c r="L532" s="546"/>
      <c r="M532" s="546"/>
      <c r="N532" s="546"/>
      <c r="O532" s="546"/>
      <c r="P532" s="591"/>
    </row>
    <row r="533" spans="1:16" ht="12.75" customHeight="1" x14ac:dyDescent="0.25"/>
    <row r="534" spans="1:16" ht="12.75" customHeight="1" x14ac:dyDescent="0.25"/>
    <row r="535" spans="1:16" ht="12.75" customHeight="1" x14ac:dyDescent="0.25"/>
    <row r="536" spans="1:16" ht="12.75" customHeight="1" x14ac:dyDescent="0.25"/>
    <row r="537" spans="1:16" ht="12.75" customHeight="1" x14ac:dyDescent="0.25"/>
    <row r="538" spans="1:16" ht="12.75" customHeight="1" x14ac:dyDescent="0.25"/>
    <row r="539" spans="1:16" ht="12.75" customHeight="1" x14ac:dyDescent="0.25"/>
    <row r="540" spans="1:16" ht="12.75" customHeight="1" x14ac:dyDescent="0.25"/>
    <row r="541" spans="1:16" ht="12.75" customHeight="1" x14ac:dyDescent="0.25"/>
    <row r="542" spans="1:16" ht="12.75" customHeight="1" x14ac:dyDescent="0.25"/>
    <row r="543" spans="1:16" ht="12.75" customHeight="1" x14ac:dyDescent="0.25"/>
    <row r="544" spans="1:16" ht="12.75" customHeight="1" x14ac:dyDescent="0.25"/>
    <row r="545" spans="1:16" ht="12.75" customHeight="1" x14ac:dyDescent="0.25"/>
    <row r="546" spans="1:16" ht="12.75" customHeight="1" x14ac:dyDescent="0.25"/>
    <row r="547" spans="1:16" ht="12.75" customHeight="1" x14ac:dyDescent="0.25"/>
    <row r="548" spans="1:16" ht="12.75" customHeight="1" x14ac:dyDescent="0.25"/>
    <row r="549" spans="1:16" ht="12.75" customHeight="1" x14ac:dyDescent="0.25"/>
    <row r="550" spans="1:16" ht="12.75" customHeight="1" x14ac:dyDescent="0.25"/>
    <row r="551" spans="1:16" ht="12.75" customHeight="1" x14ac:dyDescent="0.25">
      <c r="A551" s="49"/>
      <c r="B551" s="49"/>
      <c r="C551" s="49"/>
      <c r="F551" s="11"/>
      <c r="G551" s="11"/>
      <c r="H551" s="11"/>
      <c r="I551" s="11"/>
      <c r="J551" s="11"/>
      <c r="P551" s="11"/>
    </row>
    <row r="552" spans="1:16" ht="12.75" customHeight="1" x14ac:dyDescent="0.25">
      <c r="A552" s="49"/>
      <c r="B552" s="49"/>
      <c r="C552" s="49"/>
      <c r="F552" s="11"/>
      <c r="G552" s="11"/>
      <c r="H552" s="11"/>
      <c r="I552" s="11"/>
      <c r="J552" s="11"/>
      <c r="P552" s="11"/>
    </row>
    <row r="553" spans="1:16" ht="12.75" customHeight="1" x14ac:dyDescent="0.25">
      <c r="A553" s="49"/>
      <c r="B553" s="49"/>
      <c r="C553" s="49"/>
      <c r="F553" s="11"/>
      <c r="G553" s="11"/>
      <c r="H553" s="11"/>
      <c r="I553" s="11"/>
      <c r="J553" s="11"/>
      <c r="P553" s="11"/>
    </row>
    <row r="554" spans="1:16" ht="12.75" customHeight="1" x14ac:dyDescent="0.25">
      <c r="A554" s="49"/>
      <c r="B554" s="49"/>
      <c r="C554" s="49"/>
      <c r="F554" s="11"/>
      <c r="G554" s="11"/>
      <c r="H554" s="11"/>
      <c r="I554" s="11"/>
      <c r="J554" s="11"/>
      <c r="P554" s="11"/>
    </row>
    <row r="555" spans="1:16" ht="12.75" customHeight="1" x14ac:dyDescent="0.25">
      <c r="A555" s="49"/>
      <c r="B555" s="49"/>
      <c r="C555" s="49"/>
      <c r="F555" s="11"/>
      <c r="G555" s="11"/>
      <c r="H555" s="11"/>
      <c r="I555" s="11"/>
      <c r="J555" s="11"/>
      <c r="P555" s="11"/>
    </row>
    <row r="556" spans="1:16" ht="12.75" customHeight="1" x14ac:dyDescent="0.25">
      <c r="A556" s="49"/>
      <c r="B556" s="49"/>
      <c r="C556" s="49"/>
      <c r="F556" s="11"/>
      <c r="G556" s="11"/>
      <c r="H556" s="11"/>
      <c r="I556" s="11"/>
      <c r="J556" s="11"/>
      <c r="P556" s="11"/>
    </row>
    <row r="557" spans="1:16" ht="12.75" customHeight="1" x14ac:dyDescent="0.25">
      <c r="A557" s="49"/>
      <c r="B557" s="49"/>
      <c r="C557" s="49"/>
      <c r="F557" s="11"/>
      <c r="G557" s="11"/>
      <c r="H557" s="11"/>
      <c r="I557" s="11"/>
      <c r="J557" s="11"/>
      <c r="P557" s="11"/>
    </row>
    <row r="558" spans="1:16" ht="12.75" customHeight="1" x14ac:dyDescent="0.25">
      <c r="A558" s="49"/>
      <c r="B558" s="49"/>
      <c r="C558" s="49"/>
      <c r="F558" s="11"/>
      <c r="G558" s="11"/>
      <c r="H558" s="11"/>
      <c r="I558" s="11"/>
      <c r="J558" s="11"/>
      <c r="P558" s="11"/>
    </row>
    <row r="559" spans="1:16" ht="12.75" customHeight="1" x14ac:dyDescent="0.25">
      <c r="A559" s="49"/>
      <c r="B559" s="49"/>
      <c r="C559" s="49"/>
      <c r="F559" s="11"/>
      <c r="G559" s="11"/>
      <c r="H559" s="11"/>
      <c r="I559" s="11"/>
      <c r="J559" s="11"/>
      <c r="P559" s="11"/>
    </row>
    <row r="560" spans="1:16" ht="12.75" customHeight="1" x14ac:dyDescent="0.25">
      <c r="A560" s="49"/>
      <c r="B560" s="49"/>
      <c r="C560" s="49"/>
      <c r="F560" s="11"/>
      <c r="G560" s="11"/>
      <c r="H560" s="11"/>
      <c r="I560" s="11"/>
      <c r="J560" s="11"/>
      <c r="P560" s="11"/>
    </row>
    <row r="561" spans="1:16" ht="12.75" customHeight="1" x14ac:dyDescent="0.25">
      <c r="A561" s="49"/>
      <c r="B561" s="49"/>
      <c r="C561" s="49"/>
      <c r="F561" s="11"/>
      <c r="G561" s="11"/>
      <c r="H561" s="11"/>
      <c r="I561" s="11"/>
      <c r="J561" s="11"/>
      <c r="P561" s="11"/>
    </row>
    <row r="562" spans="1:16" ht="12.75" customHeight="1" x14ac:dyDescent="0.25">
      <c r="A562" s="49"/>
      <c r="B562" s="49"/>
      <c r="C562" s="49"/>
      <c r="F562" s="11"/>
      <c r="G562" s="11"/>
      <c r="H562" s="11"/>
      <c r="I562" s="11"/>
      <c r="J562" s="11"/>
      <c r="P562" s="11"/>
    </row>
    <row r="563" spans="1:16" ht="12.75" customHeight="1" x14ac:dyDescent="0.25">
      <c r="A563" s="49"/>
      <c r="B563" s="49"/>
      <c r="C563" s="49"/>
      <c r="F563" s="11"/>
      <c r="G563" s="11"/>
      <c r="H563" s="11"/>
      <c r="I563" s="11"/>
      <c r="J563" s="11"/>
      <c r="P563" s="11"/>
    </row>
    <row r="564" spans="1:16" ht="12.75" customHeight="1" x14ac:dyDescent="0.25">
      <c r="A564" s="49"/>
      <c r="B564" s="49"/>
      <c r="C564" s="49"/>
      <c r="F564" s="11"/>
      <c r="G564" s="11"/>
      <c r="H564" s="11"/>
      <c r="I564" s="11"/>
      <c r="J564" s="11"/>
      <c r="P564" s="11"/>
    </row>
    <row r="565" spans="1:16" ht="12.75" customHeight="1" x14ac:dyDescent="0.25">
      <c r="A565" s="49"/>
      <c r="B565" s="49"/>
      <c r="C565" s="49"/>
      <c r="F565" s="11"/>
      <c r="G565" s="11"/>
      <c r="H565" s="11"/>
      <c r="I565" s="11"/>
      <c r="J565" s="11"/>
      <c r="P565" s="11"/>
    </row>
    <row r="566" spans="1:16" ht="12.75" customHeight="1" x14ac:dyDescent="0.25">
      <c r="A566" s="49"/>
      <c r="B566" s="49"/>
      <c r="C566" s="49"/>
      <c r="F566" s="11"/>
      <c r="G566" s="11"/>
      <c r="H566" s="11"/>
      <c r="I566" s="11"/>
      <c r="J566" s="11"/>
      <c r="P566" s="11"/>
    </row>
    <row r="567" spans="1:16" ht="12.75" customHeight="1" x14ac:dyDescent="0.25">
      <c r="A567" s="49"/>
      <c r="B567" s="49"/>
      <c r="C567" s="49"/>
      <c r="F567" s="11"/>
      <c r="G567" s="11"/>
      <c r="H567" s="11"/>
      <c r="I567" s="11"/>
      <c r="J567" s="11"/>
      <c r="P567" s="11"/>
    </row>
    <row r="568" spans="1:16" ht="12.75" customHeight="1" x14ac:dyDescent="0.25">
      <c r="A568" s="49"/>
      <c r="B568" s="49"/>
      <c r="C568" s="49"/>
      <c r="F568" s="11"/>
      <c r="G568" s="11"/>
      <c r="H568" s="11"/>
      <c r="I568" s="11"/>
      <c r="J568" s="11"/>
      <c r="P568" s="11"/>
    </row>
    <row r="569" spans="1:16" ht="12.75" customHeight="1" x14ac:dyDescent="0.25">
      <c r="A569" s="49"/>
      <c r="B569" s="49"/>
      <c r="C569" s="49"/>
      <c r="F569" s="11"/>
      <c r="G569" s="11"/>
      <c r="H569" s="11"/>
      <c r="I569" s="11"/>
      <c r="J569" s="11"/>
      <c r="P569" s="11"/>
    </row>
    <row r="570" spans="1:16" ht="12.75" customHeight="1" x14ac:dyDescent="0.25">
      <c r="A570" s="49"/>
      <c r="B570" s="49"/>
      <c r="C570" s="49"/>
      <c r="F570" s="11"/>
      <c r="G570" s="11"/>
      <c r="H570" s="11"/>
      <c r="I570" s="11"/>
      <c r="J570" s="11"/>
      <c r="P570" s="11"/>
    </row>
    <row r="571" spans="1:16" ht="12.75" customHeight="1" x14ac:dyDescent="0.25">
      <c r="A571" s="49"/>
      <c r="B571" s="49"/>
      <c r="C571" s="49"/>
      <c r="F571" s="11"/>
      <c r="G571" s="11"/>
      <c r="H571" s="11"/>
      <c r="I571" s="11"/>
      <c r="J571" s="11"/>
      <c r="P571" s="11"/>
    </row>
    <row r="572" spans="1:16" ht="12.75" customHeight="1" x14ac:dyDescent="0.25">
      <c r="A572" s="49"/>
      <c r="B572" s="49"/>
      <c r="C572" s="49"/>
      <c r="F572" s="11"/>
      <c r="G572" s="11"/>
      <c r="H572" s="11"/>
      <c r="I572" s="11"/>
      <c r="J572" s="11"/>
      <c r="P572" s="11"/>
    </row>
    <row r="573" spans="1:16" ht="12.75" customHeight="1" x14ac:dyDescent="0.25">
      <c r="A573" s="49"/>
      <c r="B573" s="49"/>
      <c r="C573" s="49"/>
      <c r="F573" s="11"/>
      <c r="G573" s="11"/>
      <c r="H573" s="11"/>
      <c r="I573" s="11"/>
      <c r="J573" s="11"/>
      <c r="P573" s="11"/>
    </row>
    <row r="574" spans="1:16" ht="12.75" customHeight="1" x14ac:dyDescent="0.25">
      <c r="A574" s="49"/>
      <c r="B574" s="49"/>
      <c r="C574" s="49"/>
      <c r="F574" s="11"/>
      <c r="G574" s="11"/>
      <c r="H574" s="11"/>
      <c r="I574" s="11"/>
      <c r="J574" s="11"/>
      <c r="P574" s="11"/>
    </row>
    <row r="575" spans="1:16" ht="12.75" customHeight="1" x14ac:dyDescent="0.25">
      <c r="A575" s="49"/>
      <c r="B575" s="49"/>
      <c r="C575" s="49"/>
      <c r="F575" s="11"/>
      <c r="G575" s="11"/>
      <c r="H575" s="11"/>
      <c r="I575" s="11"/>
      <c r="J575" s="11"/>
      <c r="P575" s="11"/>
    </row>
    <row r="576" spans="1:16" ht="12.75" customHeight="1" x14ac:dyDescent="0.25">
      <c r="A576" s="49"/>
      <c r="B576" s="49"/>
      <c r="C576" s="49"/>
      <c r="F576" s="11"/>
      <c r="G576" s="11"/>
      <c r="H576" s="11"/>
      <c r="I576" s="11"/>
      <c r="J576" s="11"/>
      <c r="P576" s="11"/>
    </row>
    <row r="577" spans="1:16" ht="12.75" customHeight="1" x14ac:dyDescent="0.25">
      <c r="A577" s="49"/>
      <c r="B577" s="49"/>
      <c r="C577" s="49"/>
      <c r="F577" s="11"/>
      <c r="G577" s="11"/>
      <c r="H577" s="11"/>
      <c r="I577" s="11"/>
      <c r="J577" s="11"/>
      <c r="P577" s="11"/>
    </row>
    <row r="578" spans="1:16" ht="12.75" customHeight="1" x14ac:dyDescent="0.25">
      <c r="A578" s="49"/>
      <c r="B578" s="49"/>
      <c r="C578" s="49"/>
      <c r="F578" s="11"/>
      <c r="G578" s="11"/>
      <c r="H578" s="11"/>
      <c r="I578" s="11"/>
      <c r="J578" s="11"/>
      <c r="P578" s="11"/>
    </row>
    <row r="579" spans="1:16" ht="12.75" customHeight="1" x14ac:dyDescent="0.25">
      <c r="A579" s="49"/>
      <c r="B579" s="49"/>
      <c r="C579" s="49"/>
      <c r="F579" s="11"/>
      <c r="G579" s="11"/>
      <c r="H579" s="11"/>
      <c r="I579" s="11"/>
      <c r="J579" s="11"/>
      <c r="P579" s="11"/>
    </row>
    <row r="580" spans="1:16" ht="12.75" customHeight="1" x14ac:dyDescent="0.25">
      <c r="A580" s="49"/>
      <c r="B580" s="49"/>
      <c r="C580" s="49"/>
      <c r="F580" s="11"/>
      <c r="G580" s="11"/>
      <c r="H580" s="11"/>
      <c r="I580" s="11"/>
      <c r="J580" s="11"/>
      <c r="P580" s="11"/>
    </row>
    <row r="581" spans="1:16" ht="12.75" customHeight="1" x14ac:dyDescent="0.25">
      <c r="A581" s="49"/>
      <c r="B581" s="49"/>
      <c r="C581" s="49"/>
      <c r="F581" s="11"/>
      <c r="G581" s="11"/>
      <c r="H581" s="11"/>
      <c r="I581" s="11"/>
      <c r="J581" s="11"/>
      <c r="P581" s="11"/>
    </row>
    <row r="582" spans="1:16" ht="12.75" customHeight="1" x14ac:dyDescent="0.25">
      <c r="A582" s="49"/>
      <c r="B582" s="49"/>
      <c r="C582" s="49"/>
      <c r="F582" s="11"/>
      <c r="G582" s="11"/>
      <c r="H582" s="11"/>
      <c r="I582" s="11"/>
      <c r="J582" s="11"/>
      <c r="P582" s="11"/>
    </row>
    <row r="583" spans="1:16" ht="12.75" customHeight="1" x14ac:dyDescent="0.25">
      <c r="A583" s="49"/>
      <c r="B583" s="49"/>
      <c r="C583" s="49"/>
      <c r="F583" s="11"/>
      <c r="G583" s="11"/>
      <c r="H583" s="11"/>
      <c r="I583" s="11"/>
      <c r="J583" s="11"/>
      <c r="P583" s="11"/>
    </row>
    <row r="584" spans="1:16" ht="12.75" customHeight="1" x14ac:dyDescent="0.25">
      <c r="A584" s="49"/>
      <c r="B584" s="49"/>
      <c r="C584" s="49"/>
      <c r="F584" s="11"/>
      <c r="G584" s="11"/>
      <c r="H584" s="11"/>
      <c r="I584" s="11"/>
      <c r="J584" s="11"/>
      <c r="P584" s="11"/>
    </row>
    <row r="585" spans="1:16" ht="12.75" customHeight="1" x14ac:dyDescent="0.25">
      <c r="A585" s="49"/>
      <c r="B585" s="49"/>
      <c r="C585" s="49"/>
      <c r="F585" s="11"/>
      <c r="G585" s="11"/>
      <c r="H585" s="11"/>
      <c r="I585" s="11"/>
      <c r="J585" s="11"/>
      <c r="P585" s="11"/>
    </row>
    <row r="586" spans="1:16" ht="12.75" customHeight="1" x14ac:dyDescent="0.25">
      <c r="A586" s="49"/>
      <c r="B586" s="49"/>
      <c r="C586" s="49"/>
      <c r="F586" s="11"/>
      <c r="G586" s="11"/>
      <c r="H586" s="11"/>
      <c r="I586" s="11"/>
      <c r="J586" s="11"/>
      <c r="P586" s="11"/>
    </row>
    <row r="587" spans="1:16" ht="12.75" customHeight="1" x14ac:dyDescent="0.25">
      <c r="A587" s="49"/>
      <c r="B587" s="49"/>
      <c r="C587" s="49"/>
      <c r="F587" s="11"/>
      <c r="G587" s="11"/>
      <c r="H587" s="11"/>
      <c r="I587" s="11"/>
      <c r="J587" s="11"/>
      <c r="P587" s="11"/>
    </row>
    <row r="588" spans="1:16" ht="12.75" customHeight="1" x14ac:dyDescent="0.25">
      <c r="A588" s="49"/>
      <c r="B588" s="49"/>
      <c r="C588" s="49"/>
      <c r="F588" s="11"/>
      <c r="G588" s="11"/>
      <c r="H588" s="11"/>
      <c r="I588" s="11"/>
      <c r="J588" s="11"/>
      <c r="P588" s="11"/>
    </row>
    <row r="589" spans="1:16" ht="12.75" customHeight="1" x14ac:dyDescent="0.25">
      <c r="A589" s="49"/>
      <c r="B589" s="49"/>
      <c r="C589" s="49"/>
      <c r="F589" s="11"/>
      <c r="G589" s="11"/>
      <c r="H589" s="11"/>
      <c r="I589" s="11"/>
      <c r="J589" s="11"/>
      <c r="P589" s="11"/>
    </row>
    <row r="590" spans="1:16" ht="12.75" customHeight="1" x14ac:dyDescent="0.25">
      <c r="A590" s="49"/>
      <c r="B590" s="49"/>
      <c r="C590" s="49"/>
      <c r="F590" s="11"/>
      <c r="G590" s="11"/>
      <c r="H590" s="11"/>
      <c r="I590" s="11"/>
      <c r="J590" s="11"/>
      <c r="P590" s="11"/>
    </row>
    <row r="591" spans="1:16" ht="12.75" customHeight="1" x14ac:dyDescent="0.25">
      <c r="A591" s="49"/>
      <c r="B591" s="49"/>
      <c r="C591" s="49"/>
      <c r="F591" s="11"/>
      <c r="G591" s="11"/>
      <c r="H591" s="11"/>
      <c r="I591" s="11"/>
      <c r="J591" s="11"/>
      <c r="P591" s="11"/>
    </row>
    <row r="592" spans="1:16" ht="12.75" customHeight="1" x14ac:dyDescent="0.25">
      <c r="A592" s="49"/>
      <c r="B592" s="49"/>
      <c r="C592" s="49"/>
      <c r="F592" s="11"/>
      <c r="G592" s="11"/>
      <c r="H592" s="11"/>
      <c r="I592" s="11"/>
      <c r="J592" s="11"/>
      <c r="P592" s="11"/>
    </row>
    <row r="593" spans="1:16" ht="12.75" customHeight="1" x14ac:dyDescent="0.25">
      <c r="A593" s="49"/>
      <c r="B593" s="49"/>
      <c r="C593" s="49"/>
      <c r="F593" s="11"/>
      <c r="G593" s="11"/>
      <c r="H593" s="11"/>
      <c r="I593" s="11"/>
      <c r="J593" s="11"/>
      <c r="P593" s="11"/>
    </row>
    <row r="594" spans="1:16" ht="12.75" customHeight="1" x14ac:dyDescent="0.25">
      <c r="A594" s="49"/>
      <c r="B594" s="49"/>
      <c r="C594" s="49"/>
      <c r="F594" s="11"/>
      <c r="G594" s="11"/>
      <c r="H594" s="11"/>
      <c r="I594" s="11"/>
      <c r="J594" s="11"/>
      <c r="P594" s="11"/>
    </row>
    <row r="595" spans="1:16" ht="12.75" customHeight="1" x14ac:dyDescent="0.25">
      <c r="A595" s="49"/>
      <c r="B595" s="49"/>
      <c r="C595" s="49"/>
      <c r="F595" s="11"/>
      <c r="G595" s="11"/>
      <c r="H595" s="11"/>
      <c r="I595" s="11"/>
      <c r="J595" s="11"/>
      <c r="P595" s="11"/>
    </row>
    <row r="596" spans="1:16" ht="12.75" customHeight="1" x14ac:dyDescent="0.25">
      <c r="A596" s="49"/>
      <c r="B596" s="49"/>
      <c r="C596" s="49"/>
      <c r="F596" s="11"/>
      <c r="G596" s="11"/>
      <c r="H596" s="11"/>
      <c r="I596" s="11"/>
      <c r="J596" s="11"/>
      <c r="P596" s="11"/>
    </row>
    <row r="597" spans="1:16" ht="12.75" customHeight="1" x14ac:dyDescent="0.25">
      <c r="A597" s="49"/>
      <c r="B597" s="49"/>
      <c r="C597" s="49"/>
      <c r="F597" s="11"/>
      <c r="G597" s="11"/>
      <c r="H597" s="11"/>
      <c r="I597" s="11"/>
      <c r="J597" s="11"/>
      <c r="P597" s="11"/>
    </row>
    <row r="598" spans="1:16" ht="12.75" customHeight="1" x14ac:dyDescent="0.25">
      <c r="A598" s="49"/>
      <c r="B598" s="49"/>
      <c r="C598" s="49"/>
      <c r="F598" s="11"/>
      <c r="G598" s="11"/>
      <c r="H598" s="11"/>
      <c r="I598" s="11"/>
      <c r="J598" s="11"/>
      <c r="P598" s="11"/>
    </row>
    <row r="599" spans="1:16" ht="12.75" customHeight="1" x14ac:dyDescent="0.25">
      <c r="A599" s="49"/>
      <c r="B599" s="49"/>
      <c r="C599" s="49"/>
      <c r="F599" s="11"/>
      <c r="G599" s="11"/>
      <c r="H599" s="11"/>
      <c r="I599" s="11"/>
      <c r="J599" s="11"/>
      <c r="P599" s="11"/>
    </row>
    <row r="600" spans="1:16" ht="12.75" customHeight="1" x14ac:dyDescent="0.25">
      <c r="A600" s="49"/>
      <c r="B600" s="49"/>
      <c r="C600" s="49"/>
      <c r="F600" s="11"/>
      <c r="G600" s="11"/>
      <c r="H600" s="11"/>
      <c r="I600" s="11"/>
      <c r="J600" s="11"/>
      <c r="P600" s="11"/>
    </row>
    <row r="601" spans="1:16" ht="12.75" customHeight="1" x14ac:dyDescent="0.25">
      <c r="A601" s="49"/>
      <c r="B601" s="49"/>
      <c r="C601" s="49"/>
      <c r="F601" s="11"/>
      <c r="G601" s="11"/>
      <c r="H601" s="11"/>
      <c r="I601" s="11"/>
      <c r="J601" s="11"/>
      <c r="P601" s="11"/>
    </row>
    <row r="602" spans="1:16" ht="12.75" customHeight="1" x14ac:dyDescent="0.25">
      <c r="A602" s="49"/>
      <c r="B602" s="49"/>
      <c r="C602" s="49"/>
      <c r="F602" s="11"/>
      <c r="G602" s="11"/>
      <c r="H602" s="11"/>
      <c r="I602" s="11"/>
      <c r="J602" s="11"/>
      <c r="P602" s="11"/>
    </row>
    <row r="603" spans="1:16" ht="12.75" customHeight="1" x14ac:dyDescent="0.25">
      <c r="A603" s="49"/>
      <c r="B603" s="49"/>
      <c r="C603" s="49"/>
      <c r="F603" s="11"/>
      <c r="G603" s="11"/>
      <c r="H603" s="11"/>
      <c r="I603" s="11"/>
      <c r="J603" s="11"/>
      <c r="P603" s="11"/>
    </row>
    <row r="604" spans="1:16" ht="12.75" customHeight="1" x14ac:dyDescent="0.25">
      <c r="A604" s="49"/>
      <c r="B604" s="49"/>
      <c r="C604" s="49"/>
      <c r="F604" s="11"/>
      <c r="G604" s="11"/>
      <c r="H604" s="11"/>
      <c r="I604" s="11"/>
      <c r="J604" s="11"/>
      <c r="P604" s="11"/>
    </row>
    <row r="605" spans="1:16" ht="12.75" customHeight="1" x14ac:dyDescent="0.25">
      <c r="A605" s="49"/>
      <c r="B605" s="49"/>
      <c r="C605" s="49"/>
      <c r="F605" s="11"/>
      <c r="G605" s="11"/>
      <c r="H605" s="11"/>
      <c r="I605" s="11"/>
      <c r="J605" s="11"/>
      <c r="P605" s="11"/>
    </row>
    <row r="606" spans="1:16" ht="12.75" customHeight="1" x14ac:dyDescent="0.25">
      <c r="A606" s="49"/>
      <c r="B606" s="49"/>
      <c r="C606" s="49"/>
      <c r="F606" s="11"/>
      <c r="G606" s="11"/>
      <c r="H606" s="11"/>
      <c r="I606" s="11"/>
      <c r="J606" s="11"/>
      <c r="P606" s="11"/>
    </row>
    <row r="607" spans="1:16" ht="12.75" customHeight="1" x14ac:dyDescent="0.25">
      <c r="A607" s="49"/>
      <c r="B607" s="49"/>
      <c r="C607" s="49"/>
      <c r="F607" s="11"/>
      <c r="G607" s="11"/>
      <c r="H607" s="11"/>
      <c r="I607" s="11"/>
      <c r="J607" s="11"/>
      <c r="P607" s="11"/>
    </row>
    <row r="608" spans="1:16" ht="12.75" customHeight="1" x14ac:dyDescent="0.25">
      <c r="A608" s="49"/>
      <c r="B608" s="49"/>
      <c r="C608" s="49"/>
      <c r="F608" s="11"/>
      <c r="G608" s="11"/>
      <c r="H608" s="11"/>
      <c r="I608" s="11"/>
      <c r="J608" s="11"/>
      <c r="P608" s="11"/>
    </row>
    <row r="609" spans="1:16" ht="12.75" customHeight="1" x14ac:dyDescent="0.25">
      <c r="A609" s="49"/>
      <c r="B609" s="49"/>
      <c r="C609" s="49"/>
      <c r="F609" s="11"/>
      <c r="G609" s="11"/>
      <c r="H609" s="11"/>
      <c r="I609" s="11"/>
      <c r="J609" s="11"/>
      <c r="P609" s="11"/>
    </row>
    <row r="610" spans="1:16" ht="12.75" customHeight="1" x14ac:dyDescent="0.25">
      <c r="A610" s="49"/>
      <c r="B610" s="49"/>
      <c r="C610" s="49"/>
      <c r="F610" s="11"/>
      <c r="G610" s="11"/>
      <c r="H610" s="11"/>
      <c r="I610" s="11"/>
      <c r="J610" s="11"/>
      <c r="P610" s="11"/>
    </row>
    <row r="611" spans="1:16" ht="12.75" customHeight="1" x14ac:dyDescent="0.25">
      <c r="A611" s="49"/>
      <c r="B611" s="49"/>
      <c r="C611" s="49"/>
      <c r="F611" s="11"/>
      <c r="G611" s="11"/>
      <c r="H611" s="11"/>
      <c r="I611" s="11"/>
      <c r="J611" s="11"/>
      <c r="P611" s="11"/>
    </row>
    <row r="612" spans="1:16" ht="12.75" customHeight="1" x14ac:dyDescent="0.25">
      <c r="A612" s="49"/>
      <c r="B612" s="49"/>
      <c r="C612" s="49"/>
      <c r="F612" s="11"/>
      <c r="G612" s="11"/>
      <c r="H612" s="11"/>
      <c r="I612" s="11"/>
      <c r="J612" s="11"/>
      <c r="P612" s="11"/>
    </row>
    <row r="613" spans="1:16" ht="12.75" customHeight="1" x14ac:dyDescent="0.25">
      <c r="A613" s="49"/>
      <c r="B613" s="49"/>
      <c r="C613" s="49"/>
      <c r="F613" s="11"/>
      <c r="G613" s="11"/>
      <c r="H613" s="11"/>
      <c r="I613" s="11"/>
      <c r="J613" s="11"/>
      <c r="P613" s="11"/>
    </row>
    <row r="614" spans="1:16" ht="12.75" customHeight="1" x14ac:dyDescent="0.25">
      <c r="A614" s="49"/>
      <c r="B614" s="49"/>
      <c r="C614" s="49"/>
      <c r="F614" s="11"/>
      <c r="G614" s="11"/>
      <c r="H614" s="11"/>
      <c r="I614" s="11"/>
      <c r="J614" s="11"/>
      <c r="P614" s="11"/>
    </row>
    <row r="615" spans="1:16" ht="12.75" customHeight="1" x14ac:dyDescent="0.25">
      <c r="A615" s="49"/>
      <c r="B615" s="49"/>
      <c r="C615" s="49"/>
      <c r="F615" s="11"/>
      <c r="G615" s="11"/>
      <c r="H615" s="11"/>
      <c r="I615" s="11"/>
      <c r="J615" s="11"/>
      <c r="P615" s="11"/>
    </row>
    <row r="616" spans="1:16" ht="12.75" customHeight="1" x14ac:dyDescent="0.25">
      <c r="A616" s="49"/>
      <c r="B616" s="49"/>
      <c r="C616" s="49"/>
      <c r="F616" s="11"/>
      <c r="G616" s="11"/>
      <c r="H616" s="11"/>
      <c r="I616" s="11"/>
      <c r="J616" s="11"/>
      <c r="P616" s="11"/>
    </row>
    <row r="617" spans="1:16" ht="12.75" customHeight="1" x14ac:dyDescent="0.25">
      <c r="A617" s="49"/>
      <c r="B617" s="49"/>
      <c r="C617" s="49"/>
      <c r="F617" s="11"/>
      <c r="G617" s="11"/>
      <c r="H617" s="11"/>
      <c r="I617" s="11"/>
      <c r="J617" s="11"/>
      <c r="P617" s="11"/>
    </row>
    <row r="618" spans="1:16" ht="12.75" customHeight="1" x14ac:dyDescent="0.25">
      <c r="A618" s="49"/>
      <c r="B618" s="49"/>
      <c r="C618" s="49"/>
      <c r="F618" s="11"/>
      <c r="G618" s="11"/>
      <c r="H618" s="11"/>
      <c r="I618" s="11"/>
      <c r="J618" s="11"/>
      <c r="P618" s="11"/>
    </row>
    <row r="619" spans="1:16" ht="12.75" customHeight="1" x14ac:dyDescent="0.25">
      <c r="A619" s="49"/>
      <c r="B619" s="49"/>
      <c r="C619" s="49"/>
      <c r="F619" s="11"/>
      <c r="G619" s="11"/>
      <c r="H619" s="11"/>
      <c r="I619" s="11"/>
      <c r="J619" s="11"/>
      <c r="P619" s="11"/>
    </row>
    <row r="620" spans="1:16" ht="12.75" customHeight="1" x14ac:dyDescent="0.25">
      <c r="A620" s="49"/>
      <c r="B620" s="49"/>
      <c r="C620" s="49"/>
      <c r="F620" s="11"/>
      <c r="G620" s="11"/>
      <c r="H620" s="11"/>
      <c r="I620" s="11"/>
      <c r="J620" s="11"/>
      <c r="P620" s="11"/>
    </row>
    <row r="621" spans="1:16" ht="12.75" customHeight="1" x14ac:dyDescent="0.25">
      <c r="A621" s="49"/>
      <c r="B621" s="49"/>
      <c r="C621" s="49"/>
      <c r="F621" s="11"/>
      <c r="G621" s="11"/>
      <c r="H621" s="11"/>
      <c r="I621" s="11"/>
      <c r="J621" s="11"/>
      <c r="P621" s="11"/>
    </row>
    <row r="622" spans="1:16" ht="12.75" customHeight="1" x14ac:dyDescent="0.25">
      <c r="A622" s="49"/>
      <c r="B622" s="49"/>
      <c r="C622" s="49"/>
      <c r="F622" s="11"/>
      <c r="G622" s="11"/>
      <c r="H622" s="11"/>
      <c r="I622" s="11"/>
      <c r="J622" s="11"/>
      <c r="P622" s="11"/>
    </row>
    <row r="623" spans="1:16" ht="12.75" customHeight="1" x14ac:dyDescent="0.25">
      <c r="A623" s="49"/>
      <c r="B623" s="49"/>
      <c r="C623" s="49"/>
      <c r="F623" s="11"/>
      <c r="G623" s="11"/>
      <c r="H623" s="11"/>
      <c r="I623" s="11"/>
      <c r="J623" s="11"/>
      <c r="P623" s="11"/>
    </row>
    <row r="624" spans="1:16" ht="12.75" customHeight="1" x14ac:dyDescent="0.25">
      <c r="A624" s="49"/>
      <c r="B624" s="49"/>
      <c r="C624" s="49"/>
      <c r="F624" s="11"/>
      <c r="G624" s="11"/>
      <c r="H624" s="11"/>
      <c r="I624" s="11"/>
      <c r="J624" s="11"/>
      <c r="P624" s="11"/>
    </row>
    <row r="625" spans="1:16" ht="12.75" customHeight="1" x14ac:dyDescent="0.25">
      <c r="A625" s="49"/>
      <c r="B625" s="49"/>
      <c r="C625" s="49"/>
      <c r="F625" s="11"/>
      <c r="G625" s="11"/>
      <c r="H625" s="11"/>
      <c r="I625" s="11"/>
      <c r="J625" s="11"/>
      <c r="P625" s="11"/>
    </row>
    <row r="626" spans="1:16" ht="12.75" customHeight="1" x14ac:dyDescent="0.25">
      <c r="A626" s="49"/>
      <c r="B626" s="49"/>
      <c r="C626" s="49"/>
      <c r="F626" s="11"/>
      <c r="G626" s="11"/>
      <c r="H626" s="11"/>
      <c r="I626" s="11"/>
      <c r="J626" s="11"/>
      <c r="P626" s="11"/>
    </row>
    <row r="627" spans="1:16" ht="12.75" customHeight="1" x14ac:dyDescent="0.25">
      <c r="A627" s="49"/>
      <c r="B627" s="49"/>
      <c r="C627" s="49"/>
      <c r="F627" s="11"/>
      <c r="G627" s="11"/>
      <c r="H627" s="11"/>
      <c r="I627" s="11"/>
      <c r="J627" s="11"/>
      <c r="P627" s="11"/>
    </row>
    <row r="628" spans="1:16" ht="12.75" customHeight="1" x14ac:dyDescent="0.25">
      <c r="A628" s="49"/>
      <c r="B628" s="49"/>
      <c r="C628" s="49"/>
      <c r="F628" s="11"/>
      <c r="G628" s="11"/>
      <c r="H628" s="11"/>
      <c r="I628" s="11"/>
      <c r="J628" s="11"/>
      <c r="P628" s="11"/>
    </row>
    <row r="629" spans="1:16" ht="12.75" customHeight="1" x14ac:dyDescent="0.25">
      <c r="A629" s="49"/>
      <c r="B629" s="49"/>
      <c r="C629" s="49"/>
      <c r="F629" s="11"/>
      <c r="G629" s="11"/>
      <c r="H629" s="11"/>
      <c r="I629" s="11"/>
      <c r="J629" s="11"/>
      <c r="P629" s="11"/>
    </row>
    <row r="630" spans="1:16" ht="12.75" customHeight="1" x14ac:dyDescent="0.25">
      <c r="A630" s="49"/>
      <c r="B630" s="49"/>
      <c r="C630" s="49"/>
      <c r="F630" s="11"/>
      <c r="G630" s="11"/>
      <c r="H630" s="11"/>
      <c r="I630" s="11"/>
      <c r="J630" s="11"/>
      <c r="P630" s="11"/>
    </row>
    <row r="631" spans="1:16" ht="12.75" customHeight="1" x14ac:dyDescent="0.25">
      <c r="A631" s="49"/>
      <c r="B631" s="49"/>
      <c r="C631" s="49"/>
      <c r="F631" s="11"/>
      <c r="G631" s="11"/>
      <c r="H631" s="11"/>
      <c r="I631" s="11"/>
      <c r="J631" s="11"/>
      <c r="P631" s="11"/>
    </row>
    <row r="632" spans="1:16" ht="12.75" customHeight="1" x14ac:dyDescent="0.25">
      <c r="A632" s="49"/>
      <c r="B632" s="49"/>
      <c r="C632" s="49"/>
      <c r="F632" s="11"/>
      <c r="G632" s="11"/>
      <c r="H632" s="11"/>
      <c r="I632" s="11"/>
      <c r="J632" s="11"/>
      <c r="P632" s="11"/>
    </row>
    <row r="633" spans="1:16" ht="12.75" customHeight="1" x14ac:dyDescent="0.25">
      <c r="A633" s="49"/>
      <c r="B633" s="49"/>
      <c r="C633" s="49"/>
      <c r="F633" s="11"/>
      <c r="G633" s="11"/>
      <c r="H633" s="11"/>
      <c r="I633" s="11"/>
      <c r="J633" s="11"/>
      <c r="P633" s="11"/>
    </row>
    <row r="634" spans="1:16" ht="12.75" customHeight="1" x14ac:dyDescent="0.25">
      <c r="A634" s="49"/>
      <c r="B634" s="49"/>
      <c r="C634" s="49"/>
      <c r="F634" s="11"/>
      <c r="G634" s="11"/>
      <c r="H634" s="11"/>
      <c r="I634" s="11"/>
      <c r="J634" s="11"/>
      <c r="P634" s="11"/>
    </row>
    <row r="635" spans="1:16" ht="12.75" customHeight="1" x14ac:dyDescent="0.25">
      <c r="A635" s="49"/>
      <c r="B635" s="49"/>
      <c r="C635" s="49"/>
      <c r="F635" s="11"/>
      <c r="G635" s="11"/>
      <c r="H635" s="11"/>
      <c r="I635" s="11"/>
      <c r="J635" s="11"/>
      <c r="P635" s="11"/>
    </row>
    <row r="636" spans="1:16" ht="12.75" customHeight="1" x14ac:dyDescent="0.25">
      <c r="A636" s="49"/>
      <c r="B636" s="49"/>
      <c r="C636" s="49"/>
      <c r="F636" s="11"/>
      <c r="G636" s="11"/>
      <c r="H636" s="11"/>
      <c r="I636" s="11"/>
      <c r="J636" s="11"/>
      <c r="P636" s="11"/>
    </row>
    <row r="637" spans="1:16" ht="12.75" customHeight="1" x14ac:dyDescent="0.25">
      <c r="A637" s="49"/>
      <c r="B637" s="49"/>
      <c r="C637" s="49"/>
      <c r="F637" s="11"/>
      <c r="G637" s="11"/>
      <c r="H637" s="11"/>
      <c r="I637" s="11"/>
      <c r="J637" s="11"/>
      <c r="P637" s="11"/>
    </row>
    <row r="638" spans="1:16" ht="12.75" customHeight="1" x14ac:dyDescent="0.25">
      <c r="A638" s="49"/>
      <c r="B638" s="49"/>
      <c r="C638" s="49"/>
      <c r="F638" s="11"/>
      <c r="G638" s="11"/>
      <c r="H638" s="11"/>
      <c r="I638" s="11"/>
      <c r="J638" s="11"/>
      <c r="P638" s="11"/>
    </row>
    <row r="639" spans="1:16" ht="12.75" customHeight="1" x14ac:dyDescent="0.25">
      <c r="A639" s="49"/>
      <c r="B639" s="49"/>
      <c r="C639" s="49"/>
      <c r="F639" s="11"/>
      <c r="G639" s="11"/>
      <c r="H639" s="11"/>
      <c r="I639" s="11"/>
      <c r="J639" s="11"/>
      <c r="P639" s="11"/>
    </row>
    <row r="640" spans="1:16" ht="12.75" customHeight="1" x14ac:dyDescent="0.25">
      <c r="A640" s="49"/>
      <c r="B640" s="49"/>
      <c r="C640" s="49"/>
      <c r="F640" s="11"/>
      <c r="G640" s="11"/>
      <c r="H640" s="11"/>
      <c r="I640" s="11"/>
      <c r="J640" s="11"/>
      <c r="P640" s="11"/>
    </row>
    <row r="641" spans="1:16" ht="12.75" customHeight="1" x14ac:dyDescent="0.25">
      <c r="A641" s="49"/>
      <c r="B641" s="49"/>
      <c r="C641" s="49"/>
      <c r="F641" s="11"/>
      <c r="G641" s="11"/>
      <c r="H641" s="11"/>
      <c r="I641" s="11"/>
      <c r="J641" s="11"/>
      <c r="P641" s="11"/>
    </row>
    <row r="642" spans="1:16" ht="12.75" customHeight="1" x14ac:dyDescent="0.25">
      <c r="A642" s="49"/>
      <c r="B642" s="49"/>
      <c r="C642" s="49"/>
      <c r="F642" s="11"/>
      <c r="G642" s="11"/>
      <c r="H642" s="11"/>
      <c r="I642" s="11"/>
      <c r="J642" s="11"/>
      <c r="P642" s="11"/>
    </row>
    <row r="643" spans="1:16" ht="12.75" customHeight="1" x14ac:dyDescent="0.25">
      <c r="A643" s="49"/>
      <c r="B643" s="49"/>
      <c r="C643" s="49"/>
      <c r="F643" s="11"/>
      <c r="G643" s="11"/>
      <c r="H643" s="11"/>
      <c r="I643" s="11"/>
      <c r="J643" s="11"/>
      <c r="P643" s="11"/>
    </row>
    <row r="644" spans="1:16" ht="12.75" customHeight="1" x14ac:dyDescent="0.25">
      <c r="A644" s="49"/>
      <c r="B644" s="49"/>
      <c r="C644" s="49"/>
      <c r="F644" s="11"/>
      <c r="G644" s="11"/>
      <c r="H644" s="11"/>
      <c r="I644" s="11"/>
      <c r="J644" s="11"/>
      <c r="P644" s="11"/>
    </row>
    <row r="645" spans="1:16" ht="12.75" customHeight="1" x14ac:dyDescent="0.25">
      <c r="A645" s="49"/>
      <c r="B645" s="49"/>
      <c r="C645" s="49"/>
      <c r="F645" s="11"/>
      <c r="G645" s="11"/>
      <c r="H645" s="11"/>
      <c r="I645" s="11"/>
      <c r="J645" s="11"/>
      <c r="P645" s="11"/>
    </row>
    <row r="646" spans="1:16" ht="12.75" customHeight="1" x14ac:dyDescent="0.25">
      <c r="A646" s="49"/>
      <c r="B646" s="49"/>
      <c r="C646" s="49"/>
      <c r="F646" s="11"/>
      <c r="G646" s="11"/>
      <c r="H646" s="11"/>
      <c r="I646" s="11"/>
      <c r="J646" s="11"/>
      <c r="P646" s="11"/>
    </row>
    <row r="647" spans="1:16" ht="12.75" customHeight="1" x14ac:dyDescent="0.25">
      <c r="A647" s="49"/>
      <c r="B647" s="49"/>
      <c r="C647" s="49"/>
      <c r="F647" s="11"/>
      <c r="G647" s="11"/>
      <c r="H647" s="11"/>
      <c r="I647" s="11"/>
      <c r="J647" s="11"/>
      <c r="P647" s="11"/>
    </row>
    <row r="648" spans="1:16" ht="12.75" customHeight="1" x14ac:dyDescent="0.25">
      <c r="A648" s="49"/>
      <c r="B648" s="49"/>
      <c r="C648" s="49"/>
      <c r="F648" s="11"/>
      <c r="G648" s="11"/>
      <c r="H648" s="11"/>
      <c r="I648" s="11"/>
      <c r="J648" s="11"/>
      <c r="P648" s="11"/>
    </row>
    <row r="649" spans="1:16" ht="12.75" customHeight="1" x14ac:dyDescent="0.25">
      <c r="A649" s="49"/>
      <c r="B649" s="49"/>
      <c r="C649" s="49"/>
      <c r="F649" s="11"/>
      <c r="G649" s="11"/>
      <c r="H649" s="11"/>
      <c r="I649" s="11"/>
      <c r="J649" s="11"/>
      <c r="P649" s="11"/>
    </row>
    <row r="650" spans="1:16" ht="12.75" customHeight="1" x14ac:dyDescent="0.25">
      <c r="A650" s="49"/>
      <c r="B650" s="49"/>
      <c r="C650" s="49"/>
      <c r="F650" s="11"/>
      <c r="G650" s="11"/>
      <c r="H650" s="11"/>
      <c r="I650" s="11"/>
      <c r="J650" s="11"/>
      <c r="P650" s="11"/>
    </row>
    <row r="651" spans="1:16" ht="12.75" customHeight="1" x14ac:dyDescent="0.25">
      <c r="A651" s="49"/>
      <c r="B651" s="49"/>
      <c r="C651" s="49"/>
      <c r="F651" s="11"/>
      <c r="G651" s="11"/>
      <c r="H651" s="11"/>
      <c r="I651" s="11"/>
      <c r="J651" s="11"/>
      <c r="P651" s="11"/>
    </row>
    <row r="652" spans="1:16" ht="12.75" customHeight="1" x14ac:dyDescent="0.25">
      <c r="A652" s="49"/>
      <c r="B652" s="49"/>
      <c r="C652" s="49"/>
      <c r="F652" s="11"/>
      <c r="G652" s="11"/>
      <c r="H652" s="11"/>
      <c r="I652" s="11"/>
      <c r="J652" s="11"/>
      <c r="P652" s="11"/>
    </row>
    <row r="653" spans="1:16" ht="12.75" customHeight="1" x14ac:dyDescent="0.25">
      <c r="A653" s="49"/>
      <c r="B653" s="49"/>
      <c r="C653" s="49"/>
      <c r="F653" s="11"/>
      <c r="G653" s="11"/>
      <c r="H653" s="11"/>
      <c r="I653" s="11"/>
      <c r="J653" s="11"/>
      <c r="P653" s="11"/>
    </row>
    <row r="654" spans="1:16" ht="12.75" customHeight="1" x14ac:dyDescent="0.25">
      <c r="A654" s="49"/>
      <c r="B654" s="49"/>
      <c r="C654" s="49"/>
      <c r="F654" s="11"/>
      <c r="G654" s="11"/>
      <c r="H654" s="11"/>
      <c r="I654" s="11"/>
      <c r="J654" s="11"/>
      <c r="P654" s="11"/>
    </row>
    <row r="655" spans="1:16" ht="12.75" customHeight="1" x14ac:dyDescent="0.25">
      <c r="A655" s="49"/>
      <c r="B655" s="49"/>
      <c r="C655" s="49"/>
      <c r="F655" s="11"/>
      <c r="G655" s="11"/>
      <c r="H655" s="11"/>
      <c r="I655" s="11"/>
      <c r="J655" s="11"/>
      <c r="P655" s="11"/>
    </row>
    <row r="656" spans="1:16" ht="12.75" customHeight="1" x14ac:dyDescent="0.25">
      <c r="A656" s="49"/>
      <c r="B656" s="49"/>
      <c r="C656" s="49"/>
      <c r="F656" s="11"/>
      <c r="G656" s="11"/>
      <c r="H656" s="11"/>
      <c r="I656" s="11"/>
      <c r="J656" s="11"/>
      <c r="P656" s="11"/>
    </row>
    <row r="657" spans="1:16" ht="12.75" customHeight="1" x14ac:dyDescent="0.25">
      <c r="A657" s="49"/>
      <c r="B657" s="49"/>
      <c r="C657" s="49"/>
      <c r="F657" s="11"/>
      <c r="G657" s="11"/>
      <c r="H657" s="11"/>
      <c r="I657" s="11"/>
      <c r="J657" s="11"/>
      <c r="P657" s="11"/>
    </row>
    <row r="658" spans="1:16" ht="12.75" customHeight="1" x14ac:dyDescent="0.25">
      <c r="A658" s="49"/>
      <c r="B658" s="49"/>
      <c r="C658" s="49"/>
      <c r="F658" s="11"/>
      <c r="G658" s="11"/>
      <c r="H658" s="11"/>
      <c r="I658" s="11"/>
      <c r="J658" s="11"/>
      <c r="P658" s="11"/>
    </row>
    <row r="659" spans="1:16" ht="12.75" customHeight="1" x14ac:dyDescent="0.25">
      <c r="A659" s="49"/>
      <c r="B659" s="49"/>
      <c r="C659" s="49"/>
      <c r="F659" s="11"/>
      <c r="G659" s="11"/>
      <c r="H659" s="11"/>
      <c r="I659" s="11"/>
      <c r="J659" s="11"/>
      <c r="P659" s="11"/>
    </row>
    <row r="660" spans="1:16" ht="12.75" customHeight="1" x14ac:dyDescent="0.25">
      <c r="A660" s="49"/>
      <c r="B660" s="49"/>
      <c r="C660" s="49"/>
      <c r="F660" s="11"/>
      <c r="G660" s="11"/>
      <c r="H660" s="11"/>
      <c r="I660" s="11"/>
      <c r="J660" s="11"/>
      <c r="P660" s="11"/>
    </row>
    <row r="661" spans="1:16" ht="12.75" customHeight="1" x14ac:dyDescent="0.25">
      <c r="A661" s="49"/>
      <c r="B661" s="49"/>
      <c r="C661" s="49"/>
      <c r="F661" s="11"/>
      <c r="G661" s="11"/>
      <c r="H661" s="11"/>
      <c r="I661" s="11"/>
      <c r="J661" s="11"/>
      <c r="P661" s="11"/>
    </row>
    <row r="662" spans="1:16" ht="12.75" customHeight="1" x14ac:dyDescent="0.25">
      <c r="A662" s="49"/>
      <c r="B662" s="49"/>
      <c r="C662" s="49"/>
      <c r="F662" s="11"/>
      <c r="G662" s="11"/>
      <c r="H662" s="11"/>
      <c r="I662" s="11"/>
      <c r="J662" s="11"/>
      <c r="P662" s="11"/>
    </row>
    <row r="663" spans="1:16" ht="12.75" customHeight="1" x14ac:dyDescent="0.25">
      <c r="A663" s="49"/>
      <c r="B663" s="49"/>
      <c r="C663" s="49"/>
      <c r="F663" s="11"/>
      <c r="G663" s="11"/>
      <c r="H663" s="11"/>
      <c r="I663" s="11"/>
      <c r="J663" s="11"/>
      <c r="P663" s="11"/>
    </row>
    <row r="664" spans="1:16" ht="12.75" customHeight="1" x14ac:dyDescent="0.25">
      <c r="A664" s="49"/>
      <c r="B664" s="49"/>
      <c r="C664" s="49"/>
      <c r="F664" s="11"/>
      <c r="G664" s="11"/>
      <c r="H664" s="11"/>
      <c r="I664" s="11"/>
      <c r="J664" s="11"/>
      <c r="P664" s="11"/>
    </row>
    <row r="665" spans="1:16" ht="12.75" customHeight="1" x14ac:dyDescent="0.25">
      <c r="A665" s="49"/>
      <c r="B665" s="49"/>
      <c r="C665" s="49"/>
      <c r="F665" s="11"/>
      <c r="G665" s="11"/>
      <c r="H665" s="11"/>
      <c r="I665" s="11"/>
      <c r="J665" s="11"/>
      <c r="P665" s="11"/>
    </row>
    <row r="666" spans="1:16" ht="12.75" customHeight="1" x14ac:dyDescent="0.25">
      <c r="A666" s="49"/>
      <c r="B666" s="49"/>
      <c r="C666" s="49"/>
      <c r="F666" s="11"/>
      <c r="G666" s="11"/>
      <c r="H666" s="11"/>
      <c r="I666" s="11"/>
      <c r="J666" s="11"/>
      <c r="P666" s="11"/>
    </row>
    <row r="667" spans="1:16" ht="12.75" customHeight="1" x14ac:dyDescent="0.25">
      <c r="A667" s="49"/>
      <c r="B667" s="49"/>
      <c r="C667" s="49"/>
      <c r="F667" s="11"/>
      <c r="G667" s="11"/>
      <c r="H667" s="11"/>
      <c r="I667" s="11"/>
      <c r="J667" s="11"/>
      <c r="P667" s="11"/>
    </row>
    <row r="668" spans="1:16" ht="12.75" customHeight="1" x14ac:dyDescent="0.25">
      <c r="A668" s="49"/>
      <c r="B668" s="49"/>
      <c r="C668" s="49"/>
      <c r="F668" s="11"/>
      <c r="G668" s="11"/>
      <c r="H668" s="11"/>
      <c r="I668" s="11"/>
      <c r="J668" s="11"/>
      <c r="P668" s="11"/>
    </row>
    <row r="669" spans="1:16" ht="12.75" customHeight="1" x14ac:dyDescent="0.25">
      <c r="A669" s="49"/>
      <c r="B669" s="49"/>
      <c r="C669" s="49"/>
      <c r="F669" s="11"/>
      <c r="G669" s="11"/>
      <c r="H669" s="11"/>
      <c r="I669" s="11"/>
      <c r="J669" s="11"/>
      <c r="P669" s="11"/>
    </row>
    <row r="670" spans="1:16" ht="12.75" customHeight="1" x14ac:dyDescent="0.25">
      <c r="A670" s="49"/>
      <c r="B670" s="49"/>
      <c r="C670" s="49"/>
      <c r="F670" s="11"/>
      <c r="G670" s="11"/>
      <c r="H670" s="11"/>
      <c r="I670" s="11"/>
      <c r="J670" s="11"/>
      <c r="P670" s="11"/>
    </row>
    <row r="671" spans="1:16" ht="12.75" customHeight="1" x14ac:dyDescent="0.25">
      <c r="A671" s="49"/>
      <c r="B671" s="49"/>
      <c r="C671" s="49"/>
      <c r="F671" s="11"/>
      <c r="G671" s="11"/>
      <c r="H671" s="11"/>
      <c r="I671" s="11"/>
      <c r="J671" s="11"/>
      <c r="P671" s="11"/>
    </row>
    <row r="672" spans="1:16" ht="12.75" customHeight="1" x14ac:dyDescent="0.25">
      <c r="A672" s="49"/>
      <c r="B672" s="49"/>
      <c r="C672" s="49"/>
      <c r="F672" s="11"/>
      <c r="G672" s="11"/>
      <c r="H672" s="11"/>
      <c r="I672" s="11"/>
      <c r="J672" s="11"/>
      <c r="P672" s="11"/>
    </row>
    <row r="673" spans="1:16" ht="12.75" customHeight="1" x14ac:dyDescent="0.25">
      <c r="A673" s="49"/>
      <c r="B673" s="49"/>
      <c r="C673" s="49"/>
      <c r="F673" s="11"/>
      <c r="G673" s="11"/>
      <c r="H673" s="11"/>
      <c r="I673" s="11"/>
      <c r="J673" s="11"/>
      <c r="P673" s="11"/>
    </row>
    <row r="674" spans="1:16" ht="12.75" customHeight="1" x14ac:dyDescent="0.25">
      <c r="A674" s="49"/>
      <c r="B674" s="49"/>
      <c r="C674" s="49"/>
      <c r="F674" s="11"/>
      <c r="G674" s="11"/>
      <c r="H674" s="11"/>
      <c r="I674" s="11"/>
      <c r="J674" s="11"/>
      <c r="P674" s="11"/>
    </row>
    <row r="675" spans="1:16" ht="12.75" customHeight="1" x14ac:dyDescent="0.25">
      <c r="A675" s="49"/>
      <c r="B675" s="49"/>
      <c r="C675" s="49"/>
      <c r="F675" s="11"/>
      <c r="G675" s="11"/>
      <c r="H675" s="11"/>
      <c r="I675" s="11"/>
      <c r="J675" s="11"/>
      <c r="P675" s="11"/>
    </row>
    <row r="676" spans="1:16" ht="12.75" customHeight="1" x14ac:dyDescent="0.25">
      <c r="A676" s="49"/>
      <c r="B676" s="49"/>
      <c r="C676" s="49"/>
      <c r="F676" s="11"/>
      <c r="G676" s="11"/>
      <c r="H676" s="11"/>
      <c r="I676" s="11"/>
      <c r="J676" s="11"/>
      <c r="P676" s="11"/>
    </row>
    <row r="677" spans="1:16" ht="12.75" customHeight="1" x14ac:dyDescent="0.25">
      <c r="A677" s="49"/>
      <c r="B677" s="49"/>
      <c r="C677" s="49"/>
      <c r="F677" s="11"/>
      <c r="G677" s="11"/>
      <c r="H677" s="11"/>
      <c r="I677" s="11"/>
      <c r="J677" s="11"/>
      <c r="P677" s="11"/>
    </row>
    <row r="678" spans="1:16" ht="12.75" customHeight="1" x14ac:dyDescent="0.25">
      <c r="A678" s="49"/>
      <c r="B678" s="49"/>
      <c r="C678" s="49"/>
      <c r="F678" s="11"/>
      <c r="G678" s="11"/>
      <c r="H678" s="11"/>
      <c r="I678" s="11"/>
      <c r="J678" s="11"/>
      <c r="P678" s="11"/>
    </row>
    <row r="679" spans="1:16" ht="12.75" customHeight="1" x14ac:dyDescent="0.25">
      <c r="A679" s="49"/>
      <c r="B679" s="49"/>
      <c r="C679" s="49"/>
      <c r="F679" s="11"/>
      <c r="G679" s="11"/>
      <c r="H679" s="11"/>
      <c r="I679" s="11"/>
      <c r="J679" s="11"/>
      <c r="P679" s="11"/>
    </row>
    <row r="680" spans="1:16" ht="12.75" customHeight="1" x14ac:dyDescent="0.25">
      <c r="A680" s="49"/>
      <c r="B680" s="49"/>
      <c r="C680" s="49"/>
      <c r="F680" s="11"/>
      <c r="G680" s="11"/>
      <c r="H680" s="11"/>
      <c r="I680" s="11"/>
      <c r="J680" s="11"/>
      <c r="P680" s="11"/>
    </row>
    <row r="681" spans="1:16" ht="12.75" customHeight="1" x14ac:dyDescent="0.25">
      <c r="A681" s="49"/>
      <c r="B681" s="49"/>
      <c r="C681" s="49"/>
      <c r="F681" s="11"/>
      <c r="G681" s="11"/>
      <c r="H681" s="11"/>
      <c r="I681" s="11"/>
      <c r="J681" s="11"/>
      <c r="P681" s="11"/>
    </row>
    <row r="682" spans="1:16" ht="12.75" customHeight="1" x14ac:dyDescent="0.25">
      <c r="A682" s="49"/>
      <c r="B682" s="49"/>
      <c r="C682" s="49"/>
      <c r="F682" s="11"/>
      <c r="G682" s="11"/>
      <c r="H682" s="11"/>
      <c r="I682" s="11"/>
      <c r="J682" s="11"/>
      <c r="P682" s="11"/>
    </row>
    <row r="683" spans="1:16" ht="12.75" customHeight="1" x14ac:dyDescent="0.25">
      <c r="A683" s="49"/>
      <c r="B683" s="49"/>
      <c r="C683" s="49"/>
      <c r="F683" s="11"/>
      <c r="G683" s="11"/>
      <c r="H683" s="11"/>
      <c r="I683" s="11"/>
      <c r="J683" s="11"/>
      <c r="P683" s="11"/>
    </row>
    <row r="684" spans="1:16" ht="12.75" customHeight="1" x14ac:dyDescent="0.25">
      <c r="A684" s="49"/>
      <c r="B684" s="49"/>
      <c r="C684" s="49"/>
      <c r="F684" s="11"/>
      <c r="G684" s="11"/>
      <c r="H684" s="11"/>
      <c r="I684" s="11"/>
      <c r="J684" s="11"/>
      <c r="P684" s="11"/>
    </row>
    <row r="685" spans="1:16" ht="12.75" customHeight="1" x14ac:dyDescent="0.25">
      <c r="A685" s="49"/>
      <c r="B685" s="49"/>
      <c r="C685" s="49"/>
      <c r="F685" s="11"/>
      <c r="G685" s="11"/>
      <c r="H685" s="11"/>
      <c r="I685" s="11"/>
      <c r="J685" s="11"/>
      <c r="P685" s="11"/>
    </row>
    <row r="686" spans="1:16" ht="12.75" customHeight="1" x14ac:dyDescent="0.25">
      <c r="A686" s="49"/>
      <c r="B686" s="49"/>
      <c r="C686" s="49"/>
      <c r="F686" s="11"/>
      <c r="G686" s="11"/>
      <c r="H686" s="11"/>
      <c r="I686" s="11"/>
      <c r="J686" s="11"/>
      <c r="P686" s="11"/>
    </row>
    <row r="687" spans="1:16" ht="12.75" customHeight="1" x14ac:dyDescent="0.25">
      <c r="A687" s="49"/>
      <c r="B687" s="49"/>
      <c r="C687" s="49"/>
      <c r="F687" s="11"/>
      <c r="G687" s="11"/>
      <c r="H687" s="11"/>
      <c r="I687" s="11"/>
      <c r="J687" s="11"/>
      <c r="P687" s="11"/>
    </row>
    <row r="688" spans="1:16" ht="12.75" customHeight="1" x14ac:dyDescent="0.25">
      <c r="A688" s="49"/>
      <c r="B688" s="49"/>
      <c r="C688" s="49"/>
      <c r="F688" s="11"/>
      <c r="G688" s="11"/>
      <c r="H688" s="11"/>
      <c r="I688" s="11"/>
      <c r="J688" s="11"/>
      <c r="P688" s="11"/>
    </row>
    <row r="689" spans="1:16" ht="12.75" customHeight="1" x14ac:dyDescent="0.25">
      <c r="A689" s="49"/>
      <c r="B689" s="49"/>
      <c r="C689" s="49"/>
      <c r="F689" s="11"/>
      <c r="G689" s="11"/>
      <c r="H689" s="11"/>
      <c r="I689" s="11"/>
      <c r="J689" s="11"/>
      <c r="P689" s="11"/>
    </row>
    <row r="690" spans="1:16" ht="12.75" customHeight="1" x14ac:dyDescent="0.25">
      <c r="A690" s="49"/>
      <c r="B690" s="49"/>
      <c r="C690" s="49"/>
      <c r="F690" s="11"/>
      <c r="G690" s="11"/>
      <c r="H690" s="11"/>
      <c r="I690" s="11"/>
      <c r="J690" s="11"/>
      <c r="P690" s="11"/>
    </row>
    <row r="691" spans="1:16" ht="12.75" customHeight="1" x14ac:dyDescent="0.25">
      <c r="A691" s="49"/>
      <c r="B691" s="49"/>
      <c r="C691" s="49"/>
      <c r="F691" s="11"/>
      <c r="G691" s="11"/>
      <c r="H691" s="11"/>
      <c r="I691" s="11"/>
      <c r="J691" s="11"/>
      <c r="P691" s="11"/>
    </row>
    <row r="692" spans="1:16" ht="12.75" customHeight="1" x14ac:dyDescent="0.25">
      <c r="A692" s="49"/>
      <c r="B692" s="49"/>
      <c r="C692" s="49"/>
      <c r="F692" s="11"/>
      <c r="G692" s="11"/>
      <c r="H692" s="11"/>
      <c r="I692" s="11"/>
      <c r="J692" s="11"/>
      <c r="P692" s="11"/>
    </row>
    <row r="693" spans="1:16" ht="12.75" customHeight="1" x14ac:dyDescent="0.25">
      <c r="A693" s="49"/>
      <c r="B693" s="49"/>
      <c r="C693" s="49"/>
      <c r="F693" s="11"/>
      <c r="G693" s="11"/>
      <c r="H693" s="11"/>
      <c r="I693" s="11"/>
      <c r="J693" s="11"/>
      <c r="P693" s="11"/>
    </row>
    <row r="694" spans="1:16" ht="12.75" customHeight="1" x14ac:dyDescent="0.25">
      <c r="A694" s="49"/>
      <c r="B694" s="49"/>
      <c r="C694" s="49"/>
      <c r="F694" s="11"/>
      <c r="G694" s="11"/>
      <c r="H694" s="11"/>
      <c r="I694" s="11"/>
      <c r="J694" s="11"/>
      <c r="P694" s="11"/>
    </row>
    <row r="695" spans="1:16" ht="12.75" customHeight="1" x14ac:dyDescent="0.25">
      <c r="A695" s="49"/>
      <c r="B695" s="49"/>
      <c r="C695" s="49"/>
      <c r="F695" s="11"/>
      <c r="G695" s="11"/>
      <c r="H695" s="11"/>
      <c r="I695" s="11"/>
      <c r="J695" s="11"/>
      <c r="P695" s="11"/>
    </row>
    <row r="696" spans="1:16" ht="12.75" customHeight="1" x14ac:dyDescent="0.25">
      <c r="A696" s="49"/>
      <c r="B696" s="49"/>
      <c r="C696" s="49"/>
      <c r="F696" s="11"/>
      <c r="G696" s="11"/>
      <c r="H696" s="11"/>
      <c r="I696" s="11"/>
      <c r="J696" s="11"/>
      <c r="P696" s="11"/>
    </row>
    <row r="697" spans="1:16" ht="12.75" customHeight="1" x14ac:dyDescent="0.25">
      <c r="A697" s="49"/>
      <c r="B697" s="49"/>
      <c r="C697" s="49"/>
      <c r="F697" s="11"/>
      <c r="G697" s="11"/>
      <c r="H697" s="11"/>
      <c r="I697" s="11"/>
      <c r="J697" s="11"/>
      <c r="P697" s="11"/>
    </row>
    <row r="698" spans="1:16" ht="12.75" customHeight="1" x14ac:dyDescent="0.25">
      <c r="A698" s="49"/>
      <c r="B698" s="49"/>
      <c r="C698" s="49"/>
      <c r="F698" s="11"/>
      <c r="G698" s="11"/>
      <c r="H698" s="11"/>
      <c r="I698" s="11"/>
      <c r="J698" s="11"/>
      <c r="P698" s="11"/>
    </row>
    <row r="699" spans="1:16" ht="12.75" customHeight="1" x14ac:dyDescent="0.25">
      <c r="A699" s="49"/>
      <c r="B699" s="49"/>
      <c r="C699" s="49"/>
      <c r="F699" s="11"/>
      <c r="G699" s="11"/>
      <c r="H699" s="11"/>
      <c r="I699" s="11"/>
      <c r="J699" s="11"/>
      <c r="P699" s="11"/>
    </row>
    <row r="700" spans="1:16" ht="12.75" customHeight="1" x14ac:dyDescent="0.25">
      <c r="A700" s="49"/>
      <c r="B700" s="49"/>
      <c r="C700" s="49"/>
      <c r="F700" s="11"/>
      <c r="G700" s="11"/>
      <c r="H700" s="11"/>
      <c r="I700" s="11"/>
      <c r="J700" s="11"/>
      <c r="P700" s="11"/>
    </row>
    <row r="701" spans="1:16" ht="12.75" customHeight="1" x14ac:dyDescent="0.25">
      <c r="A701" s="49"/>
      <c r="B701" s="49"/>
      <c r="C701" s="49"/>
      <c r="F701" s="11"/>
      <c r="G701" s="11"/>
      <c r="H701" s="11"/>
      <c r="I701" s="11"/>
      <c r="J701" s="11"/>
      <c r="P701" s="11"/>
    </row>
    <row r="702" spans="1:16" ht="12.75" customHeight="1" x14ac:dyDescent="0.25">
      <c r="A702" s="49"/>
      <c r="B702" s="49"/>
      <c r="C702" s="49"/>
      <c r="F702" s="11"/>
      <c r="G702" s="11"/>
      <c r="H702" s="11"/>
      <c r="I702" s="11"/>
      <c r="J702" s="11"/>
      <c r="P702" s="11"/>
    </row>
    <row r="703" spans="1:16" ht="12.75" customHeight="1" x14ac:dyDescent="0.25">
      <c r="A703" s="49"/>
      <c r="B703" s="49"/>
      <c r="C703" s="49"/>
      <c r="F703" s="11"/>
      <c r="G703" s="11"/>
      <c r="H703" s="11"/>
      <c r="I703" s="11"/>
      <c r="J703" s="11"/>
      <c r="P703" s="11"/>
    </row>
    <row r="704" spans="1:16" ht="12.75" customHeight="1" x14ac:dyDescent="0.25">
      <c r="A704" s="49"/>
      <c r="B704" s="49"/>
      <c r="C704" s="49"/>
      <c r="F704" s="11"/>
      <c r="G704" s="11"/>
      <c r="H704" s="11"/>
      <c r="I704" s="11"/>
      <c r="J704" s="11"/>
      <c r="P704" s="11"/>
    </row>
    <row r="705" spans="1:16" ht="12.75" customHeight="1" x14ac:dyDescent="0.25">
      <c r="A705" s="49"/>
      <c r="B705" s="49"/>
      <c r="C705" s="49"/>
      <c r="F705" s="11"/>
      <c r="G705" s="11"/>
      <c r="H705" s="11"/>
      <c r="I705" s="11"/>
      <c r="J705" s="11"/>
      <c r="P705" s="11"/>
    </row>
    <row r="706" spans="1:16" ht="12.75" customHeight="1" x14ac:dyDescent="0.25">
      <c r="A706" s="49"/>
      <c r="B706" s="49"/>
      <c r="C706" s="49"/>
      <c r="F706" s="11"/>
      <c r="G706" s="11"/>
      <c r="H706" s="11"/>
      <c r="I706" s="11"/>
      <c r="J706" s="11"/>
      <c r="P706" s="11"/>
    </row>
    <row r="707" spans="1:16" ht="12.75" customHeight="1" x14ac:dyDescent="0.25">
      <c r="A707" s="49"/>
      <c r="B707" s="49"/>
      <c r="C707" s="49"/>
      <c r="F707" s="11"/>
      <c r="G707" s="11"/>
      <c r="H707" s="11"/>
      <c r="I707" s="11"/>
      <c r="J707" s="11"/>
      <c r="P707" s="11"/>
    </row>
    <row r="708" spans="1:16" ht="12.75" customHeight="1" x14ac:dyDescent="0.25">
      <c r="A708" s="49"/>
      <c r="B708" s="49"/>
      <c r="C708" s="49"/>
      <c r="F708" s="11"/>
      <c r="G708" s="11"/>
      <c r="H708" s="11"/>
      <c r="I708" s="11"/>
      <c r="J708" s="11"/>
      <c r="P708" s="11"/>
    </row>
    <row r="709" spans="1:16" ht="12.75" customHeight="1" x14ac:dyDescent="0.25">
      <c r="A709" s="49"/>
      <c r="B709" s="49"/>
      <c r="C709" s="49"/>
      <c r="F709" s="11"/>
      <c r="G709" s="11"/>
      <c r="H709" s="11"/>
      <c r="I709" s="11"/>
      <c r="J709" s="11"/>
      <c r="P709" s="11"/>
    </row>
    <row r="710" spans="1:16" ht="12.75" customHeight="1" x14ac:dyDescent="0.25">
      <c r="A710" s="49"/>
      <c r="B710" s="49"/>
      <c r="C710" s="49"/>
      <c r="F710" s="11"/>
      <c r="G710" s="11"/>
      <c r="H710" s="11"/>
      <c r="I710" s="11"/>
      <c r="J710" s="11"/>
      <c r="P710" s="11"/>
    </row>
    <row r="711" spans="1:16" ht="12.75" customHeight="1" x14ac:dyDescent="0.25">
      <c r="A711" s="49"/>
      <c r="B711" s="49"/>
      <c r="C711" s="49"/>
      <c r="F711" s="11"/>
      <c r="G711" s="11"/>
      <c r="H711" s="11"/>
      <c r="I711" s="11"/>
      <c r="J711" s="11"/>
      <c r="P711" s="11"/>
    </row>
    <row r="712" spans="1:16" ht="12.75" customHeight="1" x14ac:dyDescent="0.25">
      <c r="A712" s="49"/>
      <c r="B712" s="49"/>
      <c r="C712" s="49"/>
      <c r="F712" s="11"/>
      <c r="G712" s="11"/>
      <c r="H712" s="11"/>
      <c r="I712" s="11"/>
      <c r="J712" s="11"/>
      <c r="P712" s="11"/>
    </row>
    <row r="713" spans="1:16" ht="12.75" customHeight="1" x14ac:dyDescent="0.25">
      <c r="A713" s="49"/>
      <c r="B713" s="49"/>
      <c r="C713" s="49"/>
      <c r="F713" s="11"/>
      <c r="G713" s="11"/>
      <c r="H713" s="11"/>
      <c r="I713" s="11"/>
      <c r="J713" s="11"/>
      <c r="P713" s="11"/>
    </row>
    <row r="714" spans="1:16" ht="12.75" customHeight="1" x14ac:dyDescent="0.25">
      <c r="A714" s="49"/>
      <c r="B714" s="49"/>
      <c r="C714" s="49"/>
      <c r="F714" s="11"/>
      <c r="G714" s="11"/>
      <c r="H714" s="11"/>
      <c r="I714" s="11"/>
      <c r="J714" s="11"/>
      <c r="P714" s="11"/>
    </row>
    <row r="715" spans="1:16" ht="12.75" customHeight="1" x14ac:dyDescent="0.25">
      <c r="A715" s="49"/>
      <c r="B715" s="49"/>
      <c r="C715" s="49"/>
      <c r="F715" s="11"/>
      <c r="G715" s="11"/>
      <c r="H715" s="11"/>
      <c r="I715" s="11"/>
      <c r="J715" s="11"/>
      <c r="P715" s="11"/>
    </row>
    <row r="716" spans="1:16" ht="12.75" customHeight="1" x14ac:dyDescent="0.25">
      <c r="A716" s="49"/>
      <c r="B716" s="49"/>
      <c r="C716" s="49"/>
      <c r="F716" s="11"/>
      <c r="G716" s="11"/>
      <c r="H716" s="11"/>
      <c r="I716" s="11"/>
      <c r="J716" s="11"/>
      <c r="P716" s="11"/>
    </row>
    <row r="717" spans="1:16" ht="12.75" customHeight="1" x14ac:dyDescent="0.25">
      <c r="A717" s="49"/>
      <c r="B717" s="49"/>
      <c r="C717" s="49"/>
      <c r="F717" s="11"/>
      <c r="G717" s="11"/>
      <c r="H717" s="11"/>
      <c r="I717" s="11"/>
      <c r="J717" s="11"/>
      <c r="P717" s="11"/>
    </row>
    <row r="718" spans="1:16" ht="12.75" customHeight="1" x14ac:dyDescent="0.25">
      <c r="A718" s="49"/>
      <c r="B718" s="49"/>
      <c r="C718" s="49"/>
      <c r="F718" s="11"/>
      <c r="G718" s="11"/>
      <c r="H718" s="11"/>
      <c r="I718" s="11"/>
      <c r="J718" s="11"/>
      <c r="P718" s="11"/>
    </row>
    <row r="719" spans="1:16" ht="12.75" customHeight="1" x14ac:dyDescent="0.25">
      <c r="A719" s="49"/>
      <c r="B719" s="49"/>
      <c r="C719" s="49"/>
      <c r="F719" s="11"/>
      <c r="G719" s="11"/>
      <c r="H719" s="11"/>
      <c r="I719" s="11"/>
      <c r="J719" s="11"/>
      <c r="P719" s="11"/>
    </row>
    <row r="720" spans="1:16" ht="12.75" customHeight="1" x14ac:dyDescent="0.25">
      <c r="A720" s="49"/>
      <c r="B720" s="49"/>
      <c r="C720" s="49"/>
      <c r="F720" s="11"/>
      <c r="G720" s="11"/>
      <c r="H720" s="11"/>
      <c r="I720" s="11"/>
      <c r="J720" s="11"/>
      <c r="P720" s="11"/>
    </row>
    <row r="721" spans="1:16" ht="12.75" customHeight="1" x14ac:dyDescent="0.25">
      <c r="A721" s="49"/>
      <c r="B721" s="49"/>
      <c r="C721" s="49"/>
      <c r="F721" s="11"/>
      <c r="G721" s="11"/>
      <c r="H721" s="11"/>
      <c r="I721" s="11"/>
      <c r="J721" s="11"/>
      <c r="P721" s="11"/>
    </row>
    <row r="722" spans="1:16" ht="12.75" customHeight="1" x14ac:dyDescent="0.25">
      <c r="A722" s="49"/>
      <c r="B722" s="49"/>
      <c r="C722" s="49"/>
      <c r="F722" s="11"/>
      <c r="G722" s="11"/>
      <c r="H722" s="11"/>
      <c r="I722" s="11"/>
      <c r="J722" s="11"/>
      <c r="P722" s="11"/>
    </row>
    <row r="723" spans="1:16" ht="12.75" customHeight="1" x14ac:dyDescent="0.25">
      <c r="A723" s="49"/>
      <c r="B723" s="49"/>
      <c r="C723" s="49"/>
      <c r="F723" s="11"/>
      <c r="G723" s="11"/>
      <c r="H723" s="11"/>
      <c r="I723" s="11"/>
      <c r="J723" s="11"/>
      <c r="P723" s="11"/>
    </row>
    <row r="724" spans="1:16" ht="12.75" customHeight="1" x14ac:dyDescent="0.25">
      <c r="A724" s="49"/>
      <c r="B724" s="49"/>
      <c r="C724" s="49"/>
      <c r="F724" s="11"/>
      <c r="G724" s="11"/>
      <c r="H724" s="11"/>
      <c r="I724" s="11"/>
      <c r="J724" s="11"/>
      <c r="P724" s="11"/>
    </row>
    <row r="725" spans="1:16" ht="12.75" customHeight="1" x14ac:dyDescent="0.25">
      <c r="A725" s="49"/>
      <c r="B725" s="49"/>
      <c r="C725" s="49"/>
      <c r="F725" s="11"/>
      <c r="G725" s="11"/>
      <c r="H725" s="11"/>
      <c r="I725" s="11"/>
      <c r="J725" s="11"/>
      <c r="P725" s="11"/>
    </row>
    <row r="726" spans="1:16" ht="12.75" customHeight="1" x14ac:dyDescent="0.25">
      <c r="A726" s="49"/>
      <c r="B726" s="49"/>
      <c r="C726" s="49"/>
      <c r="F726" s="11"/>
      <c r="G726" s="11"/>
      <c r="H726" s="11"/>
      <c r="I726" s="11"/>
      <c r="J726" s="11"/>
      <c r="P726" s="11"/>
    </row>
    <row r="727" spans="1:16" ht="12.75" customHeight="1" x14ac:dyDescent="0.25">
      <c r="A727" s="49"/>
      <c r="B727" s="49"/>
      <c r="C727" s="49"/>
      <c r="F727" s="11"/>
      <c r="G727" s="11"/>
      <c r="H727" s="11"/>
      <c r="I727" s="11"/>
      <c r="J727" s="11"/>
      <c r="P727" s="11"/>
    </row>
    <row r="728" spans="1:16" ht="12.75" customHeight="1" x14ac:dyDescent="0.25">
      <c r="A728" s="49"/>
      <c r="B728" s="49"/>
      <c r="C728" s="49"/>
      <c r="F728" s="11"/>
      <c r="G728" s="11"/>
      <c r="H728" s="11"/>
      <c r="I728" s="11"/>
      <c r="J728" s="11"/>
      <c r="P728" s="11"/>
    </row>
    <row r="729" spans="1:16" ht="12.75" customHeight="1" x14ac:dyDescent="0.25">
      <c r="A729" s="49"/>
      <c r="B729" s="49"/>
      <c r="C729" s="49"/>
      <c r="F729" s="11"/>
      <c r="G729" s="11"/>
      <c r="H729" s="11"/>
      <c r="I729" s="11"/>
      <c r="J729" s="11"/>
      <c r="P729" s="11"/>
    </row>
    <row r="730" spans="1:16" ht="12.75" customHeight="1" x14ac:dyDescent="0.25">
      <c r="A730" s="49"/>
      <c r="B730" s="49"/>
      <c r="C730" s="49"/>
      <c r="F730" s="11"/>
      <c r="G730" s="11"/>
      <c r="H730" s="11"/>
      <c r="I730" s="11"/>
      <c r="J730" s="11"/>
      <c r="P730" s="11"/>
    </row>
    <row r="731" spans="1:16" ht="12.75" customHeight="1" x14ac:dyDescent="0.25">
      <c r="A731" s="49"/>
      <c r="B731" s="49"/>
      <c r="C731" s="49"/>
      <c r="F731" s="11"/>
      <c r="G731" s="11"/>
      <c r="H731" s="11"/>
      <c r="I731" s="11"/>
      <c r="J731" s="11"/>
      <c r="P731" s="11"/>
    </row>
    <row r="732" spans="1:16" ht="12.75" customHeight="1" x14ac:dyDescent="0.25">
      <c r="A732" s="49"/>
      <c r="B732" s="49"/>
      <c r="C732" s="49"/>
      <c r="F732" s="11"/>
      <c r="G732" s="11"/>
      <c r="H732" s="11"/>
      <c r="I732" s="11"/>
      <c r="J732" s="11"/>
      <c r="P732" s="11"/>
    </row>
    <row r="733" spans="1:16" ht="12.75" customHeight="1" x14ac:dyDescent="0.25">
      <c r="A733" s="49"/>
      <c r="B733" s="49"/>
      <c r="C733" s="49"/>
      <c r="F733" s="11"/>
      <c r="G733" s="11"/>
      <c r="H733" s="11"/>
      <c r="I733" s="11"/>
      <c r="J733" s="11"/>
      <c r="P733" s="11"/>
    </row>
    <row r="734" spans="1:16" ht="12.75" customHeight="1" x14ac:dyDescent="0.25">
      <c r="A734" s="49"/>
      <c r="B734" s="49"/>
      <c r="C734" s="49"/>
      <c r="F734" s="11"/>
      <c r="G734" s="11"/>
      <c r="H734" s="11"/>
      <c r="I734" s="11"/>
      <c r="J734" s="11"/>
      <c r="P734" s="11"/>
    </row>
    <row r="735" spans="1:16" ht="12.75" customHeight="1" x14ac:dyDescent="0.25">
      <c r="A735" s="49"/>
      <c r="B735" s="49"/>
      <c r="C735" s="49"/>
      <c r="F735" s="11"/>
      <c r="G735" s="11"/>
      <c r="H735" s="11"/>
      <c r="I735" s="11"/>
      <c r="J735" s="11"/>
      <c r="P735" s="11"/>
    </row>
    <row r="736" spans="1:16" ht="12.75" customHeight="1" x14ac:dyDescent="0.25">
      <c r="A736" s="49"/>
      <c r="B736" s="49"/>
      <c r="C736" s="49"/>
      <c r="F736" s="11"/>
      <c r="G736" s="11"/>
      <c r="H736" s="11"/>
      <c r="I736" s="11"/>
      <c r="J736" s="11"/>
      <c r="P736" s="11"/>
    </row>
    <row r="737" spans="1:16" ht="12.75" customHeight="1" x14ac:dyDescent="0.25">
      <c r="A737" s="49"/>
      <c r="B737" s="49"/>
      <c r="C737" s="49"/>
      <c r="F737" s="11"/>
      <c r="G737" s="11"/>
      <c r="H737" s="11"/>
      <c r="I737" s="11"/>
      <c r="J737" s="11"/>
      <c r="P737" s="11"/>
    </row>
    <row r="738" spans="1:16" ht="12.75" customHeight="1" x14ac:dyDescent="0.25">
      <c r="A738" s="49"/>
      <c r="B738" s="49"/>
      <c r="C738" s="49"/>
      <c r="F738" s="11"/>
      <c r="G738" s="11"/>
      <c r="H738" s="11"/>
      <c r="I738" s="11"/>
      <c r="J738" s="11"/>
      <c r="P738" s="11"/>
    </row>
    <row r="739" spans="1:16" ht="12.75" customHeight="1" x14ac:dyDescent="0.25">
      <c r="A739" s="49"/>
      <c r="B739" s="49"/>
      <c r="C739" s="49"/>
      <c r="F739" s="11"/>
      <c r="G739" s="11"/>
      <c r="H739" s="11"/>
      <c r="I739" s="11"/>
      <c r="J739" s="11"/>
      <c r="P739" s="11"/>
    </row>
    <row r="740" spans="1:16" ht="12.75" customHeight="1" x14ac:dyDescent="0.25">
      <c r="A740" s="49"/>
      <c r="B740" s="49"/>
      <c r="C740" s="49"/>
      <c r="F740" s="11"/>
      <c r="G740" s="11"/>
      <c r="H740" s="11"/>
      <c r="I740" s="11"/>
      <c r="J740" s="11"/>
      <c r="P740" s="11"/>
    </row>
    <row r="741" spans="1:16" ht="12.75" customHeight="1" x14ac:dyDescent="0.25">
      <c r="A741" s="49"/>
      <c r="B741" s="49"/>
      <c r="C741" s="49"/>
      <c r="F741" s="11"/>
      <c r="G741" s="11"/>
      <c r="H741" s="11"/>
      <c r="I741" s="11"/>
      <c r="J741" s="11"/>
      <c r="P741" s="11"/>
    </row>
    <row r="742" spans="1:16" ht="12.75" customHeight="1" x14ac:dyDescent="0.25">
      <c r="A742" s="49"/>
      <c r="B742" s="49"/>
      <c r="C742" s="49"/>
      <c r="F742" s="11"/>
      <c r="G742" s="11"/>
      <c r="H742" s="11"/>
      <c r="I742" s="11"/>
      <c r="J742" s="11"/>
      <c r="P742" s="11"/>
    </row>
    <row r="743" spans="1:16" ht="12.75" customHeight="1" x14ac:dyDescent="0.25">
      <c r="A743" s="49"/>
      <c r="B743" s="49"/>
      <c r="C743" s="49"/>
      <c r="F743" s="11"/>
      <c r="G743" s="11"/>
      <c r="H743" s="11"/>
      <c r="I743" s="11"/>
      <c r="J743" s="11"/>
      <c r="P743" s="11"/>
    </row>
    <row r="744" spans="1:16" ht="12.75" customHeight="1" x14ac:dyDescent="0.25">
      <c r="A744" s="49"/>
      <c r="B744" s="49"/>
      <c r="C744" s="49"/>
      <c r="F744" s="11"/>
      <c r="G744" s="11"/>
      <c r="H744" s="11"/>
      <c r="I744" s="11"/>
      <c r="J744" s="11"/>
      <c r="P744" s="11"/>
    </row>
    <row r="745" spans="1:16" ht="12.75" customHeight="1" x14ac:dyDescent="0.25">
      <c r="A745" s="49"/>
      <c r="B745" s="49"/>
      <c r="C745" s="49"/>
      <c r="F745" s="11"/>
      <c r="G745" s="11"/>
      <c r="H745" s="11"/>
      <c r="I745" s="11"/>
      <c r="J745" s="11"/>
      <c r="P745" s="11"/>
    </row>
    <row r="746" spans="1:16" ht="12.75" customHeight="1" x14ac:dyDescent="0.25">
      <c r="A746" s="49"/>
      <c r="B746" s="49"/>
      <c r="C746" s="49"/>
      <c r="F746" s="11"/>
      <c r="G746" s="11"/>
      <c r="H746" s="11"/>
      <c r="I746" s="11"/>
      <c r="J746" s="11"/>
      <c r="P746" s="11"/>
    </row>
    <row r="747" spans="1:16" ht="12.75" customHeight="1" x14ac:dyDescent="0.25">
      <c r="A747" s="49"/>
      <c r="B747" s="49"/>
      <c r="C747" s="49"/>
      <c r="F747" s="11"/>
      <c r="G747" s="11"/>
      <c r="H747" s="11"/>
      <c r="I747" s="11"/>
      <c r="J747" s="11"/>
      <c r="P747" s="11"/>
    </row>
    <row r="748" spans="1:16" ht="12.75" customHeight="1" x14ac:dyDescent="0.25">
      <c r="A748" s="49"/>
      <c r="B748" s="49"/>
      <c r="C748" s="49"/>
      <c r="F748" s="11"/>
      <c r="G748" s="11"/>
      <c r="H748" s="11"/>
      <c r="I748" s="11"/>
      <c r="J748" s="11"/>
      <c r="P748" s="11"/>
    </row>
    <row r="749" spans="1:16" ht="12.75" customHeight="1" x14ac:dyDescent="0.25">
      <c r="A749" s="49"/>
      <c r="B749" s="49"/>
      <c r="C749" s="49"/>
      <c r="F749" s="11"/>
      <c r="G749" s="11"/>
      <c r="H749" s="11"/>
      <c r="I749" s="11"/>
      <c r="J749" s="11"/>
      <c r="P749" s="11"/>
    </row>
    <row r="750" spans="1:16" ht="12.75" customHeight="1" x14ac:dyDescent="0.25">
      <c r="A750" s="49"/>
      <c r="B750" s="49"/>
      <c r="C750" s="49"/>
      <c r="F750" s="11"/>
      <c r="G750" s="11"/>
      <c r="H750" s="11"/>
      <c r="I750" s="11"/>
      <c r="J750" s="11"/>
      <c r="P750" s="11"/>
    </row>
    <row r="751" spans="1:16" ht="12.75" customHeight="1" x14ac:dyDescent="0.25">
      <c r="A751" s="49"/>
      <c r="B751" s="49"/>
      <c r="C751" s="49"/>
      <c r="F751" s="11"/>
      <c r="G751" s="11"/>
      <c r="H751" s="11"/>
      <c r="I751" s="11"/>
      <c r="J751" s="11"/>
      <c r="P751" s="11"/>
    </row>
    <row r="752" spans="1:16" ht="12.75" customHeight="1" x14ac:dyDescent="0.25">
      <c r="A752" s="49"/>
      <c r="B752" s="49"/>
      <c r="C752" s="49"/>
      <c r="F752" s="11"/>
      <c r="G752" s="11"/>
      <c r="H752" s="11"/>
      <c r="I752" s="11"/>
      <c r="J752" s="11"/>
      <c r="P752" s="11"/>
    </row>
    <row r="753" spans="1:16" ht="12.75" customHeight="1" x14ac:dyDescent="0.25">
      <c r="A753" s="49"/>
      <c r="B753" s="49"/>
      <c r="C753" s="49"/>
      <c r="F753" s="11"/>
      <c r="G753" s="11"/>
      <c r="H753" s="11"/>
      <c r="I753" s="11"/>
      <c r="J753" s="11"/>
      <c r="P753" s="11"/>
    </row>
    <row r="754" spans="1:16" ht="12.75" customHeight="1" x14ac:dyDescent="0.25">
      <c r="A754" s="49"/>
      <c r="B754" s="49"/>
      <c r="C754" s="49"/>
      <c r="F754" s="11"/>
      <c r="G754" s="11"/>
      <c r="H754" s="11"/>
      <c r="I754" s="11"/>
      <c r="J754" s="11"/>
      <c r="P754" s="11"/>
    </row>
    <row r="755" spans="1:16" ht="12.75" customHeight="1" x14ac:dyDescent="0.25">
      <c r="A755" s="49"/>
      <c r="B755" s="49"/>
      <c r="C755" s="49"/>
      <c r="F755" s="11"/>
      <c r="G755" s="11"/>
      <c r="H755" s="11"/>
      <c r="I755" s="11"/>
      <c r="J755" s="11"/>
      <c r="P755" s="11"/>
    </row>
    <row r="756" spans="1:16" ht="12.75" customHeight="1" x14ac:dyDescent="0.25">
      <c r="A756" s="49"/>
      <c r="B756" s="49"/>
      <c r="C756" s="49"/>
      <c r="F756" s="11"/>
      <c r="G756" s="11"/>
      <c r="H756" s="11"/>
      <c r="I756" s="11"/>
      <c r="J756" s="11"/>
      <c r="P756" s="11"/>
    </row>
    <row r="757" spans="1:16" ht="12.75" customHeight="1" x14ac:dyDescent="0.25">
      <c r="A757" s="49"/>
      <c r="B757" s="49"/>
      <c r="C757" s="49"/>
      <c r="F757" s="11"/>
      <c r="G757" s="11"/>
      <c r="H757" s="11"/>
      <c r="I757" s="11"/>
      <c r="J757" s="11"/>
      <c r="P757" s="11"/>
    </row>
    <row r="758" spans="1:16" ht="12.75" customHeight="1" x14ac:dyDescent="0.25">
      <c r="A758" s="49"/>
      <c r="B758" s="49"/>
      <c r="C758" s="49"/>
      <c r="F758" s="11"/>
      <c r="G758" s="11"/>
      <c r="H758" s="11"/>
      <c r="I758" s="11"/>
      <c r="J758" s="11"/>
      <c r="P758" s="11"/>
    </row>
    <row r="759" spans="1:16" ht="12.75" customHeight="1" x14ac:dyDescent="0.25">
      <c r="A759" s="49"/>
      <c r="B759" s="49"/>
      <c r="C759" s="49"/>
      <c r="F759" s="11"/>
      <c r="G759" s="11"/>
      <c r="H759" s="11"/>
      <c r="I759" s="11"/>
      <c r="J759" s="11"/>
      <c r="P759" s="11"/>
    </row>
    <row r="760" spans="1:16" ht="12.75" customHeight="1" x14ac:dyDescent="0.25">
      <c r="A760" s="49"/>
      <c r="B760" s="49"/>
      <c r="C760" s="49"/>
      <c r="F760" s="11"/>
      <c r="G760" s="11"/>
      <c r="H760" s="11"/>
      <c r="I760" s="11"/>
      <c r="J760" s="11"/>
      <c r="P760" s="11"/>
    </row>
    <row r="761" spans="1:16" ht="12.75" customHeight="1" x14ac:dyDescent="0.25">
      <c r="A761" s="49"/>
      <c r="B761" s="49"/>
      <c r="C761" s="49"/>
      <c r="F761" s="11"/>
      <c r="G761" s="11"/>
      <c r="H761" s="11"/>
      <c r="I761" s="11"/>
      <c r="J761" s="11"/>
      <c r="P761" s="11"/>
    </row>
    <row r="762" spans="1:16" ht="12.75" customHeight="1" x14ac:dyDescent="0.25">
      <c r="A762" s="49"/>
      <c r="B762" s="49"/>
      <c r="C762" s="49"/>
      <c r="F762" s="11"/>
      <c r="G762" s="11"/>
      <c r="H762" s="11"/>
      <c r="I762" s="11"/>
      <c r="J762" s="11"/>
      <c r="P762" s="11"/>
    </row>
    <row r="763" spans="1:16" ht="12.75" customHeight="1" x14ac:dyDescent="0.25">
      <c r="A763" s="49"/>
      <c r="B763" s="49"/>
      <c r="C763" s="49"/>
      <c r="F763" s="11"/>
      <c r="G763" s="11"/>
      <c r="H763" s="11"/>
      <c r="I763" s="11"/>
      <c r="J763" s="11"/>
      <c r="P763" s="11"/>
    </row>
    <row r="764" spans="1:16" ht="12.75" customHeight="1" x14ac:dyDescent="0.25">
      <c r="A764" s="49"/>
      <c r="B764" s="49"/>
      <c r="C764" s="49"/>
      <c r="F764" s="11"/>
      <c r="G764" s="11"/>
      <c r="H764" s="11"/>
      <c r="I764" s="11"/>
      <c r="J764" s="11"/>
      <c r="P764" s="11"/>
    </row>
    <row r="765" spans="1:16" ht="12.75" customHeight="1" x14ac:dyDescent="0.25">
      <c r="A765" s="49"/>
      <c r="B765" s="49"/>
      <c r="C765" s="49"/>
      <c r="F765" s="11"/>
      <c r="G765" s="11"/>
      <c r="H765" s="11"/>
      <c r="I765" s="11"/>
      <c r="J765" s="11"/>
      <c r="P765" s="11"/>
    </row>
    <row r="766" spans="1:16" ht="12.75" customHeight="1" x14ac:dyDescent="0.25">
      <c r="A766" s="49"/>
      <c r="B766" s="49"/>
      <c r="C766" s="49"/>
      <c r="F766" s="11"/>
      <c r="G766" s="11"/>
      <c r="H766" s="11"/>
      <c r="I766" s="11"/>
      <c r="J766" s="11"/>
      <c r="P766" s="11"/>
    </row>
    <row r="767" spans="1:16" ht="12.75" customHeight="1" x14ac:dyDescent="0.25">
      <c r="A767" s="49"/>
      <c r="B767" s="49"/>
      <c r="C767" s="49"/>
      <c r="F767" s="11"/>
      <c r="G767" s="11"/>
      <c r="H767" s="11"/>
      <c r="I767" s="11"/>
      <c r="J767" s="11"/>
      <c r="P767" s="11"/>
    </row>
    <row r="768" spans="1:16" ht="12.75" customHeight="1" x14ac:dyDescent="0.25">
      <c r="A768" s="49"/>
      <c r="B768" s="49"/>
      <c r="C768" s="49"/>
      <c r="F768" s="11"/>
      <c r="G768" s="11"/>
      <c r="H768" s="11"/>
      <c r="I768" s="11"/>
      <c r="J768" s="11"/>
      <c r="P768" s="11"/>
    </row>
    <row r="769" spans="1:16" ht="12.75" customHeight="1" x14ac:dyDescent="0.25">
      <c r="A769" s="49"/>
      <c r="B769" s="49"/>
      <c r="C769" s="49"/>
      <c r="F769" s="11"/>
      <c r="G769" s="11"/>
      <c r="H769" s="11"/>
      <c r="I769" s="11"/>
      <c r="J769" s="11"/>
      <c r="P769" s="11"/>
    </row>
    <row r="770" spans="1:16" ht="12.75" customHeight="1" x14ac:dyDescent="0.25">
      <c r="A770" s="49"/>
      <c r="B770" s="49"/>
      <c r="C770" s="49"/>
      <c r="F770" s="11"/>
      <c r="G770" s="11"/>
      <c r="H770" s="11"/>
      <c r="I770" s="11"/>
      <c r="J770" s="11"/>
      <c r="P770" s="11"/>
    </row>
    <row r="771" spans="1:16" ht="12.75" customHeight="1" x14ac:dyDescent="0.25">
      <c r="A771" s="49"/>
      <c r="B771" s="49"/>
      <c r="C771" s="49"/>
      <c r="F771" s="11"/>
      <c r="G771" s="11"/>
      <c r="H771" s="11"/>
      <c r="I771" s="11"/>
      <c r="J771" s="11"/>
      <c r="P771" s="11"/>
    </row>
    <row r="772" spans="1:16" ht="12.75" customHeight="1" x14ac:dyDescent="0.25">
      <c r="A772" s="49"/>
      <c r="B772" s="49"/>
      <c r="C772" s="49"/>
      <c r="F772" s="11"/>
      <c r="G772" s="11"/>
      <c r="H772" s="11"/>
      <c r="I772" s="11"/>
      <c r="J772" s="11"/>
      <c r="P772" s="11"/>
    </row>
    <row r="773" spans="1:16" ht="12.75" customHeight="1" x14ac:dyDescent="0.25">
      <c r="A773" s="49"/>
      <c r="B773" s="49"/>
      <c r="C773" s="49"/>
      <c r="F773" s="11"/>
      <c r="G773" s="11"/>
      <c r="H773" s="11"/>
      <c r="I773" s="11"/>
      <c r="J773" s="11"/>
      <c r="P773" s="11"/>
    </row>
    <row r="774" spans="1:16" ht="12.75" customHeight="1" x14ac:dyDescent="0.25">
      <c r="A774" s="49"/>
      <c r="B774" s="49"/>
      <c r="C774" s="49"/>
      <c r="F774" s="11"/>
      <c r="G774" s="11"/>
      <c r="H774" s="11"/>
      <c r="I774" s="11"/>
      <c r="J774" s="11"/>
      <c r="P774" s="11"/>
    </row>
    <row r="775" spans="1:16" ht="12.75" customHeight="1" x14ac:dyDescent="0.25">
      <c r="A775" s="49"/>
      <c r="B775" s="49"/>
      <c r="C775" s="49"/>
      <c r="F775" s="11"/>
      <c r="G775" s="11"/>
      <c r="H775" s="11"/>
      <c r="I775" s="11"/>
      <c r="J775" s="11"/>
      <c r="P775" s="11"/>
    </row>
    <row r="776" spans="1:16" ht="12.75" customHeight="1" x14ac:dyDescent="0.25">
      <c r="A776" s="49"/>
      <c r="B776" s="49"/>
      <c r="C776" s="49"/>
      <c r="F776" s="11"/>
      <c r="G776" s="11"/>
      <c r="H776" s="11"/>
      <c r="I776" s="11"/>
      <c r="J776" s="11"/>
      <c r="P776" s="11"/>
    </row>
    <row r="777" spans="1:16" ht="12.75" customHeight="1" x14ac:dyDescent="0.25">
      <c r="A777" s="49"/>
      <c r="B777" s="49"/>
      <c r="C777" s="49"/>
      <c r="F777" s="11"/>
      <c r="G777" s="11"/>
      <c r="H777" s="11"/>
      <c r="I777" s="11"/>
      <c r="J777" s="11"/>
      <c r="P777" s="11"/>
    </row>
    <row r="778" spans="1:16" ht="12.75" customHeight="1" x14ac:dyDescent="0.25">
      <c r="A778" s="49"/>
      <c r="B778" s="49"/>
      <c r="C778" s="49"/>
      <c r="F778" s="11"/>
      <c r="G778" s="11"/>
      <c r="H778" s="11"/>
      <c r="I778" s="11"/>
      <c r="J778" s="11"/>
      <c r="P778" s="11"/>
    </row>
    <row r="779" spans="1:16" ht="12.75" customHeight="1" x14ac:dyDescent="0.25">
      <c r="A779" s="49"/>
      <c r="B779" s="49"/>
      <c r="C779" s="49"/>
      <c r="F779" s="11"/>
      <c r="G779" s="11"/>
      <c r="H779" s="11"/>
      <c r="I779" s="11"/>
      <c r="J779" s="11"/>
      <c r="P779" s="11"/>
    </row>
    <row r="780" spans="1:16" ht="12.75" customHeight="1" x14ac:dyDescent="0.25">
      <c r="A780" s="49"/>
      <c r="B780" s="49"/>
      <c r="C780" s="49"/>
      <c r="F780" s="11"/>
      <c r="G780" s="11"/>
      <c r="H780" s="11"/>
      <c r="I780" s="11"/>
      <c r="J780" s="11"/>
      <c r="P780" s="11"/>
    </row>
    <row r="781" spans="1:16" ht="12.75" customHeight="1" x14ac:dyDescent="0.25">
      <c r="A781" s="49"/>
      <c r="B781" s="49"/>
      <c r="C781" s="49"/>
      <c r="F781" s="11"/>
      <c r="G781" s="11"/>
      <c r="H781" s="11"/>
      <c r="I781" s="11"/>
      <c r="J781" s="11"/>
      <c r="P781" s="11"/>
    </row>
    <row r="782" spans="1:16" ht="12.75" customHeight="1" x14ac:dyDescent="0.25">
      <c r="A782" s="49"/>
      <c r="B782" s="49"/>
      <c r="C782" s="49"/>
      <c r="F782" s="11"/>
      <c r="G782" s="11"/>
      <c r="H782" s="11"/>
      <c r="I782" s="11"/>
      <c r="J782" s="11"/>
      <c r="P782" s="11"/>
    </row>
    <row r="783" spans="1:16" ht="12.75" customHeight="1" x14ac:dyDescent="0.25">
      <c r="A783" s="49"/>
      <c r="B783" s="49"/>
      <c r="C783" s="49"/>
      <c r="F783" s="11"/>
      <c r="G783" s="11"/>
      <c r="H783" s="11"/>
      <c r="I783" s="11"/>
      <c r="J783" s="11"/>
      <c r="P783" s="11"/>
    </row>
    <row r="784" spans="1:16" ht="12.75" customHeight="1" x14ac:dyDescent="0.25">
      <c r="A784" s="49"/>
      <c r="B784" s="49"/>
      <c r="C784" s="49"/>
      <c r="F784" s="11"/>
      <c r="G784" s="11"/>
      <c r="H784" s="11"/>
      <c r="I784" s="11"/>
      <c r="J784" s="11"/>
      <c r="P784" s="11"/>
    </row>
    <row r="785" spans="1:16" ht="12.75" customHeight="1" x14ac:dyDescent="0.25">
      <c r="A785" s="49"/>
      <c r="B785" s="49"/>
      <c r="C785" s="49"/>
      <c r="F785" s="11"/>
      <c r="G785" s="11"/>
      <c r="H785" s="11"/>
      <c r="I785" s="11"/>
      <c r="J785" s="11"/>
      <c r="P785" s="11"/>
    </row>
    <row r="786" spans="1:16" ht="12.75" customHeight="1" x14ac:dyDescent="0.25">
      <c r="A786" s="49"/>
      <c r="B786" s="49"/>
      <c r="C786" s="49"/>
      <c r="F786" s="11"/>
      <c r="G786" s="11"/>
      <c r="H786" s="11"/>
      <c r="I786" s="11"/>
      <c r="J786" s="11"/>
      <c r="P786" s="11"/>
    </row>
    <row r="787" spans="1:16" ht="12.75" customHeight="1" x14ac:dyDescent="0.25">
      <c r="A787" s="49"/>
      <c r="B787" s="49"/>
      <c r="C787" s="49"/>
      <c r="F787" s="11"/>
      <c r="G787" s="11"/>
      <c r="H787" s="11"/>
      <c r="I787" s="11"/>
      <c r="J787" s="11"/>
      <c r="P787" s="11"/>
    </row>
    <row r="788" spans="1:16" ht="12.75" customHeight="1" x14ac:dyDescent="0.25">
      <c r="A788" s="49"/>
      <c r="B788" s="49"/>
      <c r="C788" s="49"/>
      <c r="F788" s="11"/>
      <c r="G788" s="11"/>
      <c r="H788" s="11"/>
      <c r="I788" s="11"/>
      <c r="J788" s="11"/>
      <c r="P788" s="11"/>
    </row>
    <row r="789" spans="1:16" ht="12.75" customHeight="1" x14ac:dyDescent="0.25">
      <c r="A789" s="49"/>
      <c r="B789" s="49"/>
      <c r="C789" s="49"/>
      <c r="F789" s="11"/>
      <c r="G789" s="11"/>
      <c r="H789" s="11"/>
      <c r="I789" s="11"/>
      <c r="J789" s="11"/>
      <c r="P789" s="11"/>
    </row>
    <row r="790" spans="1:16" ht="12.75" customHeight="1" x14ac:dyDescent="0.25">
      <c r="A790" s="49"/>
      <c r="B790" s="49"/>
      <c r="C790" s="49"/>
      <c r="F790" s="11"/>
      <c r="G790" s="11"/>
      <c r="H790" s="11"/>
      <c r="I790" s="11"/>
      <c r="J790" s="11"/>
      <c r="P790" s="11"/>
    </row>
    <row r="791" spans="1:16" ht="12.75" customHeight="1" x14ac:dyDescent="0.25">
      <c r="A791" s="49"/>
      <c r="B791" s="49"/>
      <c r="C791" s="49"/>
      <c r="F791" s="11"/>
      <c r="G791" s="11"/>
      <c r="H791" s="11"/>
      <c r="I791" s="11"/>
      <c r="J791" s="11"/>
      <c r="P791" s="11"/>
    </row>
    <row r="792" spans="1:16" ht="12.75" customHeight="1" x14ac:dyDescent="0.25">
      <c r="A792" s="49"/>
      <c r="B792" s="49"/>
      <c r="C792" s="49"/>
      <c r="F792" s="11"/>
      <c r="G792" s="11"/>
      <c r="H792" s="11"/>
      <c r="I792" s="11"/>
      <c r="J792" s="11"/>
      <c r="P792" s="11"/>
    </row>
    <row r="793" spans="1:16" ht="12.75" customHeight="1" x14ac:dyDescent="0.25">
      <c r="A793" s="49"/>
      <c r="B793" s="49"/>
      <c r="C793" s="49"/>
      <c r="F793" s="11"/>
      <c r="G793" s="11"/>
      <c r="H793" s="11"/>
      <c r="I793" s="11"/>
      <c r="J793" s="11"/>
      <c r="P793" s="11"/>
    </row>
    <row r="794" spans="1:16" ht="12.75" customHeight="1" x14ac:dyDescent="0.25">
      <c r="A794" s="49"/>
      <c r="B794" s="49"/>
      <c r="C794" s="49"/>
      <c r="F794" s="11"/>
      <c r="G794" s="11"/>
      <c r="H794" s="11"/>
      <c r="I794" s="11"/>
      <c r="J794" s="11"/>
      <c r="P794" s="11"/>
    </row>
    <row r="795" spans="1:16" ht="12.75" customHeight="1" x14ac:dyDescent="0.25">
      <c r="A795" s="49"/>
      <c r="B795" s="49"/>
      <c r="C795" s="49"/>
      <c r="F795" s="11"/>
      <c r="G795" s="11"/>
      <c r="H795" s="11"/>
      <c r="I795" s="11"/>
      <c r="J795" s="11"/>
      <c r="P795" s="11"/>
    </row>
    <row r="796" spans="1:16" ht="12.75" customHeight="1" x14ac:dyDescent="0.25">
      <c r="A796" s="49"/>
      <c r="B796" s="49"/>
      <c r="C796" s="49"/>
      <c r="F796" s="11"/>
      <c r="G796" s="11"/>
      <c r="H796" s="11"/>
      <c r="I796" s="11"/>
      <c r="J796" s="11"/>
      <c r="P796" s="11"/>
    </row>
    <row r="797" spans="1:16" ht="12.75" customHeight="1" x14ac:dyDescent="0.25">
      <c r="A797" s="49"/>
      <c r="B797" s="49"/>
      <c r="C797" s="49"/>
      <c r="F797" s="11"/>
      <c r="G797" s="11"/>
      <c r="H797" s="11"/>
      <c r="I797" s="11"/>
      <c r="J797" s="11"/>
      <c r="P797" s="11"/>
    </row>
    <row r="798" spans="1:16" ht="12.75" customHeight="1" x14ac:dyDescent="0.25">
      <c r="A798" s="49"/>
      <c r="B798" s="49"/>
      <c r="C798" s="49"/>
      <c r="F798" s="11"/>
      <c r="G798" s="11"/>
      <c r="H798" s="11"/>
      <c r="I798" s="11"/>
      <c r="J798" s="11"/>
      <c r="P798" s="11"/>
    </row>
    <row r="799" spans="1:16" ht="12.75" customHeight="1" x14ac:dyDescent="0.25">
      <c r="A799" s="49"/>
      <c r="B799" s="49"/>
      <c r="C799" s="49"/>
      <c r="F799" s="11"/>
      <c r="G799" s="11"/>
      <c r="H799" s="11"/>
      <c r="I799" s="11"/>
      <c r="J799" s="11"/>
      <c r="P799" s="11"/>
    </row>
    <row r="800" spans="1:16" ht="12.75" customHeight="1" x14ac:dyDescent="0.25">
      <c r="A800" s="49"/>
      <c r="B800" s="49"/>
      <c r="C800" s="49"/>
      <c r="F800" s="11"/>
      <c r="G800" s="11"/>
      <c r="H800" s="11"/>
      <c r="I800" s="11"/>
      <c r="J800" s="11"/>
      <c r="P800" s="11"/>
    </row>
    <row r="801" spans="1:16" ht="12.75" customHeight="1" x14ac:dyDescent="0.25">
      <c r="A801" s="49"/>
      <c r="B801" s="49"/>
      <c r="C801" s="49"/>
      <c r="F801" s="11"/>
      <c r="G801" s="11"/>
      <c r="H801" s="11"/>
      <c r="I801" s="11"/>
      <c r="J801" s="11"/>
      <c r="P801" s="11"/>
    </row>
    <row r="802" spans="1:16" ht="12.75" customHeight="1" x14ac:dyDescent="0.25">
      <c r="A802" s="49"/>
      <c r="B802" s="49"/>
      <c r="C802" s="49"/>
      <c r="F802" s="11"/>
      <c r="G802" s="11"/>
      <c r="H802" s="11"/>
      <c r="I802" s="11"/>
      <c r="J802" s="11"/>
      <c r="P802" s="11"/>
    </row>
    <row r="803" spans="1:16" ht="12.75" customHeight="1" x14ac:dyDescent="0.25">
      <c r="A803" s="49"/>
      <c r="B803" s="49"/>
      <c r="C803" s="49"/>
      <c r="F803" s="11"/>
      <c r="G803" s="11"/>
      <c r="H803" s="11"/>
      <c r="I803" s="11"/>
      <c r="J803" s="11"/>
      <c r="P803" s="11"/>
    </row>
    <row r="804" spans="1:16" ht="12.75" customHeight="1" x14ac:dyDescent="0.25">
      <c r="A804" s="49"/>
      <c r="B804" s="49"/>
      <c r="C804" s="49"/>
      <c r="F804" s="11"/>
      <c r="G804" s="11"/>
      <c r="H804" s="11"/>
      <c r="I804" s="11"/>
      <c r="J804" s="11"/>
      <c r="P804" s="11"/>
    </row>
    <row r="805" spans="1:16" ht="12.75" customHeight="1" x14ac:dyDescent="0.25">
      <c r="A805" s="49"/>
      <c r="B805" s="49"/>
      <c r="C805" s="49"/>
      <c r="F805" s="11"/>
      <c r="G805" s="11"/>
      <c r="H805" s="11"/>
      <c r="I805" s="11"/>
      <c r="J805" s="11"/>
      <c r="P805" s="11"/>
    </row>
    <row r="806" spans="1:16" ht="12.75" customHeight="1" x14ac:dyDescent="0.25">
      <c r="A806" s="49"/>
      <c r="B806" s="49"/>
      <c r="C806" s="49"/>
      <c r="F806" s="11"/>
      <c r="G806" s="11"/>
      <c r="H806" s="11"/>
      <c r="I806" s="11"/>
      <c r="J806" s="11"/>
      <c r="P806" s="11"/>
    </row>
    <row r="807" spans="1:16" ht="12.75" customHeight="1" x14ac:dyDescent="0.25">
      <c r="A807" s="49"/>
      <c r="B807" s="49"/>
      <c r="C807" s="49"/>
      <c r="F807" s="11"/>
      <c r="G807" s="11"/>
      <c r="H807" s="11"/>
      <c r="I807" s="11"/>
      <c r="J807" s="11"/>
      <c r="P807" s="11"/>
    </row>
    <row r="808" spans="1:16" ht="12.75" customHeight="1" x14ac:dyDescent="0.25">
      <c r="A808" s="49"/>
      <c r="B808" s="49"/>
      <c r="C808" s="49"/>
      <c r="F808" s="11"/>
      <c r="G808" s="11"/>
      <c r="H808" s="11"/>
      <c r="I808" s="11"/>
      <c r="J808" s="11"/>
      <c r="P808" s="11"/>
    </row>
    <row r="809" spans="1:16" ht="12.75" customHeight="1" x14ac:dyDescent="0.25">
      <c r="A809" s="49"/>
      <c r="B809" s="49"/>
      <c r="C809" s="49"/>
      <c r="F809" s="11"/>
      <c r="G809" s="11"/>
      <c r="H809" s="11"/>
      <c r="I809" s="11"/>
      <c r="J809" s="11"/>
      <c r="P809" s="11"/>
    </row>
    <row r="810" spans="1:16" ht="12.75" customHeight="1" x14ac:dyDescent="0.25">
      <c r="A810" s="49"/>
      <c r="B810" s="49"/>
      <c r="C810" s="49"/>
      <c r="F810" s="11"/>
      <c r="G810" s="11"/>
      <c r="H810" s="11"/>
      <c r="I810" s="11"/>
      <c r="J810" s="11"/>
      <c r="P810" s="11"/>
    </row>
    <row r="811" spans="1:16" ht="12.75" customHeight="1" x14ac:dyDescent="0.25">
      <c r="A811" s="49"/>
      <c r="B811" s="49"/>
      <c r="C811" s="49"/>
      <c r="F811" s="11"/>
      <c r="G811" s="11"/>
      <c r="H811" s="11"/>
      <c r="I811" s="11"/>
      <c r="J811" s="11"/>
      <c r="P811" s="11"/>
    </row>
    <row r="812" spans="1:16" ht="12.75" customHeight="1" x14ac:dyDescent="0.25">
      <c r="A812" s="49"/>
      <c r="B812" s="49"/>
      <c r="C812" s="49"/>
      <c r="F812" s="11"/>
      <c r="G812" s="11"/>
      <c r="H812" s="11"/>
      <c r="I812" s="11"/>
      <c r="J812" s="11"/>
      <c r="P812" s="11"/>
    </row>
    <row r="813" spans="1:16" ht="12.75" customHeight="1" x14ac:dyDescent="0.25">
      <c r="A813" s="49"/>
      <c r="B813" s="49"/>
      <c r="C813" s="49"/>
      <c r="F813" s="11"/>
      <c r="G813" s="11"/>
      <c r="H813" s="11"/>
      <c r="I813" s="11"/>
      <c r="J813" s="11"/>
      <c r="P813" s="11"/>
    </row>
    <row r="814" spans="1:16" ht="12.75" customHeight="1" x14ac:dyDescent="0.25">
      <c r="A814" s="49"/>
      <c r="B814" s="49"/>
      <c r="C814" s="49"/>
      <c r="F814" s="11"/>
      <c r="G814" s="11"/>
      <c r="H814" s="11"/>
      <c r="I814" s="11"/>
      <c r="J814" s="11"/>
      <c r="P814" s="11"/>
    </row>
    <row r="815" spans="1:16" ht="12.75" customHeight="1" x14ac:dyDescent="0.25">
      <c r="A815" s="49"/>
      <c r="B815" s="49"/>
      <c r="C815" s="49"/>
      <c r="F815" s="11"/>
      <c r="G815" s="11"/>
      <c r="H815" s="11"/>
      <c r="I815" s="11"/>
      <c r="J815" s="11"/>
      <c r="P815" s="11"/>
    </row>
    <row r="816" spans="1:16" ht="12.75" customHeight="1" x14ac:dyDescent="0.25">
      <c r="A816" s="49"/>
      <c r="B816" s="49"/>
      <c r="C816" s="49"/>
      <c r="F816" s="11"/>
      <c r="G816" s="11"/>
      <c r="H816" s="11"/>
      <c r="I816" s="11"/>
      <c r="J816" s="11"/>
      <c r="P816" s="11"/>
    </row>
    <row r="817" spans="1:16" ht="12.75" customHeight="1" x14ac:dyDescent="0.25">
      <c r="A817" s="49"/>
      <c r="B817" s="49"/>
      <c r="C817" s="49"/>
      <c r="F817" s="11"/>
      <c r="G817" s="11"/>
      <c r="H817" s="11"/>
      <c r="I817" s="11"/>
      <c r="J817" s="11"/>
      <c r="P817" s="11"/>
    </row>
    <row r="818" spans="1:16" ht="12.75" customHeight="1" x14ac:dyDescent="0.25">
      <c r="A818" s="49"/>
      <c r="B818" s="49"/>
      <c r="C818" s="49"/>
      <c r="F818" s="11"/>
      <c r="G818" s="11"/>
      <c r="H818" s="11"/>
      <c r="I818" s="11"/>
      <c r="J818" s="11"/>
      <c r="P818" s="11"/>
    </row>
    <row r="819" spans="1:16" ht="12.75" customHeight="1" x14ac:dyDescent="0.25">
      <c r="A819" s="49"/>
      <c r="B819" s="49"/>
      <c r="C819" s="49"/>
      <c r="F819" s="11"/>
      <c r="G819" s="11"/>
      <c r="H819" s="11"/>
      <c r="I819" s="11"/>
      <c r="J819" s="11"/>
      <c r="P819" s="11"/>
    </row>
    <row r="820" spans="1:16" ht="12.75" customHeight="1" x14ac:dyDescent="0.25">
      <c r="A820" s="49"/>
      <c r="B820" s="49"/>
      <c r="C820" s="49"/>
      <c r="F820" s="11"/>
      <c r="G820" s="11"/>
      <c r="H820" s="11"/>
      <c r="I820" s="11"/>
      <c r="J820" s="11"/>
      <c r="P820" s="11"/>
    </row>
    <row r="821" spans="1:16" ht="12.75" customHeight="1" x14ac:dyDescent="0.25">
      <c r="A821" s="49"/>
      <c r="B821" s="49"/>
      <c r="C821" s="49"/>
      <c r="F821" s="11"/>
      <c r="G821" s="11"/>
      <c r="H821" s="11"/>
      <c r="I821" s="11"/>
      <c r="J821" s="11"/>
      <c r="P821" s="11"/>
    </row>
    <row r="822" spans="1:16" ht="12.75" customHeight="1" x14ac:dyDescent="0.25">
      <c r="A822" s="49"/>
      <c r="B822" s="49"/>
      <c r="C822" s="49"/>
      <c r="F822" s="11"/>
      <c r="G822" s="11"/>
      <c r="H822" s="11"/>
      <c r="I822" s="11"/>
      <c r="J822" s="11"/>
      <c r="P822" s="11"/>
    </row>
    <row r="823" spans="1:16" ht="12.75" customHeight="1" x14ac:dyDescent="0.25">
      <c r="A823" s="49"/>
      <c r="B823" s="49"/>
      <c r="C823" s="49"/>
      <c r="F823" s="11"/>
      <c r="G823" s="11"/>
      <c r="H823" s="11"/>
      <c r="I823" s="11"/>
      <c r="J823" s="11"/>
      <c r="P823" s="11"/>
    </row>
    <row r="824" spans="1:16" ht="12.75" customHeight="1" x14ac:dyDescent="0.25">
      <c r="A824" s="49"/>
      <c r="B824" s="49"/>
      <c r="C824" s="49"/>
      <c r="F824" s="11"/>
      <c r="G824" s="11"/>
      <c r="H824" s="11"/>
      <c r="I824" s="11"/>
      <c r="J824" s="11"/>
      <c r="P824" s="11"/>
    </row>
    <row r="825" spans="1:16" ht="12.75" customHeight="1" x14ac:dyDescent="0.25">
      <c r="A825" s="49"/>
      <c r="B825" s="49"/>
      <c r="C825" s="49"/>
      <c r="F825" s="11"/>
      <c r="G825" s="11"/>
      <c r="H825" s="11"/>
      <c r="I825" s="11"/>
      <c r="J825" s="11"/>
      <c r="P825" s="11"/>
    </row>
    <row r="826" spans="1:16" ht="12.75" customHeight="1" x14ac:dyDescent="0.25">
      <c r="A826" s="49"/>
      <c r="B826" s="49"/>
      <c r="C826" s="49"/>
      <c r="F826" s="11"/>
      <c r="G826" s="11"/>
      <c r="H826" s="11"/>
      <c r="I826" s="11"/>
      <c r="J826" s="11"/>
      <c r="P826" s="11"/>
    </row>
    <row r="827" spans="1:16" ht="12.75" customHeight="1" x14ac:dyDescent="0.25">
      <c r="A827" s="49"/>
      <c r="B827" s="49"/>
      <c r="C827" s="49"/>
      <c r="F827" s="11"/>
      <c r="G827" s="11"/>
      <c r="H827" s="11"/>
      <c r="I827" s="11"/>
      <c r="J827" s="11"/>
      <c r="P827" s="11"/>
    </row>
    <row r="828" spans="1:16" ht="12.75" customHeight="1" x14ac:dyDescent="0.25">
      <c r="A828" s="49"/>
      <c r="B828" s="49"/>
      <c r="C828" s="49"/>
      <c r="F828" s="11"/>
      <c r="G828" s="11"/>
      <c r="H828" s="11"/>
      <c r="I828" s="11"/>
      <c r="J828" s="11"/>
      <c r="P828" s="11"/>
    </row>
    <row r="829" spans="1:16" ht="12.75" customHeight="1" x14ac:dyDescent="0.25">
      <c r="A829" s="49"/>
      <c r="B829" s="49"/>
      <c r="C829" s="49"/>
      <c r="F829" s="11"/>
      <c r="G829" s="11"/>
      <c r="H829" s="11"/>
      <c r="I829" s="11"/>
      <c r="J829" s="11"/>
      <c r="P829" s="11"/>
    </row>
    <row r="830" spans="1:16" ht="12.75" customHeight="1" x14ac:dyDescent="0.25">
      <c r="A830" s="49"/>
      <c r="B830" s="49"/>
      <c r="C830" s="49"/>
      <c r="F830" s="11"/>
      <c r="G830" s="11"/>
      <c r="H830" s="11"/>
      <c r="I830" s="11"/>
      <c r="J830" s="11"/>
      <c r="P830" s="11"/>
    </row>
    <row r="831" spans="1:16" ht="12.75" customHeight="1" x14ac:dyDescent="0.25">
      <c r="A831" s="49"/>
      <c r="B831" s="49"/>
      <c r="C831" s="49"/>
      <c r="F831" s="11"/>
      <c r="G831" s="11"/>
      <c r="H831" s="11"/>
      <c r="I831" s="11"/>
      <c r="J831" s="11"/>
      <c r="P831" s="11"/>
    </row>
    <row r="832" spans="1:16" ht="12.75" customHeight="1" x14ac:dyDescent="0.25">
      <c r="A832" s="49"/>
      <c r="B832" s="49"/>
      <c r="C832" s="49"/>
      <c r="F832" s="11"/>
      <c r="G832" s="11"/>
      <c r="H832" s="11"/>
      <c r="I832" s="11"/>
      <c r="J832" s="11"/>
      <c r="P832" s="11"/>
    </row>
    <row r="833" spans="1:16" ht="12.75" customHeight="1" x14ac:dyDescent="0.25">
      <c r="A833" s="49"/>
      <c r="B833" s="49"/>
      <c r="C833" s="49"/>
      <c r="F833" s="11"/>
      <c r="G833" s="11"/>
      <c r="H833" s="11"/>
      <c r="I833" s="11"/>
      <c r="J833" s="11"/>
      <c r="P833" s="11"/>
    </row>
    <row r="834" spans="1:16" ht="12.75" customHeight="1" x14ac:dyDescent="0.25">
      <c r="A834" s="49"/>
      <c r="B834" s="49"/>
      <c r="C834" s="49"/>
      <c r="F834" s="11"/>
      <c r="G834" s="11"/>
      <c r="H834" s="11"/>
      <c r="I834" s="11"/>
      <c r="J834" s="11"/>
      <c r="P834" s="11"/>
    </row>
    <row r="835" spans="1:16" ht="12.75" customHeight="1" x14ac:dyDescent="0.25">
      <c r="A835" s="49"/>
      <c r="B835" s="49"/>
      <c r="C835" s="49"/>
      <c r="F835" s="11"/>
      <c r="G835" s="11"/>
      <c r="H835" s="11"/>
      <c r="I835" s="11"/>
      <c r="J835" s="11"/>
      <c r="P835" s="11"/>
    </row>
    <row r="836" spans="1:16" ht="12.75" customHeight="1" x14ac:dyDescent="0.25">
      <c r="A836" s="49"/>
      <c r="B836" s="49"/>
      <c r="C836" s="49"/>
      <c r="F836" s="11"/>
      <c r="G836" s="11"/>
      <c r="H836" s="11"/>
      <c r="I836" s="11"/>
      <c r="J836" s="11"/>
      <c r="P836" s="11"/>
    </row>
    <row r="837" spans="1:16" ht="12.75" customHeight="1" x14ac:dyDescent="0.25">
      <c r="A837" s="49"/>
      <c r="B837" s="49"/>
      <c r="C837" s="49"/>
      <c r="F837" s="11"/>
      <c r="G837" s="11"/>
      <c r="H837" s="11"/>
      <c r="I837" s="11"/>
      <c r="J837" s="11"/>
      <c r="P837" s="11"/>
    </row>
    <row r="838" spans="1:16" ht="12.75" customHeight="1" x14ac:dyDescent="0.25">
      <c r="A838" s="49"/>
      <c r="B838" s="49"/>
      <c r="C838" s="49"/>
      <c r="F838" s="11"/>
      <c r="G838" s="11"/>
      <c r="H838" s="11"/>
      <c r="I838" s="11"/>
      <c r="J838" s="11"/>
      <c r="P838" s="11"/>
    </row>
    <row r="839" spans="1:16" ht="12.75" customHeight="1" x14ac:dyDescent="0.25">
      <c r="A839" s="49"/>
      <c r="B839" s="49"/>
      <c r="C839" s="49"/>
      <c r="F839" s="11"/>
      <c r="G839" s="11"/>
      <c r="H839" s="11"/>
      <c r="I839" s="11"/>
      <c r="J839" s="11"/>
      <c r="P839" s="11"/>
    </row>
    <row r="840" spans="1:16" ht="12.75" customHeight="1" x14ac:dyDescent="0.25">
      <c r="A840" s="49"/>
      <c r="B840" s="49"/>
      <c r="C840" s="49"/>
      <c r="F840" s="11"/>
      <c r="G840" s="11"/>
      <c r="H840" s="11"/>
      <c r="I840" s="11"/>
      <c r="J840" s="11"/>
      <c r="P840" s="11"/>
    </row>
    <row r="841" spans="1:16" ht="12.75" customHeight="1" x14ac:dyDescent="0.25">
      <c r="A841" s="49"/>
      <c r="B841" s="49"/>
      <c r="C841" s="49"/>
      <c r="F841" s="11"/>
      <c r="G841" s="11"/>
      <c r="H841" s="11"/>
      <c r="I841" s="11"/>
      <c r="J841" s="11"/>
      <c r="P841" s="11"/>
    </row>
    <row r="842" spans="1:16" ht="12.75" customHeight="1" x14ac:dyDescent="0.25">
      <c r="A842" s="49"/>
      <c r="B842" s="49"/>
      <c r="C842" s="49"/>
      <c r="F842" s="11"/>
      <c r="G842" s="11"/>
      <c r="H842" s="11"/>
      <c r="I842" s="11"/>
      <c r="J842" s="11"/>
      <c r="P842" s="11"/>
    </row>
    <row r="843" spans="1:16" ht="12.75" customHeight="1" x14ac:dyDescent="0.25">
      <c r="A843" s="49"/>
      <c r="B843" s="49"/>
      <c r="C843" s="49"/>
      <c r="F843" s="11"/>
      <c r="G843" s="11"/>
      <c r="H843" s="11"/>
      <c r="I843" s="11"/>
      <c r="J843" s="11"/>
      <c r="P843" s="11"/>
    </row>
    <row r="844" spans="1:16" ht="12.75" customHeight="1" x14ac:dyDescent="0.25">
      <c r="A844" s="49"/>
      <c r="B844" s="49"/>
      <c r="C844" s="49"/>
      <c r="F844" s="11"/>
      <c r="G844" s="11"/>
      <c r="H844" s="11"/>
      <c r="I844" s="11"/>
      <c r="J844" s="11"/>
      <c r="P844" s="11"/>
    </row>
    <row r="845" spans="1:16" ht="12.75" customHeight="1" x14ac:dyDescent="0.25">
      <c r="A845" s="49"/>
      <c r="B845" s="49"/>
      <c r="C845" s="49"/>
      <c r="F845" s="11"/>
      <c r="G845" s="11"/>
      <c r="H845" s="11"/>
      <c r="I845" s="11"/>
      <c r="J845" s="11"/>
      <c r="P845" s="11"/>
    </row>
    <row r="846" spans="1:16" ht="12.75" customHeight="1" x14ac:dyDescent="0.25">
      <c r="A846" s="49"/>
      <c r="B846" s="49"/>
      <c r="C846" s="49"/>
      <c r="F846" s="11"/>
      <c r="G846" s="11"/>
      <c r="H846" s="11"/>
      <c r="I846" s="11"/>
      <c r="J846" s="11"/>
      <c r="P846" s="11"/>
    </row>
    <row r="847" spans="1:16" ht="12.75" customHeight="1" x14ac:dyDescent="0.25">
      <c r="A847" s="49"/>
      <c r="B847" s="49"/>
      <c r="C847" s="49"/>
      <c r="F847" s="11"/>
      <c r="G847" s="11"/>
      <c r="H847" s="11"/>
      <c r="I847" s="11"/>
      <c r="J847" s="11"/>
      <c r="P847" s="11"/>
    </row>
    <row r="848" spans="1:16" ht="12.75" customHeight="1" x14ac:dyDescent="0.25">
      <c r="A848" s="49"/>
      <c r="B848" s="49"/>
      <c r="C848" s="49"/>
      <c r="F848" s="11"/>
      <c r="G848" s="11"/>
      <c r="H848" s="11"/>
      <c r="I848" s="11"/>
      <c r="J848" s="11"/>
      <c r="P848" s="11"/>
    </row>
    <row r="849" spans="1:16" ht="12.75" customHeight="1" x14ac:dyDescent="0.25">
      <c r="A849" s="49"/>
      <c r="B849" s="49"/>
      <c r="C849" s="49"/>
      <c r="F849" s="11"/>
      <c r="G849" s="11"/>
      <c r="H849" s="11"/>
      <c r="I849" s="11"/>
      <c r="J849" s="11"/>
      <c r="P849" s="11"/>
    </row>
    <row r="850" spans="1:16" ht="12.75" customHeight="1" x14ac:dyDescent="0.25">
      <c r="A850" s="49"/>
      <c r="B850" s="49"/>
      <c r="C850" s="49"/>
      <c r="F850" s="11"/>
      <c r="G850" s="11"/>
      <c r="H850" s="11"/>
      <c r="I850" s="11"/>
      <c r="J850" s="11"/>
      <c r="P850" s="11"/>
    </row>
    <row r="851" spans="1:16" ht="12.75" customHeight="1" x14ac:dyDescent="0.25">
      <c r="A851" s="49"/>
      <c r="B851" s="49"/>
      <c r="C851" s="49"/>
      <c r="F851" s="11"/>
      <c r="G851" s="11"/>
      <c r="H851" s="11"/>
      <c r="I851" s="11"/>
      <c r="J851" s="11"/>
      <c r="P851" s="11"/>
    </row>
    <row r="852" spans="1:16" ht="12.75" customHeight="1" x14ac:dyDescent="0.25">
      <c r="A852" s="49"/>
      <c r="B852" s="49"/>
      <c r="C852" s="49"/>
      <c r="F852" s="11"/>
      <c r="G852" s="11"/>
      <c r="H852" s="11"/>
      <c r="I852" s="11"/>
      <c r="J852" s="11"/>
      <c r="P852" s="11"/>
    </row>
    <row r="853" spans="1:16" ht="12.75" customHeight="1" x14ac:dyDescent="0.25">
      <c r="A853" s="49"/>
      <c r="B853" s="49"/>
      <c r="C853" s="49"/>
      <c r="F853" s="11"/>
      <c r="G853" s="11"/>
      <c r="H853" s="11"/>
      <c r="I853" s="11"/>
      <c r="J853" s="11"/>
      <c r="P853" s="11"/>
    </row>
    <row r="854" spans="1:16" ht="12.75" customHeight="1" x14ac:dyDescent="0.25">
      <c r="A854" s="49"/>
      <c r="B854" s="49"/>
      <c r="C854" s="49"/>
      <c r="F854" s="11"/>
      <c r="G854" s="11"/>
      <c r="H854" s="11"/>
      <c r="I854" s="11"/>
      <c r="J854" s="11"/>
      <c r="P854" s="11"/>
    </row>
    <row r="855" spans="1:16" ht="12.75" customHeight="1" x14ac:dyDescent="0.25">
      <c r="A855" s="49"/>
      <c r="B855" s="49"/>
      <c r="C855" s="49"/>
      <c r="F855" s="11"/>
      <c r="G855" s="11"/>
      <c r="H855" s="11"/>
      <c r="I855" s="11"/>
      <c r="J855" s="11"/>
      <c r="P855" s="11"/>
    </row>
    <row r="856" spans="1:16" ht="12.75" customHeight="1" x14ac:dyDescent="0.25">
      <c r="A856" s="49"/>
      <c r="B856" s="49"/>
      <c r="C856" s="49"/>
      <c r="F856" s="11"/>
      <c r="G856" s="11"/>
      <c r="H856" s="11"/>
      <c r="I856" s="11"/>
      <c r="J856" s="11"/>
      <c r="P856" s="11"/>
    </row>
    <row r="857" spans="1:16" ht="12.75" customHeight="1" x14ac:dyDescent="0.25">
      <c r="A857" s="49"/>
      <c r="B857" s="49"/>
      <c r="C857" s="49"/>
      <c r="F857" s="11"/>
      <c r="G857" s="11"/>
      <c r="H857" s="11"/>
      <c r="I857" s="11"/>
      <c r="J857" s="11"/>
      <c r="P857" s="11"/>
    </row>
    <row r="858" spans="1:16" ht="12.75" customHeight="1" x14ac:dyDescent="0.25">
      <c r="A858" s="49"/>
      <c r="B858" s="49"/>
      <c r="C858" s="49"/>
      <c r="F858" s="11"/>
      <c r="G858" s="11"/>
      <c r="H858" s="11"/>
      <c r="I858" s="11"/>
      <c r="J858" s="11"/>
      <c r="P858" s="11"/>
    </row>
    <row r="859" spans="1:16" ht="12.75" customHeight="1" x14ac:dyDescent="0.25">
      <c r="A859" s="49"/>
      <c r="B859" s="49"/>
      <c r="C859" s="49"/>
      <c r="F859" s="11"/>
      <c r="G859" s="11"/>
      <c r="H859" s="11"/>
      <c r="I859" s="11"/>
      <c r="J859" s="11"/>
      <c r="P859" s="11"/>
    </row>
    <row r="860" spans="1:16" ht="12.75" customHeight="1" x14ac:dyDescent="0.25">
      <c r="A860" s="49"/>
      <c r="B860" s="49"/>
      <c r="C860" s="49"/>
      <c r="F860" s="11"/>
      <c r="G860" s="11"/>
      <c r="H860" s="11"/>
      <c r="I860" s="11"/>
      <c r="J860" s="11"/>
      <c r="P860" s="11"/>
    </row>
    <row r="861" spans="1:16" ht="12.75" customHeight="1" x14ac:dyDescent="0.25">
      <c r="A861" s="49"/>
      <c r="B861" s="49"/>
      <c r="C861" s="49"/>
      <c r="F861" s="11"/>
      <c r="G861" s="11"/>
      <c r="H861" s="11"/>
      <c r="I861" s="11"/>
      <c r="J861" s="11"/>
      <c r="P861" s="11"/>
    </row>
    <row r="862" spans="1:16" ht="12.75" customHeight="1" x14ac:dyDescent="0.25">
      <c r="A862" s="49"/>
      <c r="B862" s="49"/>
      <c r="C862" s="49"/>
      <c r="F862" s="11"/>
      <c r="G862" s="11"/>
      <c r="H862" s="11"/>
      <c r="I862" s="11"/>
      <c r="J862" s="11"/>
      <c r="P862" s="11"/>
    </row>
    <row r="863" spans="1:16" ht="12.75" customHeight="1" x14ac:dyDescent="0.25">
      <c r="A863" s="49"/>
      <c r="B863" s="49"/>
      <c r="C863" s="49"/>
      <c r="F863" s="11"/>
      <c r="G863" s="11"/>
      <c r="H863" s="11"/>
      <c r="I863" s="11"/>
      <c r="J863" s="11"/>
      <c r="P863" s="11"/>
    </row>
    <row r="864" spans="1:16" ht="12.75" customHeight="1" x14ac:dyDescent="0.25">
      <c r="A864" s="49"/>
      <c r="B864" s="49"/>
      <c r="C864" s="49"/>
      <c r="F864" s="11"/>
      <c r="G864" s="11"/>
      <c r="H864" s="11"/>
      <c r="I864" s="11"/>
      <c r="J864" s="11"/>
      <c r="P864" s="11"/>
    </row>
    <row r="865" spans="1:16" ht="12.75" customHeight="1" x14ac:dyDescent="0.25">
      <c r="A865" s="49"/>
      <c r="B865" s="49"/>
      <c r="C865" s="49"/>
      <c r="F865" s="11"/>
      <c r="G865" s="11"/>
      <c r="H865" s="11"/>
      <c r="I865" s="11"/>
      <c r="J865" s="11"/>
      <c r="P865" s="11"/>
    </row>
    <row r="866" spans="1:16" ht="12.75" customHeight="1" x14ac:dyDescent="0.25">
      <c r="A866" s="49"/>
      <c r="B866" s="49"/>
      <c r="C866" s="49"/>
      <c r="F866" s="11"/>
      <c r="G866" s="11"/>
      <c r="H866" s="11"/>
      <c r="I866" s="11"/>
      <c r="J866" s="11"/>
      <c r="P866" s="11"/>
    </row>
    <row r="867" spans="1:16" ht="12.75" customHeight="1" x14ac:dyDescent="0.25">
      <c r="A867" s="49"/>
      <c r="B867" s="49"/>
      <c r="C867" s="49"/>
      <c r="F867" s="11"/>
      <c r="G867" s="11"/>
      <c r="H867" s="11"/>
      <c r="I867" s="11"/>
      <c r="J867" s="11"/>
      <c r="P867" s="11"/>
    </row>
    <row r="868" spans="1:16" ht="12.75" customHeight="1" x14ac:dyDescent="0.25">
      <c r="A868" s="49"/>
      <c r="B868" s="49"/>
      <c r="C868" s="49"/>
      <c r="F868" s="11"/>
      <c r="G868" s="11"/>
      <c r="H868" s="11"/>
      <c r="I868" s="11"/>
      <c r="J868" s="11"/>
      <c r="P868" s="11"/>
    </row>
    <row r="869" spans="1:16" ht="12.75" customHeight="1" x14ac:dyDescent="0.25">
      <c r="A869" s="49"/>
      <c r="B869" s="49"/>
      <c r="C869" s="49"/>
      <c r="F869" s="11"/>
      <c r="G869" s="11"/>
      <c r="H869" s="11"/>
      <c r="I869" s="11"/>
      <c r="J869" s="11"/>
      <c r="P869" s="11"/>
    </row>
    <row r="870" spans="1:16" ht="12.75" customHeight="1" x14ac:dyDescent="0.25">
      <c r="A870" s="49"/>
      <c r="B870" s="49"/>
      <c r="C870" s="49"/>
      <c r="F870" s="11"/>
      <c r="G870" s="11"/>
      <c r="H870" s="11"/>
      <c r="I870" s="11"/>
      <c r="J870" s="11"/>
      <c r="P870" s="11"/>
    </row>
    <row r="871" spans="1:16" ht="12.75" customHeight="1" x14ac:dyDescent="0.25">
      <c r="A871" s="49"/>
      <c r="B871" s="49"/>
      <c r="C871" s="49"/>
      <c r="F871" s="11"/>
      <c r="G871" s="11"/>
      <c r="H871" s="11"/>
      <c r="I871" s="11"/>
      <c r="J871" s="11"/>
      <c r="P871" s="11"/>
    </row>
    <row r="872" spans="1:16" ht="12.75" customHeight="1" x14ac:dyDescent="0.25">
      <c r="A872" s="49"/>
      <c r="B872" s="49"/>
      <c r="C872" s="49"/>
      <c r="F872" s="11"/>
      <c r="G872" s="11"/>
      <c r="H872" s="11"/>
      <c r="I872" s="11"/>
      <c r="J872" s="11"/>
      <c r="P872" s="11"/>
    </row>
    <row r="873" spans="1:16" ht="12.75" customHeight="1" x14ac:dyDescent="0.25">
      <c r="A873" s="49"/>
      <c r="B873" s="49"/>
      <c r="C873" s="49"/>
      <c r="F873" s="11"/>
      <c r="G873" s="11"/>
      <c r="H873" s="11"/>
      <c r="I873" s="11"/>
      <c r="J873" s="11"/>
      <c r="P873" s="11"/>
    </row>
    <row r="874" spans="1:16" ht="12.75" customHeight="1" x14ac:dyDescent="0.25">
      <c r="A874" s="49"/>
      <c r="B874" s="49"/>
      <c r="C874" s="49"/>
      <c r="F874" s="11"/>
      <c r="G874" s="11"/>
      <c r="H874" s="11"/>
      <c r="I874" s="11"/>
      <c r="J874" s="11"/>
      <c r="P874" s="11"/>
    </row>
    <row r="875" spans="1:16" ht="12.75" customHeight="1" x14ac:dyDescent="0.25">
      <c r="A875" s="49"/>
      <c r="B875" s="49"/>
      <c r="C875" s="49"/>
      <c r="F875" s="11"/>
      <c r="G875" s="11"/>
      <c r="H875" s="11"/>
      <c r="I875" s="11"/>
      <c r="J875" s="11"/>
      <c r="P875" s="11"/>
    </row>
    <row r="876" spans="1:16" ht="12.75" customHeight="1" x14ac:dyDescent="0.25">
      <c r="A876" s="49"/>
      <c r="B876" s="49"/>
      <c r="C876" s="49"/>
      <c r="F876" s="11"/>
      <c r="G876" s="11"/>
      <c r="H876" s="11"/>
      <c r="I876" s="11"/>
      <c r="J876" s="11"/>
      <c r="P876" s="11"/>
    </row>
    <row r="877" spans="1:16" ht="12.75" customHeight="1" x14ac:dyDescent="0.25">
      <c r="A877" s="49"/>
      <c r="B877" s="49"/>
      <c r="C877" s="49"/>
      <c r="F877" s="11"/>
      <c r="G877" s="11"/>
      <c r="H877" s="11"/>
      <c r="I877" s="11"/>
      <c r="J877" s="11"/>
      <c r="P877" s="11"/>
    </row>
    <row r="878" spans="1:16" ht="12.75" customHeight="1" x14ac:dyDescent="0.25">
      <c r="A878" s="49"/>
      <c r="B878" s="49"/>
      <c r="C878" s="49"/>
      <c r="F878" s="11"/>
      <c r="G878" s="11"/>
      <c r="H878" s="11"/>
      <c r="I878" s="11"/>
      <c r="J878" s="11"/>
      <c r="P878" s="11"/>
    </row>
    <row r="879" spans="1:16" ht="12.75" customHeight="1" x14ac:dyDescent="0.25">
      <c r="A879" s="49"/>
      <c r="B879" s="49"/>
      <c r="C879" s="49"/>
      <c r="F879" s="11"/>
      <c r="G879" s="11"/>
      <c r="H879" s="11"/>
      <c r="I879" s="11"/>
      <c r="J879" s="11"/>
      <c r="P879" s="11"/>
    </row>
    <row r="880" spans="1:16" ht="12.75" customHeight="1" x14ac:dyDescent="0.25">
      <c r="A880" s="49"/>
      <c r="B880" s="49"/>
      <c r="C880" s="49"/>
      <c r="F880" s="11"/>
      <c r="G880" s="11"/>
      <c r="H880" s="11"/>
      <c r="I880" s="11"/>
      <c r="J880" s="11"/>
      <c r="P880" s="11"/>
    </row>
    <row r="881" spans="1:16" ht="12.75" customHeight="1" x14ac:dyDescent="0.25">
      <c r="A881" s="49"/>
      <c r="B881" s="49"/>
      <c r="C881" s="49"/>
      <c r="F881" s="11"/>
      <c r="G881" s="11"/>
      <c r="H881" s="11"/>
      <c r="I881" s="11"/>
      <c r="J881" s="11"/>
      <c r="P881" s="11"/>
    </row>
    <row r="882" spans="1:16" ht="12.75" customHeight="1" x14ac:dyDescent="0.25">
      <c r="A882" s="49"/>
      <c r="B882" s="49"/>
      <c r="C882" s="49"/>
      <c r="F882" s="11"/>
      <c r="G882" s="11"/>
      <c r="H882" s="11"/>
      <c r="I882" s="11"/>
      <c r="J882" s="11"/>
      <c r="P882" s="11"/>
    </row>
    <row r="883" spans="1:16" ht="12.75" customHeight="1" x14ac:dyDescent="0.25">
      <c r="A883" s="49"/>
      <c r="B883" s="49"/>
      <c r="C883" s="49"/>
      <c r="F883" s="11"/>
      <c r="G883" s="11"/>
      <c r="H883" s="11"/>
      <c r="I883" s="11"/>
      <c r="J883" s="11"/>
      <c r="P883" s="11"/>
    </row>
    <row r="884" spans="1:16" ht="12.75" customHeight="1" x14ac:dyDescent="0.25">
      <c r="A884" s="49"/>
      <c r="B884" s="49"/>
      <c r="C884" s="49"/>
      <c r="F884" s="11"/>
      <c r="G884" s="11"/>
      <c r="H884" s="11"/>
      <c r="I884" s="11"/>
      <c r="J884" s="11"/>
      <c r="P884" s="11"/>
    </row>
    <row r="885" spans="1:16" ht="12.75" customHeight="1" x14ac:dyDescent="0.25">
      <c r="A885" s="49"/>
      <c r="B885" s="49"/>
      <c r="C885" s="49"/>
      <c r="F885" s="11"/>
      <c r="G885" s="11"/>
      <c r="H885" s="11"/>
      <c r="I885" s="11"/>
      <c r="J885" s="11"/>
      <c r="P885" s="11"/>
    </row>
    <row r="886" spans="1:16" ht="12.75" customHeight="1" x14ac:dyDescent="0.25">
      <c r="A886" s="49"/>
      <c r="B886" s="49"/>
      <c r="C886" s="49"/>
      <c r="F886" s="11"/>
      <c r="G886" s="11"/>
      <c r="H886" s="11"/>
      <c r="I886" s="11"/>
      <c r="J886" s="11"/>
      <c r="P886" s="11"/>
    </row>
    <row r="887" spans="1:16" ht="12.75" customHeight="1" x14ac:dyDescent="0.25">
      <c r="A887" s="49"/>
      <c r="B887" s="49"/>
      <c r="C887" s="49"/>
      <c r="F887" s="11"/>
      <c r="G887" s="11"/>
      <c r="H887" s="11"/>
      <c r="I887" s="11"/>
      <c r="J887" s="11"/>
      <c r="P887" s="11"/>
    </row>
    <row r="888" spans="1:16" ht="12.75" customHeight="1" x14ac:dyDescent="0.25">
      <c r="A888" s="49"/>
      <c r="B888" s="49"/>
      <c r="C888" s="49"/>
      <c r="F888" s="11"/>
      <c r="G888" s="11"/>
      <c r="H888" s="11"/>
      <c r="I888" s="11"/>
      <c r="J888" s="11"/>
      <c r="P888" s="11"/>
    </row>
    <row r="889" spans="1:16" ht="12.75" customHeight="1" x14ac:dyDescent="0.25">
      <c r="A889" s="49"/>
      <c r="B889" s="49"/>
      <c r="C889" s="49"/>
      <c r="F889" s="11"/>
      <c r="G889" s="11"/>
      <c r="H889" s="11"/>
      <c r="I889" s="11"/>
      <c r="J889" s="11"/>
      <c r="P889" s="11"/>
    </row>
    <row r="890" spans="1:16" ht="12.75" customHeight="1" x14ac:dyDescent="0.25">
      <c r="A890" s="49"/>
      <c r="B890" s="49"/>
      <c r="C890" s="49"/>
      <c r="F890" s="11"/>
      <c r="G890" s="11"/>
      <c r="H890" s="11"/>
      <c r="I890" s="11"/>
      <c r="J890" s="11"/>
      <c r="P890" s="11"/>
    </row>
    <row r="891" spans="1:16" ht="12.75" customHeight="1" x14ac:dyDescent="0.25">
      <c r="A891" s="49"/>
      <c r="B891" s="49"/>
      <c r="C891" s="49"/>
      <c r="F891" s="11"/>
      <c r="G891" s="11"/>
      <c r="H891" s="11"/>
      <c r="I891" s="11"/>
      <c r="J891" s="11"/>
      <c r="P891" s="11"/>
    </row>
    <row r="892" spans="1:16" ht="12.75" customHeight="1" x14ac:dyDescent="0.25">
      <c r="A892" s="49"/>
      <c r="B892" s="49"/>
      <c r="C892" s="49"/>
      <c r="F892" s="11"/>
      <c r="G892" s="11"/>
      <c r="H892" s="11"/>
      <c r="I892" s="11"/>
      <c r="J892" s="11"/>
      <c r="P892" s="11"/>
    </row>
    <row r="893" spans="1:16" ht="12.75" customHeight="1" x14ac:dyDescent="0.25">
      <c r="A893" s="49"/>
      <c r="B893" s="49"/>
      <c r="C893" s="49"/>
      <c r="F893" s="11"/>
      <c r="G893" s="11"/>
      <c r="H893" s="11"/>
      <c r="I893" s="11"/>
      <c r="J893" s="11"/>
      <c r="P893" s="11"/>
    </row>
    <row r="894" spans="1:16" ht="12.75" customHeight="1" x14ac:dyDescent="0.25">
      <c r="A894" s="49"/>
      <c r="B894" s="49"/>
      <c r="C894" s="49"/>
      <c r="F894" s="11"/>
      <c r="G894" s="11"/>
      <c r="H894" s="11"/>
      <c r="I894" s="11"/>
      <c r="J894" s="11"/>
      <c r="P894" s="11"/>
    </row>
    <row r="895" spans="1:16" ht="12.75" customHeight="1" x14ac:dyDescent="0.25">
      <c r="A895" s="49"/>
      <c r="B895" s="49"/>
      <c r="C895" s="49"/>
      <c r="F895" s="11"/>
      <c r="G895" s="11"/>
      <c r="H895" s="11"/>
      <c r="I895" s="11"/>
      <c r="J895" s="11"/>
      <c r="P895" s="11"/>
    </row>
    <row r="896" spans="1:16" ht="12.75" customHeight="1" x14ac:dyDescent="0.25">
      <c r="A896" s="49"/>
      <c r="B896" s="49"/>
      <c r="C896" s="49"/>
      <c r="F896" s="11"/>
      <c r="G896" s="11"/>
      <c r="H896" s="11"/>
      <c r="I896" s="11"/>
      <c r="J896" s="11"/>
      <c r="P896" s="11"/>
    </row>
    <row r="897" spans="1:16" ht="12.75" customHeight="1" x14ac:dyDescent="0.25">
      <c r="A897" s="49"/>
      <c r="B897" s="49"/>
      <c r="C897" s="49"/>
      <c r="F897" s="11"/>
      <c r="G897" s="11"/>
      <c r="H897" s="11"/>
      <c r="I897" s="11"/>
      <c r="J897" s="11"/>
      <c r="P897" s="11"/>
    </row>
    <row r="898" spans="1:16" ht="12.75" customHeight="1" x14ac:dyDescent="0.25">
      <c r="A898" s="49"/>
      <c r="B898" s="49"/>
      <c r="C898" s="49"/>
      <c r="F898" s="11"/>
      <c r="G898" s="11"/>
      <c r="H898" s="11"/>
      <c r="I898" s="11"/>
      <c r="J898" s="11"/>
      <c r="P898" s="11"/>
    </row>
    <row r="899" spans="1:16" ht="12.75" customHeight="1" x14ac:dyDescent="0.25">
      <c r="A899" s="49"/>
      <c r="B899" s="49"/>
      <c r="C899" s="49"/>
      <c r="F899" s="11"/>
      <c r="G899" s="11"/>
      <c r="H899" s="11"/>
      <c r="I899" s="11"/>
      <c r="J899" s="11"/>
      <c r="P899" s="11"/>
    </row>
    <row r="900" spans="1:16" ht="12.75" customHeight="1" x14ac:dyDescent="0.25">
      <c r="A900" s="49"/>
      <c r="B900" s="49"/>
      <c r="C900" s="49"/>
      <c r="F900" s="11"/>
      <c r="G900" s="11"/>
      <c r="H900" s="11"/>
      <c r="I900" s="11"/>
      <c r="J900" s="11"/>
      <c r="P900" s="11"/>
    </row>
    <row r="901" spans="1:16" ht="12.75" customHeight="1" x14ac:dyDescent="0.25">
      <c r="A901" s="49"/>
      <c r="B901" s="49"/>
      <c r="C901" s="49"/>
      <c r="F901" s="11"/>
      <c r="G901" s="11"/>
      <c r="H901" s="11"/>
      <c r="I901" s="11"/>
      <c r="J901" s="11"/>
      <c r="P901" s="11"/>
    </row>
    <row r="902" spans="1:16" ht="12.75" customHeight="1" x14ac:dyDescent="0.25">
      <c r="A902" s="49"/>
      <c r="B902" s="49"/>
      <c r="C902" s="49"/>
      <c r="F902" s="11"/>
      <c r="G902" s="11"/>
      <c r="H902" s="11"/>
      <c r="I902" s="11"/>
      <c r="J902" s="11"/>
      <c r="P902" s="11"/>
    </row>
    <row r="903" spans="1:16" ht="12.75" customHeight="1" x14ac:dyDescent="0.25">
      <c r="A903" s="49"/>
      <c r="B903" s="49"/>
      <c r="C903" s="49"/>
      <c r="F903" s="11"/>
      <c r="G903" s="11"/>
      <c r="H903" s="11"/>
      <c r="I903" s="11"/>
      <c r="J903" s="11"/>
      <c r="P903" s="11"/>
    </row>
    <row r="904" spans="1:16" ht="12.75" customHeight="1" x14ac:dyDescent="0.25">
      <c r="A904" s="49"/>
      <c r="B904" s="49"/>
      <c r="C904" s="49"/>
      <c r="F904" s="11"/>
      <c r="G904" s="11"/>
      <c r="H904" s="11"/>
      <c r="I904" s="11"/>
      <c r="J904" s="11"/>
      <c r="P904" s="11"/>
    </row>
    <row r="905" spans="1:16" ht="12.75" customHeight="1" x14ac:dyDescent="0.25">
      <c r="A905" s="49"/>
      <c r="B905" s="49"/>
      <c r="C905" s="49"/>
      <c r="F905" s="11"/>
      <c r="G905" s="11"/>
      <c r="H905" s="11"/>
      <c r="I905" s="11"/>
      <c r="J905" s="11"/>
      <c r="P905" s="11"/>
    </row>
    <row r="906" spans="1:16" ht="12.75" customHeight="1" x14ac:dyDescent="0.25">
      <c r="A906" s="49"/>
      <c r="B906" s="49"/>
      <c r="C906" s="49"/>
      <c r="F906" s="11"/>
      <c r="G906" s="11"/>
      <c r="H906" s="11"/>
      <c r="I906" s="11"/>
      <c r="J906" s="11"/>
      <c r="P906" s="11"/>
    </row>
    <row r="907" spans="1:16" ht="12.75" customHeight="1" x14ac:dyDescent="0.25">
      <c r="A907" s="49"/>
      <c r="B907" s="49"/>
      <c r="C907" s="49"/>
      <c r="F907" s="11"/>
      <c r="G907" s="11"/>
      <c r="H907" s="11"/>
      <c r="I907" s="11"/>
      <c r="J907" s="11"/>
      <c r="P907" s="11"/>
    </row>
    <row r="908" spans="1:16" ht="12.75" customHeight="1" x14ac:dyDescent="0.25">
      <c r="A908" s="49"/>
      <c r="B908" s="49"/>
      <c r="C908" s="49"/>
      <c r="F908" s="11"/>
      <c r="G908" s="11"/>
      <c r="H908" s="11"/>
      <c r="I908" s="11"/>
      <c r="J908" s="11"/>
      <c r="P908" s="11"/>
    </row>
    <row r="909" spans="1:16" ht="12.75" customHeight="1" x14ac:dyDescent="0.25">
      <c r="A909" s="49"/>
      <c r="B909" s="49"/>
      <c r="C909" s="49"/>
      <c r="F909" s="11"/>
      <c r="G909" s="11"/>
      <c r="H909" s="11"/>
      <c r="I909" s="11"/>
      <c r="J909" s="11"/>
      <c r="P909" s="11"/>
    </row>
    <row r="910" spans="1:16" ht="12.75" customHeight="1" x14ac:dyDescent="0.25">
      <c r="A910" s="49"/>
      <c r="B910" s="49"/>
      <c r="C910" s="49"/>
      <c r="F910" s="11"/>
      <c r="G910" s="11"/>
      <c r="H910" s="11"/>
      <c r="I910" s="11"/>
      <c r="J910" s="11"/>
      <c r="P910" s="11"/>
    </row>
    <row r="911" spans="1:16" ht="12.75" customHeight="1" x14ac:dyDescent="0.25">
      <c r="A911" s="49"/>
      <c r="B911" s="49"/>
      <c r="C911" s="49"/>
      <c r="F911" s="11"/>
      <c r="G911" s="11"/>
      <c r="H911" s="11"/>
      <c r="I911" s="11"/>
      <c r="J911" s="11"/>
      <c r="P911" s="11"/>
    </row>
    <row r="912" spans="1:16" ht="12.75" customHeight="1" x14ac:dyDescent="0.25">
      <c r="A912" s="49"/>
      <c r="B912" s="49"/>
      <c r="C912" s="49"/>
      <c r="F912" s="11"/>
      <c r="G912" s="11"/>
      <c r="H912" s="11"/>
      <c r="I912" s="11"/>
      <c r="J912" s="11"/>
      <c r="P912" s="11"/>
    </row>
    <row r="913" spans="1:16" ht="12.75" customHeight="1" x14ac:dyDescent="0.25">
      <c r="A913" s="49"/>
      <c r="B913" s="49"/>
      <c r="C913" s="49"/>
      <c r="F913" s="11"/>
      <c r="G913" s="11"/>
      <c r="H913" s="11"/>
      <c r="I913" s="11"/>
      <c r="J913" s="11"/>
      <c r="P913" s="11"/>
    </row>
    <row r="914" spans="1:16" ht="12.75" customHeight="1" x14ac:dyDescent="0.25">
      <c r="A914" s="49"/>
      <c r="B914" s="49"/>
      <c r="C914" s="49"/>
      <c r="F914" s="11"/>
      <c r="G914" s="11"/>
      <c r="H914" s="11"/>
      <c r="I914" s="11"/>
      <c r="J914" s="11"/>
      <c r="P914" s="11"/>
    </row>
    <row r="915" spans="1:16" ht="12.75" customHeight="1" x14ac:dyDescent="0.25">
      <c r="A915" s="49"/>
      <c r="B915" s="49"/>
      <c r="C915" s="49"/>
      <c r="F915" s="11"/>
      <c r="G915" s="11"/>
      <c r="H915" s="11"/>
      <c r="I915" s="11"/>
      <c r="J915" s="11"/>
      <c r="P915" s="11"/>
    </row>
    <row r="916" spans="1:16" ht="12.75" customHeight="1" x14ac:dyDescent="0.25">
      <c r="A916" s="49"/>
      <c r="B916" s="49"/>
      <c r="C916" s="49"/>
      <c r="F916" s="11"/>
      <c r="G916" s="11"/>
      <c r="H916" s="11"/>
      <c r="I916" s="11"/>
      <c r="J916" s="11"/>
      <c r="P916" s="11"/>
    </row>
    <row r="917" spans="1:16" ht="12.75" customHeight="1" x14ac:dyDescent="0.25">
      <c r="A917" s="49"/>
      <c r="B917" s="49"/>
      <c r="C917" s="49"/>
      <c r="F917" s="11"/>
      <c r="G917" s="11"/>
      <c r="H917" s="11"/>
      <c r="I917" s="11"/>
      <c r="J917" s="11"/>
      <c r="P917" s="11"/>
    </row>
    <row r="918" spans="1:16" ht="12.75" customHeight="1" x14ac:dyDescent="0.25">
      <c r="A918" s="49"/>
      <c r="B918" s="49"/>
      <c r="C918" s="49"/>
      <c r="F918" s="11"/>
      <c r="G918" s="11"/>
      <c r="H918" s="11"/>
      <c r="I918" s="11"/>
      <c r="J918" s="11"/>
      <c r="P918" s="11"/>
    </row>
    <row r="919" spans="1:16" ht="12.75" customHeight="1" x14ac:dyDescent="0.25">
      <c r="A919" s="49"/>
      <c r="B919" s="49"/>
      <c r="C919" s="49"/>
      <c r="F919" s="11"/>
      <c r="G919" s="11"/>
      <c r="H919" s="11"/>
      <c r="I919" s="11"/>
      <c r="J919" s="11"/>
      <c r="P919" s="11"/>
    </row>
    <row r="920" spans="1:16" ht="12.75" customHeight="1" x14ac:dyDescent="0.25">
      <c r="A920" s="49"/>
      <c r="B920" s="49"/>
      <c r="C920" s="49"/>
      <c r="F920" s="11"/>
      <c r="G920" s="11"/>
      <c r="H920" s="11"/>
      <c r="I920" s="11"/>
      <c r="J920" s="11"/>
      <c r="P920" s="11"/>
    </row>
    <row r="921" spans="1:16" ht="12.75" customHeight="1" x14ac:dyDescent="0.25">
      <c r="A921" s="49"/>
      <c r="B921" s="49"/>
      <c r="C921" s="49"/>
      <c r="F921" s="11"/>
      <c r="G921" s="11"/>
      <c r="H921" s="11"/>
      <c r="I921" s="11"/>
      <c r="J921" s="11"/>
      <c r="P921" s="11"/>
    </row>
    <row r="922" spans="1:16" ht="12.75" customHeight="1" x14ac:dyDescent="0.25">
      <c r="A922" s="49"/>
      <c r="B922" s="49"/>
      <c r="C922" s="49"/>
      <c r="F922" s="11"/>
      <c r="G922" s="11"/>
      <c r="H922" s="11"/>
      <c r="I922" s="11"/>
      <c r="J922" s="11"/>
      <c r="P922" s="11"/>
    </row>
    <row r="923" spans="1:16" ht="12.75" customHeight="1" x14ac:dyDescent="0.25">
      <c r="A923" s="49"/>
      <c r="B923" s="49"/>
      <c r="C923" s="49"/>
      <c r="F923" s="11"/>
      <c r="G923" s="11"/>
      <c r="H923" s="11"/>
      <c r="I923" s="11"/>
      <c r="J923" s="11"/>
      <c r="P923" s="11"/>
    </row>
    <row r="924" spans="1:16" ht="12.75" customHeight="1" x14ac:dyDescent="0.25">
      <c r="A924" s="49"/>
      <c r="B924" s="49"/>
      <c r="C924" s="49"/>
      <c r="F924" s="11"/>
      <c r="G924" s="11"/>
      <c r="H924" s="11"/>
      <c r="I924" s="11"/>
      <c r="J924" s="11"/>
      <c r="P924" s="11"/>
    </row>
    <row r="925" spans="1:16" ht="12.75" customHeight="1" x14ac:dyDescent="0.25">
      <c r="A925" s="49"/>
      <c r="B925" s="49"/>
      <c r="C925" s="49"/>
      <c r="F925" s="11"/>
      <c r="G925" s="11"/>
      <c r="H925" s="11"/>
      <c r="I925" s="11"/>
      <c r="J925" s="11"/>
      <c r="P925" s="11"/>
    </row>
    <row r="926" spans="1:16" ht="12.75" customHeight="1" x14ac:dyDescent="0.25">
      <c r="A926" s="49"/>
      <c r="B926" s="49"/>
      <c r="C926" s="49"/>
      <c r="F926" s="11"/>
      <c r="G926" s="11"/>
      <c r="H926" s="11"/>
      <c r="I926" s="11"/>
      <c r="J926" s="11"/>
      <c r="P926" s="11"/>
    </row>
    <row r="927" spans="1:16" ht="12.75" customHeight="1" x14ac:dyDescent="0.25">
      <c r="A927" s="49"/>
      <c r="B927" s="49"/>
      <c r="C927" s="49"/>
      <c r="F927" s="11"/>
      <c r="G927" s="11"/>
      <c r="H927" s="11"/>
      <c r="I927" s="11"/>
      <c r="J927" s="11"/>
      <c r="P927" s="11"/>
    </row>
    <row r="928" spans="1:16" ht="12.75" customHeight="1" x14ac:dyDescent="0.25">
      <c r="A928" s="49"/>
      <c r="B928" s="49"/>
      <c r="C928" s="49"/>
      <c r="F928" s="11"/>
      <c r="G928" s="11"/>
      <c r="H928" s="11"/>
      <c r="I928" s="11"/>
      <c r="J928" s="11"/>
      <c r="P928" s="11"/>
    </row>
    <row r="929" spans="1:16" ht="12.75" customHeight="1" x14ac:dyDescent="0.25">
      <c r="A929" s="49"/>
      <c r="B929" s="49"/>
      <c r="C929" s="49"/>
      <c r="F929" s="11"/>
      <c r="G929" s="11"/>
      <c r="H929" s="11"/>
      <c r="I929" s="11"/>
      <c r="J929" s="11"/>
      <c r="P929" s="11"/>
    </row>
    <row r="930" spans="1:16" ht="12.75" customHeight="1" x14ac:dyDescent="0.25">
      <c r="A930" s="49"/>
      <c r="B930" s="49"/>
      <c r="C930" s="49"/>
      <c r="F930" s="11"/>
      <c r="G930" s="11"/>
      <c r="H930" s="11"/>
      <c r="I930" s="11"/>
      <c r="J930" s="11"/>
      <c r="P930" s="11"/>
    </row>
    <row r="931" spans="1:16" ht="12.75" customHeight="1" x14ac:dyDescent="0.25">
      <c r="A931" s="49"/>
      <c r="B931" s="49"/>
      <c r="C931" s="49"/>
      <c r="F931" s="11"/>
      <c r="G931" s="11"/>
      <c r="H931" s="11"/>
      <c r="I931" s="11"/>
      <c r="J931" s="11"/>
      <c r="P931" s="11"/>
    </row>
    <row r="932" spans="1:16" ht="12.75" customHeight="1" x14ac:dyDescent="0.25">
      <c r="A932" s="49"/>
      <c r="B932" s="49"/>
      <c r="C932" s="49"/>
      <c r="F932" s="11"/>
      <c r="G932" s="11"/>
      <c r="H932" s="11"/>
      <c r="I932" s="11"/>
      <c r="J932" s="11"/>
      <c r="P932" s="11"/>
    </row>
    <row r="933" spans="1:16" ht="12.75" customHeight="1" x14ac:dyDescent="0.25">
      <c r="A933" s="49"/>
      <c r="B933" s="49"/>
      <c r="C933" s="49"/>
      <c r="F933" s="11"/>
      <c r="G933" s="11"/>
      <c r="H933" s="11"/>
      <c r="I933" s="11"/>
      <c r="J933" s="11"/>
      <c r="P933" s="11"/>
    </row>
    <row r="934" spans="1:16" ht="12.75" customHeight="1" x14ac:dyDescent="0.25">
      <c r="A934" s="49"/>
      <c r="B934" s="49"/>
      <c r="C934" s="49"/>
      <c r="F934" s="11"/>
      <c r="G934" s="11"/>
      <c r="H934" s="11"/>
      <c r="I934" s="11"/>
      <c r="J934" s="11"/>
      <c r="P934" s="11"/>
    </row>
    <row r="935" spans="1:16" ht="12.75" customHeight="1" x14ac:dyDescent="0.25">
      <c r="A935" s="49"/>
      <c r="B935" s="49"/>
      <c r="C935" s="49"/>
      <c r="F935" s="11"/>
      <c r="G935" s="11"/>
      <c r="H935" s="11"/>
      <c r="I935" s="11"/>
      <c r="J935" s="11"/>
      <c r="P935" s="11"/>
    </row>
    <row r="936" spans="1:16" ht="12.75" customHeight="1" x14ac:dyDescent="0.25">
      <c r="A936" s="49"/>
      <c r="B936" s="49"/>
      <c r="C936" s="49"/>
      <c r="F936" s="11"/>
      <c r="G936" s="11"/>
      <c r="H936" s="11"/>
      <c r="I936" s="11"/>
      <c r="J936" s="11"/>
      <c r="P936" s="11"/>
    </row>
    <row r="937" spans="1:16" ht="12.75" customHeight="1" x14ac:dyDescent="0.25">
      <c r="A937" s="49"/>
      <c r="B937" s="49"/>
      <c r="C937" s="49"/>
      <c r="F937" s="11"/>
      <c r="G937" s="11"/>
      <c r="H937" s="11"/>
      <c r="I937" s="11"/>
      <c r="J937" s="11"/>
      <c r="P937" s="11"/>
    </row>
    <row r="938" spans="1:16" ht="12.75" customHeight="1" x14ac:dyDescent="0.25">
      <c r="A938" s="49"/>
      <c r="B938" s="49"/>
      <c r="C938" s="49"/>
      <c r="F938" s="11"/>
      <c r="G938" s="11"/>
      <c r="H938" s="11"/>
      <c r="I938" s="11"/>
      <c r="J938" s="11"/>
      <c r="P938" s="11"/>
    </row>
    <row r="939" spans="1:16" ht="12.75" customHeight="1" x14ac:dyDescent="0.25">
      <c r="A939" s="49"/>
      <c r="B939" s="49"/>
      <c r="C939" s="49"/>
      <c r="F939" s="11"/>
      <c r="G939" s="11"/>
      <c r="H939" s="11"/>
      <c r="I939" s="11"/>
      <c r="J939" s="11"/>
      <c r="P939" s="11"/>
    </row>
    <row r="940" spans="1:16" ht="12.75" customHeight="1" x14ac:dyDescent="0.25">
      <c r="A940" s="49"/>
      <c r="B940" s="49"/>
      <c r="C940" s="49"/>
      <c r="F940" s="11"/>
      <c r="G940" s="11"/>
      <c r="H940" s="11"/>
      <c r="I940" s="11"/>
      <c r="J940" s="11"/>
      <c r="P940" s="11"/>
    </row>
    <row r="941" spans="1:16" ht="12.75" customHeight="1" x14ac:dyDescent="0.25">
      <c r="A941" s="49"/>
      <c r="B941" s="49"/>
      <c r="C941" s="49"/>
      <c r="F941" s="11"/>
      <c r="G941" s="11"/>
      <c r="H941" s="11"/>
      <c r="I941" s="11"/>
      <c r="J941" s="11"/>
      <c r="P941" s="11"/>
    </row>
    <row r="942" spans="1:16" ht="12.75" customHeight="1" x14ac:dyDescent="0.25">
      <c r="A942" s="49"/>
      <c r="B942" s="49"/>
      <c r="C942" s="49"/>
      <c r="F942" s="11"/>
      <c r="G942" s="11"/>
      <c r="H942" s="11"/>
      <c r="I942" s="11"/>
      <c r="J942" s="11"/>
      <c r="P942" s="11"/>
    </row>
    <row r="943" spans="1:16" ht="12.75" customHeight="1" x14ac:dyDescent="0.25">
      <c r="A943" s="49"/>
      <c r="B943" s="49"/>
      <c r="C943" s="49"/>
      <c r="F943" s="11"/>
      <c r="G943" s="11"/>
      <c r="H943" s="11"/>
      <c r="I943" s="11"/>
      <c r="J943" s="11"/>
      <c r="P943" s="11"/>
    </row>
    <row r="944" spans="1:16" ht="12.75" customHeight="1" x14ac:dyDescent="0.25">
      <c r="A944" s="49"/>
      <c r="B944" s="49"/>
      <c r="C944" s="49"/>
      <c r="F944" s="11"/>
      <c r="G944" s="11"/>
      <c r="H944" s="11"/>
      <c r="I944" s="11"/>
      <c r="J944" s="11"/>
      <c r="P944" s="11"/>
    </row>
    <row r="945" spans="1:16" ht="12.75" customHeight="1" x14ac:dyDescent="0.25">
      <c r="A945" s="49"/>
      <c r="B945" s="49"/>
      <c r="C945" s="49"/>
      <c r="F945" s="11"/>
      <c r="G945" s="11"/>
      <c r="H945" s="11"/>
      <c r="I945" s="11"/>
      <c r="J945" s="11"/>
      <c r="P945" s="11"/>
    </row>
    <row r="946" spans="1:16" ht="12.75" customHeight="1" x14ac:dyDescent="0.25">
      <c r="A946" s="49"/>
      <c r="B946" s="49"/>
      <c r="C946" s="49"/>
      <c r="F946" s="11"/>
      <c r="G946" s="11"/>
      <c r="H946" s="11"/>
      <c r="I946" s="11"/>
      <c r="J946" s="11"/>
      <c r="P946" s="11"/>
    </row>
    <row r="947" spans="1:16" ht="12.75" customHeight="1" x14ac:dyDescent="0.25">
      <c r="A947" s="49"/>
      <c r="B947" s="49"/>
      <c r="C947" s="49"/>
      <c r="F947" s="11"/>
      <c r="G947" s="11"/>
      <c r="H947" s="11"/>
      <c r="I947" s="11"/>
      <c r="J947" s="11"/>
      <c r="P947" s="11"/>
    </row>
    <row r="948" spans="1:16" ht="12.75" customHeight="1" x14ac:dyDescent="0.25">
      <c r="A948" s="49"/>
      <c r="B948" s="49"/>
      <c r="C948" s="49"/>
      <c r="F948" s="11"/>
      <c r="G948" s="11"/>
      <c r="H948" s="11"/>
      <c r="I948" s="11"/>
      <c r="J948" s="11"/>
      <c r="P948" s="11"/>
    </row>
    <row r="949" spans="1:16" ht="12.75" customHeight="1" x14ac:dyDescent="0.25">
      <c r="A949" s="49"/>
      <c r="B949" s="49"/>
      <c r="C949" s="49"/>
      <c r="F949" s="11"/>
      <c r="G949" s="11"/>
      <c r="H949" s="11"/>
      <c r="I949" s="11"/>
      <c r="J949" s="11"/>
      <c r="P949" s="11"/>
    </row>
    <row r="950" spans="1:16" ht="12.75" customHeight="1" x14ac:dyDescent="0.25">
      <c r="A950" s="49"/>
      <c r="B950" s="49"/>
      <c r="C950" s="49"/>
      <c r="F950" s="11"/>
      <c r="G950" s="11"/>
      <c r="H950" s="11"/>
      <c r="I950" s="11"/>
      <c r="J950" s="11"/>
      <c r="P950" s="11"/>
    </row>
    <row r="951" spans="1:16" ht="12.75" customHeight="1" x14ac:dyDescent="0.25">
      <c r="A951" s="49"/>
      <c r="B951" s="49"/>
      <c r="C951" s="49"/>
      <c r="F951" s="11"/>
      <c r="G951" s="11"/>
      <c r="H951" s="11"/>
      <c r="I951" s="11"/>
      <c r="J951" s="11"/>
      <c r="P951" s="11"/>
    </row>
    <row r="952" spans="1:16" ht="12.75" customHeight="1" x14ac:dyDescent="0.25">
      <c r="A952" s="49"/>
      <c r="B952" s="49"/>
      <c r="C952" s="49"/>
      <c r="F952" s="11"/>
      <c r="G952" s="11"/>
      <c r="H952" s="11"/>
      <c r="I952" s="11"/>
      <c r="J952" s="11"/>
      <c r="P952" s="11"/>
    </row>
    <row r="953" spans="1:16" ht="12.75" customHeight="1" x14ac:dyDescent="0.25">
      <c r="A953" s="49"/>
      <c r="B953" s="49"/>
      <c r="C953" s="49"/>
      <c r="F953" s="11"/>
      <c r="G953" s="11"/>
      <c r="H953" s="11"/>
      <c r="I953" s="11"/>
      <c r="J953" s="11"/>
      <c r="P953" s="11"/>
    </row>
    <row r="954" spans="1:16" ht="12.75" customHeight="1" x14ac:dyDescent="0.25">
      <c r="A954" s="49"/>
      <c r="B954" s="49"/>
      <c r="C954" s="49"/>
      <c r="F954" s="11"/>
      <c r="G954" s="11"/>
      <c r="H954" s="11"/>
      <c r="I954" s="11"/>
      <c r="J954" s="11"/>
      <c r="P954" s="11"/>
    </row>
    <row r="955" spans="1:16" ht="12.75" customHeight="1" x14ac:dyDescent="0.25">
      <c r="A955" s="49"/>
      <c r="B955" s="49"/>
      <c r="C955" s="49"/>
      <c r="F955" s="11"/>
      <c r="G955" s="11"/>
      <c r="H955" s="11"/>
      <c r="I955" s="11"/>
      <c r="J955" s="11"/>
      <c r="P955" s="11"/>
    </row>
    <row r="956" spans="1:16" ht="12.75" customHeight="1" x14ac:dyDescent="0.25">
      <c r="A956" s="49"/>
      <c r="B956" s="49"/>
      <c r="C956" s="49"/>
      <c r="F956" s="11"/>
      <c r="G956" s="11"/>
      <c r="H956" s="11"/>
      <c r="I956" s="11"/>
      <c r="J956" s="11"/>
      <c r="P956" s="11"/>
    </row>
    <row r="957" spans="1:16" ht="12.75" customHeight="1" x14ac:dyDescent="0.25">
      <c r="A957" s="49"/>
      <c r="B957" s="49"/>
      <c r="C957" s="49"/>
      <c r="F957" s="11"/>
      <c r="G957" s="11"/>
      <c r="H957" s="11"/>
      <c r="I957" s="11"/>
      <c r="J957" s="11"/>
      <c r="P957" s="11"/>
    </row>
    <row r="958" spans="1:16" ht="12.75" customHeight="1" x14ac:dyDescent="0.25">
      <c r="A958" s="49"/>
      <c r="B958" s="49"/>
      <c r="C958" s="49"/>
      <c r="F958" s="11"/>
      <c r="G958" s="11"/>
      <c r="H958" s="11"/>
      <c r="I958" s="11"/>
      <c r="J958" s="11"/>
      <c r="P958" s="11"/>
    </row>
    <row r="959" spans="1:16" ht="12.75" customHeight="1" x14ac:dyDescent="0.25">
      <c r="A959" s="49"/>
      <c r="B959" s="49"/>
      <c r="C959" s="49"/>
      <c r="F959" s="11"/>
      <c r="G959" s="11"/>
      <c r="H959" s="11"/>
      <c r="I959" s="11"/>
      <c r="J959" s="11"/>
      <c r="P959" s="11"/>
    </row>
    <row r="960" spans="1:16" ht="12.75" customHeight="1" x14ac:dyDescent="0.25">
      <c r="A960" s="49"/>
      <c r="B960" s="49"/>
      <c r="C960" s="49"/>
      <c r="F960" s="11"/>
      <c r="G960" s="11"/>
      <c r="H960" s="11"/>
      <c r="I960" s="11"/>
      <c r="J960" s="11"/>
      <c r="P960" s="11"/>
    </row>
    <row r="961" spans="1:16" ht="12.75" customHeight="1" x14ac:dyDescent="0.25">
      <c r="A961" s="49"/>
      <c r="B961" s="49"/>
      <c r="C961" s="49"/>
      <c r="F961" s="11"/>
      <c r="G961" s="11"/>
      <c r="H961" s="11"/>
      <c r="I961" s="11"/>
      <c r="J961" s="11"/>
      <c r="P961" s="11"/>
    </row>
    <row r="962" spans="1:16" ht="12.75" customHeight="1" x14ac:dyDescent="0.25">
      <c r="A962" s="49"/>
      <c r="B962" s="49"/>
      <c r="C962" s="49"/>
      <c r="F962" s="11"/>
      <c r="G962" s="11"/>
      <c r="H962" s="11"/>
      <c r="I962" s="11"/>
      <c r="J962" s="11"/>
      <c r="P962" s="11"/>
    </row>
    <row r="963" spans="1:16" ht="12.75" customHeight="1" x14ac:dyDescent="0.25">
      <c r="A963" s="49"/>
      <c r="B963" s="49"/>
      <c r="C963" s="49"/>
      <c r="F963" s="11"/>
      <c r="G963" s="11"/>
      <c r="H963" s="11"/>
      <c r="I963" s="11"/>
      <c r="J963" s="11"/>
      <c r="P963" s="11"/>
    </row>
    <row r="964" spans="1:16" ht="12.75" customHeight="1" x14ac:dyDescent="0.25">
      <c r="A964" s="49"/>
      <c r="B964" s="49"/>
      <c r="C964" s="49"/>
      <c r="F964" s="11"/>
      <c r="G964" s="11"/>
      <c r="H964" s="11"/>
      <c r="I964" s="11"/>
      <c r="J964" s="11"/>
      <c r="P964" s="11"/>
    </row>
    <row r="965" spans="1:16" ht="12.75" customHeight="1" x14ac:dyDescent="0.25">
      <c r="A965" s="49"/>
      <c r="B965" s="49"/>
      <c r="C965" s="49"/>
      <c r="F965" s="11"/>
      <c r="G965" s="11"/>
      <c r="H965" s="11"/>
      <c r="I965" s="11"/>
      <c r="J965" s="11"/>
      <c r="P965" s="11"/>
    </row>
    <row r="966" spans="1:16" ht="12.75" customHeight="1" x14ac:dyDescent="0.25">
      <c r="A966" s="49"/>
      <c r="B966" s="49"/>
      <c r="C966" s="49"/>
      <c r="F966" s="11"/>
      <c r="G966" s="11"/>
      <c r="H966" s="11"/>
      <c r="I966" s="11"/>
      <c r="J966" s="11"/>
      <c r="P966" s="11"/>
    </row>
    <row r="967" spans="1:16" ht="12.75" customHeight="1" x14ac:dyDescent="0.25">
      <c r="A967" s="49"/>
      <c r="B967" s="49"/>
      <c r="C967" s="49"/>
      <c r="F967" s="11"/>
      <c r="G967" s="11"/>
      <c r="H967" s="11"/>
      <c r="I967" s="11"/>
      <c r="J967" s="11"/>
      <c r="P967" s="11"/>
    </row>
    <row r="968" spans="1:16" ht="12.75" customHeight="1" x14ac:dyDescent="0.25">
      <c r="A968" s="49"/>
      <c r="B968" s="49"/>
      <c r="C968" s="49"/>
      <c r="F968" s="11"/>
      <c r="G968" s="11"/>
      <c r="H968" s="11"/>
      <c r="I968" s="11"/>
      <c r="J968" s="11"/>
      <c r="P968" s="11"/>
    </row>
    <row r="969" spans="1:16" ht="12.75" customHeight="1" x14ac:dyDescent="0.25">
      <c r="A969" s="49"/>
      <c r="B969" s="49"/>
      <c r="C969" s="49"/>
      <c r="F969" s="11"/>
      <c r="G969" s="11"/>
      <c r="H969" s="11"/>
      <c r="I969" s="11"/>
      <c r="J969" s="11"/>
      <c r="P969" s="11"/>
    </row>
    <row r="970" spans="1:16" ht="12.75" customHeight="1" x14ac:dyDescent="0.25">
      <c r="A970" s="49"/>
      <c r="B970" s="49"/>
      <c r="C970" s="49"/>
      <c r="F970" s="11"/>
      <c r="G970" s="11"/>
      <c r="H970" s="11"/>
      <c r="I970" s="11"/>
      <c r="J970" s="11"/>
      <c r="P970" s="11"/>
    </row>
    <row r="971" spans="1:16" ht="12.75" customHeight="1" x14ac:dyDescent="0.25">
      <c r="A971" s="49"/>
      <c r="B971" s="49"/>
      <c r="C971" s="49"/>
      <c r="F971" s="11"/>
      <c r="G971" s="11"/>
      <c r="H971" s="11"/>
      <c r="I971" s="11"/>
      <c r="J971" s="11"/>
      <c r="P971" s="11"/>
    </row>
    <row r="972" spans="1:16" ht="12.75" customHeight="1" x14ac:dyDescent="0.25">
      <c r="A972" s="49"/>
      <c r="B972" s="49"/>
      <c r="C972" s="49"/>
      <c r="F972" s="11"/>
      <c r="G972" s="11"/>
      <c r="H972" s="11"/>
      <c r="I972" s="11"/>
      <c r="J972" s="11"/>
      <c r="P972" s="11"/>
    </row>
    <row r="973" spans="1:16" ht="12.75" customHeight="1" x14ac:dyDescent="0.25">
      <c r="A973" s="49"/>
      <c r="B973" s="49"/>
      <c r="C973" s="49"/>
      <c r="F973" s="11"/>
      <c r="G973" s="11"/>
      <c r="H973" s="11"/>
      <c r="I973" s="11"/>
      <c r="J973" s="11"/>
      <c r="P973" s="11"/>
    </row>
    <row r="974" spans="1:16" ht="12.75" customHeight="1" x14ac:dyDescent="0.25">
      <c r="A974" s="49"/>
      <c r="B974" s="49"/>
      <c r="C974" s="49"/>
      <c r="F974" s="11"/>
      <c r="G974" s="11"/>
      <c r="H974" s="11"/>
      <c r="I974" s="11"/>
      <c r="J974" s="11"/>
      <c r="P974" s="11"/>
    </row>
    <row r="975" spans="1:16" ht="12.75" customHeight="1" x14ac:dyDescent="0.25">
      <c r="A975" s="49"/>
      <c r="B975" s="49"/>
      <c r="C975" s="49"/>
      <c r="F975" s="11"/>
      <c r="G975" s="11"/>
      <c r="H975" s="11"/>
      <c r="I975" s="11"/>
      <c r="J975" s="11"/>
      <c r="P975" s="11"/>
    </row>
    <row r="976" spans="1:16" ht="12.75" customHeight="1" x14ac:dyDescent="0.25">
      <c r="A976" s="49"/>
      <c r="B976" s="49"/>
      <c r="C976" s="49"/>
      <c r="F976" s="11"/>
      <c r="G976" s="11"/>
      <c r="H976" s="11"/>
      <c r="I976" s="11"/>
      <c r="J976" s="11"/>
      <c r="P976" s="11"/>
    </row>
    <row r="977" spans="1:16" ht="12.75" customHeight="1" x14ac:dyDescent="0.25">
      <c r="A977" s="49"/>
      <c r="B977" s="49"/>
      <c r="C977" s="49"/>
      <c r="F977" s="11"/>
      <c r="G977" s="11"/>
      <c r="H977" s="11"/>
      <c r="I977" s="11"/>
      <c r="J977" s="11"/>
      <c r="P977" s="11"/>
    </row>
    <row r="978" spans="1:16" ht="12.75" customHeight="1" x14ac:dyDescent="0.25">
      <c r="A978" s="49"/>
      <c r="B978" s="49"/>
      <c r="C978" s="49"/>
      <c r="F978" s="11"/>
      <c r="G978" s="11"/>
      <c r="H978" s="11"/>
      <c r="I978" s="11"/>
      <c r="J978" s="11"/>
      <c r="P978" s="11"/>
    </row>
    <row r="979" spans="1:16" ht="12.75" customHeight="1" x14ac:dyDescent="0.25">
      <c r="A979" s="49"/>
      <c r="B979" s="49"/>
      <c r="C979" s="49"/>
      <c r="F979" s="11"/>
      <c r="G979" s="11"/>
      <c r="H979" s="11"/>
      <c r="I979" s="11"/>
      <c r="J979" s="11"/>
      <c r="P979" s="11"/>
    </row>
    <row r="980" spans="1:16" ht="12.75" customHeight="1" x14ac:dyDescent="0.25">
      <c r="A980" s="49"/>
      <c r="B980" s="49"/>
      <c r="C980" s="49"/>
      <c r="F980" s="11"/>
      <c r="G980" s="11"/>
      <c r="H980" s="11"/>
      <c r="I980" s="11"/>
      <c r="J980" s="11"/>
      <c r="P980" s="11"/>
    </row>
    <row r="981" spans="1:16" ht="12.75" customHeight="1" x14ac:dyDescent="0.25">
      <c r="A981" s="49"/>
      <c r="B981" s="49"/>
      <c r="C981" s="49"/>
      <c r="F981" s="11"/>
      <c r="G981" s="11"/>
      <c r="H981" s="11"/>
      <c r="I981" s="11"/>
      <c r="J981" s="11"/>
      <c r="P981" s="11"/>
    </row>
    <row r="982" spans="1:16" ht="12.75" customHeight="1" x14ac:dyDescent="0.25">
      <c r="A982" s="49"/>
      <c r="B982" s="49"/>
      <c r="C982" s="49"/>
      <c r="F982" s="11"/>
      <c r="G982" s="11"/>
      <c r="H982" s="11"/>
      <c r="I982" s="11"/>
      <c r="J982" s="11"/>
      <c r="P982" s="11"/>
    </row>
    <row r="983" spans="1:16" ht="12.75" customHeight="1" x14ac:dyDescent="0.25">
      <c r="A983" s="49"/>
      <c r="B983" s="49"/>
      <c r="C983" s="49"/>
      <c r="F983" s="11"/>
      <c r="G983" s="11"/>
      <c r="H983" s="11"/>
      <c r="I983" s="11"/>
      <c r="J983" s="11"/>
      <c r="P983" s="11"/>
    </row>
    <row r="984" spans="1:16" ht="12.75" customHeight="1" x14ac:dyDescent="0.25">
      <c r="A984" s="49"/>
      <c r="B984" s="49"/>
      <c r="C984" s="49"/>
      <c r="F984" s="11"/>
      <c r="G984" s="11"/>
      <c r="H984" s="11"/>
      <c r="I984" s="11"/>
      <c r="J984" s="11"/>
      <c r="P984" s="11"/>
    </row>
    <row r="985" spans="1:16" ht="12.75" customHeight="1" x14ac:dyDescent="0.25">
      <c r="A985" s="49"/>
      <c r="B985" s="49"/>
      <c r="C985" s="49"/>
      <c r="F985" s="11"/>
      <c r="G985" s="11"/>
      <c r="H985" s="11"/>
      <c r="I985" s="11"/>
      <c r="J985" s="11"/>
      <c r="P985" s="11"/>
    </row>
    <row r="986" spans="1:16" ht="12.75" customHeight="1" x14ac:dyDescent="0.25">
      <c r="A986" s="49"/>
      <c r="B986" s="49"/>
      <c r="C986" s="49"/>
      <c r="F986" s="11"/>
      <c r="G986" s="11"/>
      <c r="H986" s="11"/>
      <c r="I986" s="11"/>
      <c r="J986" s="11"/>
      <c r="P986" s="11"/>
    </row>
    <row r="987" spans="1:16" ht="12.75" customHeight="1" x14ac:dyDescent="0.25">
      <c r="A987" s="49"/>
      <c r="B987" s="49"/>
      <c r="C987" s="49"/>
      <c r="F987" s="11"/>
      <c r="G987" s="11"/>
      <c r="H987" s="11"/>
      <c r="I987" s="11"/>
      <c r="J987" s="11"/>
      <c r="P987" s="11"/>
    </row>
    <row r="988" spans="1:16" ht="12.75" customHeight="1" x14ac:dyDescent="0.25">
      <c r="A988" s="49"/>
      <c r="B988" s="49"/>
      <c r="C988" s="49"/>
      <c r="F988" s="11"/>
      <c r="G988" s="11"/>
      <c r="H988" s="11"/>
      <c r="I988" s="11"/>
      <c r="J988" s="11"/>
      <c r="P988" s="11"/>
    </row>
    <row r="989" spans="1:16" ht="12.75" customHeight="1" x14ac:dyDescent="0.25">
      <c r="A989" s="49"/>
      <c r="B989" s="49"/>
      <c r="C989" s="49"/>
      <c r="F989" s="11"/>
      <c r="G989" s="11"/>
      <c r="H989" s="11"/>
      <c r="I989" s="11"/>
      <c r="J989" s="11"/>
      <c r="P989" s="11"/>
    </row>
    <row r="990" spans="1:16" ht="12.75" customHeight="1" x14ac:dyDescent="0.25">
      <c r="A990" s="49"/>
      <c r="B990" s="49"/>
      <c r="C990" s="49"/>
      <c r="F990" s="11"/>
      <c r="G990" s="11"/>
      <c r="H990" s="11"/>
      <c r="I990" s="11"/>
      <c r="J990" s="11"/>
      <c r="P990" s="11"/>
    </row>
    <row r="991" spans="1:16" ht="12.75" customHeight="1" x14ac:dyDescent="0.25">
      <c r="A991" s="49"/>
      <c r="B991" s="49"/>
      <c r="C991" s="49"/>
      <c r="F991" s="11"/>
      <c r="G991" s="11"/>
      <c r="H991" s="11"/>
      <c r="I991" s="11"/>
      <c r="J991" s="11"/>
      <c r="P991" s="11"/>
    </row>
    <row r="992" spans="1:16" ht="12.75" customHeight="1" x14ac:dyDescent="0.25">
      <c r="A992" s="49"/>
      <c r="B992" s="49"/>
      <c r="C992" s="49"/>
      <c r="F992" s="11"/>
      <c r="G992" s="11"/>
      <c r="H992" s="11"/>
      <c r="I992" s="11"/>
      <c r="J992" s="11"/>
      <c r="P992" s="11"/>
    </row>
    <row r="993" spans="1:16" ht="12.75" customHeight="1" x14ac:dyDescent="0.25">
      <c r="A993" s="49"/>
      <c r="B993" s="49"/>
      <c r="C993" s="49"/>
      <c r="F993" s="11"/>
      <c r="G993" s="11"/>
      <c r="H993" s="11"/>
      <c r="I993" s="11"/>
      <c r="J993" s="11"/>
      <c r="P993" s="11"/>
    </row>
    <row r="994" spans="1:16" ht="12.75" customHeight="1" x14ac:dyDescent="0.25">
      <c r="A994" s="49"/>
      <c r="B994" s="49"/>
      <c r="C994" s="49"/>
      <c r="F994" s="11"/>
      <c r="G994" s="11"/>
      <c r="H994" s="11"/>
      <c r="I994" s="11"/>
      <c r="J994" s="11"/>
      <c r="P994" s="11"/>
    </row>
    <row r="995" spans="1:16" ht="12.75" customHeight="1" x14ac:dyDescent="0.25">
      <c r="A995" s="49"/>
      <c r="B995" s="49"/>
      <c r="C995" s="49"/>
      <c r="F995" s="11"/>
      <c r="G995" s="11"/>
      <c r="H995" s="11"/>
      <c r="I995" s="11"/>
      <c r="J995" s="11"/>
      <c r="P995" s="11"/>
    </row>
    <row r="996" spans="1:16" ht="12.75" customHeight="1" x14ac:dyDescent="0.25">
      <c r="A996" s="49"/>
      <c r="B996" s="49"/>
      <c r="C996" s="49"/>
      <c r="F996" s="11"/>
      <c r="G996" s="11"/>
      <c r="H996" s="11"/>
      <c r="I996" s="11"/>
      <c r="J996" s="11"/>
      <c r="P996" s="11"/>
    </row>
    <row r="997" spans="1:16" ht="12.75" customHeight="1" x14ac:dyDescent="0.25">
      <c r="A997" s="49"/>
      <c r="B997" s="49"/>
      <c r="C997" s="49"/>
      <c r="F997" s="11"/>
      <c r="G997" s="11"/>
      <c r="H997" s="11"/>
      <c r="I997" s="11"/>
      <c r="J997" s="11"/>
      <c r="P997" s="11"/>
    </row>
    <row r="998" spans="1:16" ht="12.75" customHeight="1" x14ac:dyDescent="0.25">
      <c r="A998" s="49"/>
      <c r="B998" s="49"/>
      <c r="C998" s="49"/>
      <c r="F998" s="11"/>
      <c r="G998" s="11"/>
      <c r="H998" s="11"/>
      <c r="I998" s="11"/>
      <c r="J998" s="11"/>
      <c r="P998" s="11"/>
    </row>
    <row r="999" spans="1:16" ht="12.75" customHeight="1" x14ac:dyDescent="0.25">
      <c r="A999" s="49"/>
      <c r="B999" s="49"/>
      <c r="C999" s="49"/>
      <c r="F999" s="11"/>
      <c r="G999" s="11"/>
      <c r="H999" s="11"/>
      <c r="I999" s="11"/>
      <c r="J999" s="11"/>
      <c r="P999" s="11"/>
    </row>
    <row r="1000" spans="1:16" ht="12.75" customHeight="1" x14ac:dyDescent="0.25">
      <c r="A1000" s="49"/>
      <c r="B1000" s="49"/>
      <c r="C1000" s="49"/>
      <c r="F1000" s="11"/>
      <c r="G1000" s="11"/>
      <c r="H1000" s="11"/>
      <c r="I1000" s="11"/>
      <c r="J1000" s="11"/>
      <c r="P1000" s="11"/>
    </row>
    <row r="1001" spans="1:16" ht="12.75" customHeight="1" x14ac:dyDescent="0.25">
      <c r="A1001" s="49"/>
      <c r="B1001" s="49"/>
      <c r="C1001" s="49"/>
      <c r="F1001" s="11"/>
      <c r="G1001" s="11"/>
      <c r="H1001" s="11"/>
      <c r="I1001" s="11"/>
      <c r="J1001" s="11"/>
      <c r="P1001" s="11"/>
    </row>
    <row r="1002" spans="1:16" ht="12.75" customHeight="1" x14ac:dyDescent="0.25">
      <c r="A1002" s="49"/>
      <c r="B1002" s="49"/>
      <c r="C1002" s="49"/>
      <c r="F1002" s="11"/>
      <c r="G1002" s="11"/>
      <c r="H1002" s="11"/>
      <c r="I1002" s="11"/>
      <c r="J1002" s="11"/>
      <c r="P1002" s="11"/>
    </row>
    <row r="1003" spans="1:16" ht="12.75" customHeight="1" x14ac:dyDescent="0.25">
      <c r="A1003" s="49"/>
      <c r="B1003" s="49"/>
      <c r="C1003" s="49"/>
      <c r="F1003" s="11"/>
      <c r="G1003" s="11"/>
      <c r="H1003" s="11"/>
      <c r="I1003" s="11"/>
      <c r="J1003" s="11"/>
      <c r="P1003" s="11"/>
    </row>
    <row r="1004" spans="1:16" ht="12.75" customHeight="1" x14ac:dyDescent="0.25">
      <c r="A1004" s="49"/>
      <c r="B1004" s="49"/>
      <c r="C1004" s="49"/>
      <c r="F1004" s="11"/>
      <c r="G1004" s="11"/>
      <c r="H1004" s="11"/>
      <c r="I1004" s="11"/>
      <c r="J1004" s="11"/>
      <c r="P1004" s="11"/>
    </row>
    <row r="1005" spans="1:16" ht="12.75" customHeight="1" x14ac:dyDescent="0.25">
      <c r="A1005" s="49"/>
      <c r="B1005" s="49"/>
      <c r="C1005" s="49"/>
      <c r="F1005" s="11"/>
      <c r="G1005" s="11"/>
      <c r="H1005" s="11"/>
      <c r="I1005" s="11"/>
      <c r="J1005" s="11"/>
      <c r="P1005" s="11"/>
    </row>
    <row r="1006" spans="1:16" ht="12.75" customHeight="1" x14ac:dyDescent="0.25">
      <c r="A1006" s="49"/>
      <c r="B1006" s="49"/>
      <c r="C1006" s="49"/>
      <c r="F1006" s="11"/>
      <c r="G1006" s="11"/>
      <c r="H1006" s="11"/>
      <c r="I1006" s="11"/>
      <c r="J1006" s="11"/>
      <c r="P1006" s="11"/>
    </row>
    <row r="1007" spans="1:16" ht="12.75" customHeight="1" x14ac:dyDescent="0.25">
      <c r="A1007" s="49"/>
      <c r="B1007" s="49"/>
      <c r="C1007" s="49"/>
      <c r="F1007" s="11"/>
      <c r="G1007" s="11"/>
      <c r="H1007" s="11"/>
      <c r="I1007" s="11"/>
      <c r="J1007" s="11"/>
      <c r="P1007" s="11"/>
    </row>
    <row r="1008" spans="1:16" ht="12.75" customHeight="1" x14ac:dyDescent="0.25">
      <c r="A1008" s="49"/>
      <c r="B1008" s="49"/>
      <c r="C1008" s="49"/>
      <c r="F1008" s="11"/>
      <c r="G1008" s="11"/>
      <c r="H1008" s="11"/>
      <c r="I1008" s="11"/>
      <c r="J1008" s="11"/>
      <c r="P1008" s="11"/>
    </row>
    <row r="1009" spans="1:16" ht="12.75" customHeight="1" x14ac:dyDescent="0.25">
      <c r="A1009" s="49"/>
      <c r="B1009" s="49"/>
      <c r="C1009" s="49"/>
      <c r="F1009" s="11"/>
      <c r="G1009" s="11"/>
      <c r="H1009" s="11"/>
      <c r="I1009" s="11"/>
      <c r="J1009" s="11"/>
      <c r="P1009" s="11"/>
    </row>
    <row r="1010" spans="1:16" ht="12.75" customHeight="1" x14ac:dyDescent="0.25">
      <c r="A1010" s="49"/>
      <c r="B1010" s="49"/>
      <c r="C1010" s="49"/>
      <c r="F1010" s="11"/>
      <c r="G1010" s="11"/>
      <c r="H1010" s="11"/>
      <c r="I1010" s="11"/>
      <c r="J1010" s="11"/>
      <c r="P1010" s="11"/>
    </row>
    <row r="1011" spans="1:16" ht="12.75" customHeight="1" x14ac:dyDescent="0.25">
      <c r="A1011" s="49"/>
      <c r="B1011" s="49"/>
      <c r="C1011" s="49"/>
      <c r="F1011" s="11"/>
      <c r="G1011" s="11"/>
      <c r="H1011" s="11"/>
      <c r="I1011" s="11"/>
      <c r="J1011" s="11"/>
      <c r="P1011" s="11"/>
    </row>
    <row r="1012" spans="1:16" ht="12.75" customHeight="1" x14ac:dyDescent="0.25">
      <c r="A1012" s="49"/>
      <c r="B1012" s="49"/>
      <c r="C1012" s="49"/>
      <c r="F1012" s="11"/>
      <c r="G1012" s="11"/>
      <c r="H1012" s="11"/>
      <c r="I1012" s="11"/>
      <c r="J1012" s="11"/>
      <c r="P1012" s="11"/>
    </row>
    <row r="1013" spans="1:16" ht="12.75" customHeight="1" x14ac:dyDescent="0.25">
      <c r="A1013" s="49"/>
      <c r="B1013" s="49"/>
      <c r="C1013" s="49"/>
      <c r="F1013" s="11"/>
      <c r="G1013" s="11"/>
      <c r="H1013" s="11"/>
      <c r="I1013" s="11"/>
      <c r="J1013" s="11"/>
      <c r="P1013" s="11"/>
    </row>
    <row r="1014" spans="1:16" ht="12.75" customHeight="1" x14ac:dyDescent="0.25">
      <c r="A1014" s="49"/>
      <c r="B1014" s="49"/>
      <c r="C1014" s="49"/>
      <c r="F1014" s="11"/>
      <c r="G1014" s="11"/>
      <c r="H1014" s="11"/>
      <c r="I1014" s="11"/>
      <c r="J1014" s="11"/>
      <c r="P1014" s="11"/>
    </row>
    <row r="1015" spans="1:16" ht="12.75" customHeight="1" x14ac:dyDescent="0.25">
      <c r="A1015" s="49"/>
      <c r="B1015" s="49"/>
      <c r="C1015" s="49"/>
      <c r="F1015" s="11"/>
      <c r="G1015" s="11"/>
      <c r="H1015" s="11"/>
      <c r="I1015" s="11"/>
      <c r="J1015" s="11"/>
      <c r="P1015" s="11"/>
    </row>
    <row r="1016" spans="1:16" ht="12.75" customHeight="1" x14ac:dyDescent="0.25">
      <c r="A1016" s="49"/>
      <c r="B1016" s="49"/>
      <c r="C1016" s="49"/>
      <c r="F1016" s="11"/>
      <c r="G1016" s="11"/>
      <c r="H1016" s="11"/>
      <c r="I1016" s="11"/>
      <c r="J1016" s="11"/>
      <c r="P1016" s="11"/>
    </row>
    <row r="1017" spans="1:16" ht="12.75" customHeight="1" x14ac:dyDescent="0.25">
      <c r="A1017" s="49"/>
      <c r="B1017" s="49"/>
      <c r="C1017" s="49"/>
      <c r="F1017" s="11"/>
      <c r="G1017" s="11"/>
      <c r="H1017" s="11"/>
      <c r="I1017" s="11"/>
      <c r="J1017" s="11"/>
      <c r="P1017" s="11"/>
    </row>
    <row r="1018" spans="1:16" ht="12.75" customHeight="1" x14ac:dyDescent="0.25">
      <c r="A1018" s="49"/>
      <c r="B1018" s="49"/>
      <c r="C1018" s="49"/>
      <c r="F1018" s="11"/>
      <c r="G1018" s="11"/>
      <c r="H1018" s="11"/>
      <c r="I1018" s="11"/>
      <c r="J1018" s="11"/>
      <c r="P1018" s="11"/>
    </row>
    <row r="1019" spans="1:16" ht="12.75" customHeight="1" x14ac:dyDescent="0.25">
      <c r="A1019" s="49"/>
      <c r="B1019" s="49"/>
      <c r="C1019" s="49"/>
      <c r="F1019" s="11"/>
      <c r="G1019" s="11"/>
      <c r="H1019" s="11"/>
      <c r="I1019" s="11"/>
      <c r="J1019" s="11"/>
      <c r="P1019" s="11"/>
    </row>
    <row r="1020" spans="1:16" ht="12.75" customHeight="1" x14ac:dyDescent="0.25">
      <c r="A1020" s="49"/>
      <c r="B1020" s="49"/>
      <c r="C1020" s="49"/>
      <c r="F1020" s="11"/>
      <c r="G1020" s="11"/>
      <c r="H1020" s="11"/>
      <c r="I1020" s="11"/>
      <c r="J1020" s="11"/>
      <c r="P1020" s="11"/>
    </row>
    <row r="1021" spans="1:16" ht="12.75" customHeight="1" x14ac:dyDescent="0.25">
      <c r="A1021" s="49"/>
      <c r="B1021" s="49"/>
      <c r="C1021" s="49"/>
      <c r="F1021" s="11"/>
      <c r="G1021" s="11"/>
      <c r="H1021" s="11"/>
      <c r="I1021" s="11"/>
      <c r="J1021" s="11"/>
      <c r="P1021" s="11"/>
    </row>
    <row r="1022" spans="1:16" ht="12.75" customHeight="1" x14ac:dyDescent="0.25">
      <c r="A1022" s="49"/>
      <c r="B1022" s="49"/>
      <c r="C1022" s="49"/>
      <c r="F1022" s="11"/>
      <c r="G1022" s="11"/>
      <c r="H1022" s="11"/>
      <c r="I1022" s="11"/>
      <c r="J1022" s="11"/>
      <c r="P1022" s="11"/>
    </row>
    <row r="1023" spans="1:16" ht="12.75" customHeight="1" x14ac:dyDescent="0.25">
      <c r="A1023" s="49"/>
      <c r="B1023" s="49"/>
      <c r="C1023" s="49"/>
      <c r="F1023" s="11"/>
      <c r="G1023" s="11"/>
      <c r="H1023" s="11"/>
      <c r="I1023" s="11"/>
      <c r="J1023" s="11"/>
      <c r="P1023" s="11"/>
    </row>
    <row r="1024" spans="1:16" ht="12.75" customHeight="1" x14ac:dyDescent="0.25">
      <c r="A1024" s="49"/>
      <c r="B1024" s="49"/>
      <c r="C1024" s="49"/>
      <c r="F1024" s="11"/>
      <c r="G1024" s="11"/>
      <c r="H1024" s="11"/>
      <c r="I1024" s="11"/>
      <c r="J1024" s="11"/>
      <c r="P1024" s="11"/>
    </row>
    <row r="1025" spans="1:16" ht="12.75" customHeight="1" x14ac:dyDescent="0.25">
      <c r="A1025" s="49"/>
      <c r="B1025" s="49"/>
      <c r="C1025" s="49"/>
      <c r="F1025" s="11"/>
      <c r="G1025" s="11"/>
      <c r="H1025" s="11"/>
      <c r="I1025" s="11"/>
      <c r="J1025" s="11"/>
      <c r="P1025" s="11"/>
    </row>
    <row r="1026" spans="1:16" ht="12.75" customHeight="1" x14ac:dyDescent="0.25">
      <c r="A1026" s="49"/>
      <c r="B1026" s="49"/>
      <c r="C1026" s="49"/>
      <c r="F1026" s="11"/>
      <c r="G1026" s="11"/>
      <c r="H1026" s="11"/>
      <c r="I1026" s="11"/>
      <c r="J1026" s="11"/>
      <c r="P1026" s="11"/>
    </row>
    <row r="1027" spans="1:16" ht="12.75" customHeight="1" x14ac:dyDescent="0.25">
      <c r="A1027" s="49"/>
      <c r="B1027" s="49"/>
      <c r="C1027" s="49"/>
      <c r="F1027" s="11"/>
      <c r="G1027" s="11"/>
      <c r="H1027" s="11"/>
      <c r="I1027" s="11"/>
      <c r="J1027" s="11"/>
      <c r="P1027" s="11"/>
    </row>
    <row r="1028" spans="1:16" ht="12.75" customHeight="1" x14ac:dyDescent="0.25">
      <c r="A1028" s="49"/>
      <c r="B1028" s="49"/>
      <c r="C1028" s="49"/>
      <c r="F1028" s="11"/>
      <c r="G1028" s="11"/>
      <c r="H1028" s="11"/>
      <c r="I1028" s="11"/>
      <c r="J1028" s="11"/>
      <c r="P1028" s="11"/>
    </row>
    <row r="1029" spans="1:16" ht="12.75" customHeight="1" x14ac:dyDescent="0.25">
      <c r="A1029" s="49"/>
      <c r="B1029" s="49"/>
      <c r="C1029" s="49"/>
      <c r="F1029" s="11"/>
      <c r="G1029" s="11"/>
      <c r="H1029" s="11"/>
      <c r="I1029" s="11"/>
      <c r="J1029" s="11"/>
      <c r="P1029" s="11"/>
    </row>
    <row r="1030" spans="1:16" ht="12.75" customHeight="1" x14ac:dyDescent="0.25">
      <c r="A1030" s="49"/>
      <c r="B1030" s="49"/>
      <c r="C1030" s="49"/>
      <c r="F1030" s="11"/>
      <c r="G1030" s="11"/>
      <c r="H1030" s="11"/>
      <c r="I1030" s="11"/>
      <c r="J1030" s="11"/>
      <c r="P1030" s="11"/>
    </row>
    <row r="1031" spans="1:16" ht="12.75" customHeight="1" x14ac:dyDescent="0.25">
      <c r="A1031" s="49"/>
      <c r="B1031" s="49"/>
      <c r="C1031" s="49"/>
      <c r="F1031" s="11"/>
      <c r="G1031" s="11"/>
      <c r="H1031" s="11"/>
      <c r="I1031" s="11"/>
      <c r="J1031" s="11"/>
      <c r="P1031" s="11"/>
    </row>
    <row r="1032" spans="1:16" ht="12.75" customHeight="1" x14ac:dyDescent="0.25">
      <c r="A1032" s="49"/>
      <c r="B1032" s="49"/>
      <c r="C1032" s="49"/>
      <c r="F1032" s="11"/>
      <c r="G1032" s="11"/>
      <c r="H1032" s="11"/>
      <c r="I1032" s="11"/>
      <c r="J1032" s="11"/>
      <c r="P1032" s="11"/>
    </row>
    <row r="1033" spans="1:16" ht="12.75" customHeight="1" x14ac:dyDescent="0.25">
      <c r="A1033" s="49"/>
      <c r="B1033" s="49"/>
      <c r="C1033" s="49"/>
      <c r="F1033" s="11"/>
      <c r="G1033" s="11"/>
      <c r="H1033" s="11"/>
      <c r="I1033" s="11"/>
      <c r="J1033" s="11"/>
      <c r="P1033" s="11"/>
    </row>
    <row r="1034" spans="1:16" ht="12.75" customHeight="1" x14ac:dyDescent="0.25">
      <c r="A1034" s="49"/>
      <c r="B1034" s="49"/>
      <c r="C1034" s="49"/>
      <c r="F1034" s="11"/>
      <c r="G1034" s="11"/>
      <c r="H1034" s="11"/>
      <c r="I1034" s="11"/>
      <c r="J1034" s="11"/>
      <c r="P1034" s="11"/>
    </row>
    <row r="1035" spans="1:16" ht="12.75" customHeight="1" x14ac:dyDescent="0.25">
      <c r="A1035" s="49"/>
      <c r="B1035" s="49"/>
      <c r="C1035" s="49"/>
      <c r="F1035" s="11"/>
      <c r="G1035" s="11"/>
      <c r="H1035" s="11"/>
      <c r="I1035" s="11"/>
      <c r="J1035" s="11"/>
      <c r="P1035" s="11"/>
    </row>
    <row r="1036" spans="1:16" ht="12.75" customHeight="1" x14ac:dyDescent="0.25">
      <c r="A1036" s="49"/>
      <c r="B1036" s="49"/>
      <c r="C1036" s="49"/>
      <c r="F1036" s="11"/>
      <c r="G1036" s="11"/>
      <c r="H1036" s="11"/>
      <c r="I1036" s="11"/>
      <c r="J1036" s="11"/>
      <c r="P1036" s="11"/>
    </row>
    <row r="1037" spans="1:16" ht="12.75" customHeight="1" x14ac:dyDescent="0.25">
      <c r="A1037" s="49"/>
      <c r="B1037" s="49"/>
      <c r="C1037" s="49"/>
      <c r="F1037" s="11"/>
      <c r="G1037" s="11"/>
      <c r="H1037" s="11"/>
      <c r="I1037" s="11"/>
      <c r="J1037" s="11"/>
      <c r="P1037" s="11"/>
    </row>
    <row r="1038" spans="1:16" ht="12.75" customHeight="1" x14ac:dyDescent="0.25">
      <c r="A1038" s="49"/>
      <c r="B1038" s="49"/>
      <c r="C1038" s="49"/>
      <c r="F1038" s="11"/>
      <c r="G1038" s="11"/>
      <c r="H1038" s="11"/>
      <c r="I1038" s="11"/>
      <c r="J1038" s="11"/>
      <c r="P1038" s="11"/>
    </row>
    <row r="1039" spans="1:16" ht="12.75" customHeight="1" x14ac:dyDescent="0.25">
      <c r="A1039" s="49"/>
      <c r="B1039" s="49"/>
      <c r="C1039" s="49"/>
      <c r="F1039" s="11"/>
      <c r="G1039" s="11"/>
      <c r="H1039" s="11"/>
      <c r="I1039" s="11"/>
      <c r="J1039" s="11"/>
      <c r="P1039" s="11"/>
    </row>
    <row r="1040" spans="1:16" ht="12.75" customHeight="1" x14ac:dyDescent="0.25">
      <c r="A1040" s="49"/>
      <c r="B1040" s="49"/>
      <c r="C1040" s="49"/>
      <c r="F1040" s="11"/>
      <c r="G1040" s="11"/>
      <c r="H1040" s="11"/>
      <c r="I1040" s="11"/>
      <c r="J1040" s="11"/>
      <c r="P1040" s="11"/>
    </row>
    <row r="1041" spans="1:16" ht="12.75" customHeight="1" x14ac:dyDescent="0.25">
      <c r="A1041" s="49"/>
      <c r="B1041" s="49"/>
      <c r="C1041" s="49"/>
      <c r="F1041" s="11"/>
      <c r="G1041" s="11"/>
      <c r="H1041" s="11"/>
      <c r="I1041" s="11"/>
      <c r="J1041" s="11"/>
      <c r="P1041" s="11"/>
    </row>
    <row r="1042" spans="1:16" ht="12.75" customHeight="1" x14ac:dyDescent="0.25">
      <c r="A1042" s="49"/>
      <c r="B1042" s="49"/>
      <c r="C1042" s="49"/>
      <c r="F1042" s="11"/>
      <c r="G1042" s="11"/>
      <c r="H1042" s="11"/>
      <c r="I1042" s="11"/>
      <c r="J1042" s="11"/>
      <c r="P1042" s="11"/>
    </row>
    <row r="1043" spans="1:16" ht="12.75" customHeight="1" x14ac:dyDescent="0.25">
      <c r="A1043" s="49"/>
      <c r="B1043" s="49"/>
      <c r="C1043" s="49"/>
      <c r="F1043" s="11"/>
      <c r="G1043" s="11"/>
      <c r="H1043" s="11"/>
      <c r="I1043" s="11"/>
      <c r="J1043" s="11"/>
      <c r="P1043" s="11"/>
    </row>
    <row r="1044" spans="1:16" ht="12.75" customHeight="1" x14ac:dyDescent="0.25">
      <c r="A1044" s="49"/>
      <c r="B1044" s="49"/>
      <c r="C1044" s="49"/>
      <c r="F1044" s="11"/>
      <c r="G1044" s="11"/>
      <c r="H1044" s="11"/>
      <c r="I1044" s="11"/>
      <c r="J1044" s="11"/>
      <c r="P1044" s="11"/>
    </row>
    <row r="1045" spans="1:16" ht="12.75" customHeight="1" x14ac:dyDescent="0.25">
      <c r="A1045" s="49"/>
      <c r="B1045" s="49"/>
      <c r="C1045" s="49"/>
      <c r="F1045" s="11"/>
      <c r="G1045" s="11"/>
      <c r="H1045" s="11"/>
      <c r="I1045" s="11"/>
      <c r="J1045" s="11"/>
      <c r="P1045" s="11"/>
    </row>
    <row r="1046" spans="1:16" ht="12.75" customHeight="1" x14ac:dyDescent="0.25">
      <c r="A1046" s="49"/>
      <c r="B1046" s="49"/>
      <c r="C1046" s="49"/>
      <c r="F1046" s="11"/>
      <c r="G1046" s="11"/>
      <c r="H1046" s="11"/>
      <c r="I1046" s="11"/>
      <c r="J1046" s="11"/>
      <c r="P1046" s="11"/>
    </row>
    <row r="1047" spans="1:16" ht="12.75" customHeight="1" x14ac:dyDescent="0.25">
      <c r="A1047" s="49"/>
      <c r="B1047" s="49"/>
      <c r="C1047" s="49"/>
      <c r="F1047" s="11"/>
      <c r="G1047" s="11"/>
      <c r="H1047" s="11"/>
      <c r="I1047" s="11"/>
      <c r="J1047" s="11"/>
      <c r="P1047" s="11"/>
    </row>
    <row r="1048" spans="1:16" ht="12.75" customHeight="1" x14ac:dyDescent="0.25">
      <c r="A1048" s="49"/>
      <c r="B1048" s="49"/>
      <c r="C1048" s="49"/>
      <c r="F1048" s="11"/>
      <c r="G1048" s="11"/>
      <c r="H1048" s="11"/>
      <c r="I1048" s="11"/>
      <c r="J1048" s="11"/>
      <c r="P1048" s="11"/>
    </row>
    <row r="1049" spans="1:16" ht="12.75" customHeight="1" x14ac:dyDescent="0.25">
      <c r="A1049" s="49"/>
      <c r="B1049" s="49"/>
      <c r="C1049" s="49"/>
      <c r="F1049" s="11"/>
      <c r="G1049" s="11"/>
      <c r="H1049" s="11"/>
      <c r="I1049" s="11"/>
      <c r="J1049" s="11"/>
      <c r="P1049" s="11"/>
    </row>
    <row r="1050" spans="1:16" ht="12.75" customHeight="1" x14ac:dyDescent="0.25">
      <c r="A1050" s="49"/>
      <c r="B1050" s="49"/>
      <c r="C1050" s="49"/>
      <c r="F1050" s="11"/>
      <c r="G1050" s="11"/>
      <c r="H1050" s="11"/>
      <c r="I1050" s="11"/>
      <c r="J1050" s="11"/>
      <c r="P1050" s="11"/>
    </row>
    <row r="1051" spans="1:16" ht="12.75" customHeight="1" x14ac:dyDescent="0.25">
      <c r="A1051" s="49"/>
      <c r="B1051" s="49"/>
      <c r="C1051" s="49"/>
      <c r="F1051" s="11"/>
      <c r="G1051" s="11"/>
      <c r="H1051" s="11"/>
      <c r="I1051" s="11"/>
      <c r="J1051" s="11"/>
      <c r="P1051" s="11"/>
    </row>
    <row r="1052" spans="1:16" ht="12.75" customHeight="1" x14ac:dyDescent="0.25">
      <c r="A1052" s="49"/>
      <c r="B1052" s="49"/>
      <c r="C1052" s="49"/>
      <c r="F1052" s="11"/>
      <c r="G1052" s="11"/>
      <c r="H1052" s="11"/>
      <c r="I1052" s="11"/>
      <c r="J1052" s="11"/>
      <c r="P1052" s="11"/>
    </row>
    <row r="1053" spans="1:16" ht="12.75" customHeight="1" x14ac:dyDescent="0.25">
      <c r="A1053" s="49"/>
      <c r="B1053" s="49"/>
      <c r="C1053" s="49"/>
      <c r="F1053" s="11"/>
      <c r="G1053" s="11"/>
      <c r="H1053" s="11"/>
      <c r="I1053" s="11"/>
      <c r="J1053" s="11"/>
      <c r="P1053" s="11"/>
    </row>
    <row r="1054" spans="1:16" ht="12.75" customHeight="1" x14ac:dyDescent="0.25">
      <c r="A1054" s="49"/>
      <c r="B1054" s="49"/>
      <c r="C1054" s="49"/>
      <c r="F1054" s="11"/>
      <c r="G1054" s="11"/>
      <c r="H1054" s="11"/>
      <c r="I1054" s="11"/>
      <c r="J1054" s="11"/>
      <c r="P1054" s="11"/>
    </row>
    <row r="1055" spans="1:16" ht="12.75" customHeight="1" x14ac:dyDescent="0.25">
      <c r="A1055" s="49"/>
      <c r="B1055" s="49"/>
      <c r="C1055" s="49"/>
      <c r="F1055" s="11"/>
      <c r="G1055" s="11"/>
      <c r="H1055" s="11"/>
      <c r="I1055" s="11"/>
      <c r="J1055" s="11"/>
      <c r="P1055" s="11"/>
    </row>
    <row r="1056" spans="1:16" ht="12.75" customHeight="1" x14ac:dyDescent="0.25">
      <c r="A1056" s="49"/>
      <c r="B1056" s="49"/>
      <c r="C1056" s="49"/>
      <c r="F1056" s="11"/>
      <c r="G1056" s="11"/>
      <c r="H1056" s="11"/>
      <c r="I1056" s="11"/>
      <c r="J1056" s="11"/>
      <c r="P1056" s="11"/>
    </row>
    <row r="1057" spans="1:16" ht="12.75" customHeight="1" x14ac:dyDescent="0.25">
      <c r="A1057" s="49"/>
      <c r="B1057" s="49"/>
      <c r="C1057" s="49"/>
      <c r="F1057" s="11"/>
      <c r="G1057" s="11"/>
      <c r="H1057" s="11"/>
      <c r="I1057" s="11"/>
      <c r="J1057" s="11"/>
      <c r="P1057" s="11"/>
    </row>
    <row r="1058" spans="1:16" ht="12.75" customHeight="1" x14ac:dyDescent="0.25">
      <c r="A1058" s="49"/>
      <c r="B1058" s="49"/>
      <c r="C1058" s="49"/>
      <c r="F1058" s="11"/>
      <c r="G1058" s="11"/>
      <c r="H1058" s="11"/>
      <c r="I1058" s="11"/>
      <c r="J1058" s="11"/>
      <c r="P1058" s="11"/>
    </row>
    <row r="1059" spans="1:16" ht="12.75" customHeight="1" x14ac:dyDescent="0.25">
      <c r="A1059" s="49"/>
      <c r="B1059" s="49"/>
      <c r="C1059" s="49"/>
      <c r="F1059" s="11"/>
      <c r="G1059" s="11"/>
      <c r="H1059" s="11"/>
      <c r="I1059" s="11"/>
      <c r="J1059" s="11"/>
      <c r="P1059" s="11"/>
    </row>
    <row r="1060" spans="1:16" ht="12.75" customHeight="1" x14ac:dyDescent="0.25">
      <c r="A1060" s="49"/>
      <c r="B1060" s="49"/>
      <c r="C1060" s="49"/>
      <c r="F1060" s="11"/>
      <c r="G1060" s="11"/>
      <c r="H1060" s="11"/>
      <c r="I1060" s="11"/>
      <c r="J1060" s="11"/>
      <c r="P1060" s="11"/>
    </row>
    <row r="1061" spans="1:16" ht="12.75" customHeight="1" x14ac:dyDescent="0.25">
      <c r="A1061" s="49"/>
      <c r="B1061" s="49"/>
      <c r="C1061" s="49"/>
      <c r="F1061" s="11"/>
      <c r="G1061" s="11"/>
      <c r="H1061" s="11"/>
      <c r="I1061" s="11"/>
      <c r="J1061" s="11"/>
      <c r="P1061" s="11"/>
    </row>
    <row r="1062" spans="1:16" ht="12.75" customHeight="1" x14ac:dyDescent="0.25">
      <c r="A1062" s="49"/>
      <c r="B1062" s="49"/>
      <c r="C1062" s="49"/>
      <c r="F1062" s="11"/>
      <c r="G1062" s="11"/>
      <c r="H1062" s="11"/>
      <c r="I1062" s="11"/>
      <c r="J1062" s="11"/>
      <c r="P1062" s="11"/>
    </row>
    <row r="1063" spans="1:16" ht="12.75" customHeight="1" x14ac:dyDescent="0.25">
      <c r="A1063" s="49"/>
      <c r="B1063" s="49"/>
      <c r="C1063" s="49"/>
      <c r="F1063" s="11"/>
      <c r="G1063" s="11"/>
      <c r="H1063" s="11"/>
      <c r="I1063" s="11"/>
      <c r="J1063" s="11"/>
      <c r="P1063" s="11"/>
    </row>
    <row r="1064" spans="1:16" ht="12.75" customHeight="1" x14ac:dyDescent="0.25">
      <c r="A1064" s="49"/>
      <c r="B1064" s="49"/>
      <c r="C1064" s="49"/>
      <c r="F1064" s="11"/>
      <c r="G1064" s="11"/>
      <c r="H1064" s="11"/>
      <c r="I1064" s="11"/>
      <c r="J1064" s="11"/>
      <c r="P1064" s="11"/>
    </row>
    <row r="1065" spans="1:16" ht="12.75" customHeight="1" x14ac:dyDescent="0.25">
      <c r="A1065" s="49"/>
      <c r="B1065" s="49"/>
      <c r="C1065" s="49"/>
      <c r="F1065" s="11"/>
      <c r="G1065" s="11"/>
      <c r="H1065" s="11"/>
      <c r="I1065" s="11"/>
      <c r="J1065" s="11"/>
      <c r="P1065" s="11"/>
    </row>
    <row r="1066" spans="1:16" ht="12.75" customHeight="1" x14ac:dyDescent="0.25">
      <c r="A1066" s="49"/>
      <c r="B1066" s="49"/>
      <c r="C1066" s="49"/>
      <c r="F1066" s="11"/>
      <c r="G1066" s="11"/>
      <c r="H1066" s="11"/>
      <c r="I1066" s="11"/>
      <c r="J1066" s="11"/>
      <c r="P1066" s="11"/>
    </row>
    <row r="1067" spans="1:16" ht="12.75" customHeight="1" x14ac:dyDescent="0.25">
      <c r="A1067" s="49"/>
      <c r="B1067" s="49"/>
      <c r="C1067" s="49"/>
      <c r="F1067" s="11"/>
      <c r="G1067" s="11"/>
      <c r="H1067" s="11"/>
      <c r="I1067" s="11"/>
      <c r="J1067" s="11"/>
      <c r="P1067" s="11"/>
    </row>
    <row r="1068" spans="1:16" ht="12.75" customHeight="1" x14ac:dyDescent="0.25">
      <c r="A1068" s="49"/>
      <c r="B1068" s="49"/>
      <c r="C1068" s="49"/>
      <c r="F1068" s="11"/>
      <c r="G1068" s="11"/>
      <c r="H1068" s="11"/>
      <c r="I1068" s="11"/>
      <c r="J1068" s="11"/>
      <c r="P1068" s="11"/>
    </row>
    <row r="1069" spans="1:16" ht="12.75" customHeight="1" x14ac:dyDescent="0.25">
      <c r="A1069" s="49"/>
      <c r="B1069" s="49"/>
      <c r="C1069" s="49"/>
      <c r="F1069" s="11"/>
      <c r="G1069" s="11"/>
      <c r="H1069" s="11"/>
      <c r="I1069" s="11"/>
      <c r="J1069" s="11"/>
      <c r="P1069" s="11"/>
    </row>
    <row r="1070" spans="1:16" ht="12.75" customHeight="1" x14ac:dyDescent="0.25">
      <c r="A1070" s="49"/>
      <c r="B1070" s="49"/>
      <c r="C1070" s="49"/>
      <c r="F1070" s="11"/>
      <c r="G1070" s="11"/>
      <c r="H1070" s="11"/>
      <c r="I1070" s="11"/>
      <c r="J1070" s="11"/>
      <c r="P1070" s="11"/>
    </row>
    <row r="1071" spans="1:16" ht="12.75" customHeight="1" x14ac:dyDescent="0.25">
      <c r="A1071" s="49"/>
      <c r="B1071" s="49"/>
      <c r="C1071" s="49"/>
      <c r="F1071" s="11"/>
      <c r="G1071" s="11"/>
      <c r="H1071" s="11"/>
      <c r="I1071" s="11"/>
      <c r="J1071" s="11"/>
      <c r="P1071" s="11"/>
    </row>
    <row r="1072" spans="1:16" ht="12.75" customHeight="1" x14ac:dyDescent="0.25">
      <c r="A1072" s="49"/>
      <c r="B1072" s="49"/>
      <c r="C1072" s="49"/>
      <c r="F1072" s="11"/>
      <c r="G1072" s="11"/>
      <c r="H1072" s="11"/>
      <c r="I1072" s="11"/>
      <c r="J1072" s="11"/>
      <c r="P1072" s="11"/>
    </row>
    <row r="1073" spans="1:16" ht="12.75" customHeight="1" x14ac:dyDescent="0.25">
      <c r="A1073" s="49"/>
      <c r="B1073" s="49"/>
      <c r="C1073" s="49"/>
      <c r="F1073" s="11"/>
      <c r="G1073" s="11"/>
      <c r="H1073" s="11"/>
      <c r="I1073" s="11"/>
      <c r="J1073" s="11"/>
      <c r="P1073" s="11"/>
    </row>
    <row r="1074" spans="1:16" ht="8.1" customHeight="1" x14ac:dyDescent="0.25">
      <c r="A1074" s="49"/>
      <c r="B1074" s="49"/>
      <c r="C1074" s="49"/>
      <c r="F1074" s="11"/>
      <c r="G1074" s="11"/>
      <c r="H1074" s="11"/>
      <c r="I1074" s="11"/>
      <c r="J1074" s="11"/>
      <c r="P1074" s="11"/>
    </row>
    <row r="1075" spans="1:16" ht="8.1" customHeight="1" x14ac:dyDescent="0.25">
      <c r="A1075" s="49"/>
      <c r="B1075" s="49"/>
      <c r="C1075" s="49"/>
      <c r="F1075" s="11"/>
      <c r="G1075" s="11"/>
      <c r="H1075" s="11"/>
      <c r="I1075" s="11"/>
      <c r="J1075" s="11"/>
      <c r="P1075" s="11"/>
    </row>
    <row r="1076" spans="1:16" ht="8.1" customHeight="1" x14ac:dyDescent="0.25">
      <c r="A1076" s="49"/>
      <c r="B1076" s="49"/>
      <c r="C1076" s="49"/>
      <c r="F1076" s="11"/>
      <c r="G1076" s="11"/>
      <c r="H1076" s="11"/>
      <c r="I1076" s="11"/>
      <c r="J1076" s="11"/>
      <c r="P1076" s="11"/>
    </row>
    <row r="1077" spans="1:16" ht="8.1" customHeight="1" x14ac:dyDescent="0.25">
      <c r="A1077" s="49"/>
      <c r="B1077" s="49"/>
      <c r="C1077" s="49"/>
      <c r="F1077" s="11"/>
      <c r="G1077" s="11"/>
      <c r="H1077" s="11"/>
      <c r="I1077" s="11"/>
      <c r="J1077" s="11"/>
      <c r="P1077" s="11"/>
    </row>
    <row r="1078" spans="1:16" ht="8.1" customHeight="1" x14ac:dyDescent="0.25">
      <c r="A1078" s="49"/>
      <c r="B1078" s="49"/>
      <c r="C1078" s="49"/>
      <c r="F1078" s="11"/>
      <c r="G1078" s="11"/>
      <c r="H1078" s="11"/>
      <c r="I1078" s="11"/>
      <c r="J1078" s="11"/>
      <c r="P1078" s="11"/>
    </row>
    <row r="1079" spans="1:16" ht="8.1" customHeight="1" x14ac:dyDescent="0.25">
      <c r="A1079" s="49"/>
      <c r="B1079" s="49"/>
      <c r="C1079" s="49"/>
      <c r="F1079" s="11"/>
      <c r="G1079" s="11"/>
      <c r="H1079" s="11"/>
      <c r="I1079" s="11"/>
      <c r="J1079" s="11"/>
      <c r="P1079" s="11"/>
    </row>
    <row r="1080" spans="1:16" ht="8.1" customHeight="1" x14ac:dyDescent="0.25">
      <c r="A1080" s="49"/>
      <c r="B1080" s="49"/>
      <c r="C1080" s="49"/>
      <c r="F1080" s="11"/>
      <c r="G1080" s="11"/>
      <c r="H1080" s="11"/>
      <c r="I1080" s="11"/>
      <c r="J1080" s="11"/>
      <c r="P1080" s="11"/>
    </row>
    <row r="1081" spans="1:16" ht="8.1" customHeight="1" x14ac:dyDescent="0.25">
      <c r="A1081" s="49"/>
      <c r="B1081" s="49"/>
      <c r="C1081" s="49"/>
      <c r="F1081" s="11"/>
      <c r="G1081" s="11"/>
      <c r="H1081" s="11"/>
      <c r="I1081" s="11"/>
      <c r="J1081" s="11"/>
      <c r="P1081" s="11"/>
    </row>
    <row r="1082" spans="1:16" ht="8.1" customHeight="1" x14ac:dyDescent="0.25">
      <c r="A1082" s="49"/>
      <c r="B1082" s="49"/>
      <c r="C1082" s="49"/>
      <c r="F1082" s="11"/>
      <c r="G1082" s="11"/>
      <c r="H1082" s="11"/>
      <c r="I1082" s="11"/>
      <c r="J1082" s="11"/>
      <c r="P1082" s="11"/>
    </row>
    <row r="1083" spans="1:16" ht="8.1" customHeight="1" x14ac:dyDescent="0.25">
      <c r="A1083" s="49"/>
      <c r="B1083" s="49"/>
      <c r="C1083" s="49"/>
      <c r="F1083" s="11"/>
      <c r="G1083" s="11"/>
      <c r="H1083" s="11"/>
      <c r="I1083" s="11"/>
      <c r="J1083" s="11"/>
      <c r="P1083" s="11"/>
    </row>
    <row r="1084" spans="1:16" ht="8.1" customHeight="1" x14ac:dyDescent="0.25">
      <c r="A1084" s="49"/>
      <c r="B1084" s="49"/>
      <c r="C1084" s="49"/>
      <c r="F1084" s="11"/>
      <c r="G1084" s="11"/>
      <c r="H1084" s="11"/>
      <c r="I1084" s="11"/>
      <c r="J1084" s="11"/>
      <c r="P1084" s="11"/>
    </row>
    <row r="1085" spans="1:16" ht="8.1" customHeight="1" x14ac:dyDescent="0.25">
      <c r="A1085" s="49"/>
      <c r="B1085" s="49"/>
      <c r="C1085" s="49"/>
      <c r="F1085" s="11"/>
      <c r="G1085" s="11"/>
      <c r="H1085" s="11"/>
      <c r="I1085" s="11"/>
      <c r="J1085" s="11"/>
      <c r="P1085" s="11"/>
    </row>
    <row r="1086" spans="1:16" ht="8.1" customHeight="1" x14ac:dyDescent="0.25">
      <c r="A1086" s="49"/>
      <c r="B1086" s="49"/>
      <c r="C1086" s="49"/>
      <c r="F1086" s="11"/>
      <c r="G1086" s="11"/>
      <c r="H1086" s="11"/>
      <c r="I1086" s="11"/>
      <c r="J1086" s="11"/>
      <c r="P1086" s="11"/>
    </row>
    <row r="1087" spans="1:16" ht="8.1" customHeight="1" x14ac:dyDescent="0.25">
      <c r="A1087" s="49"/>
      <c r="B1087" s="49"/>
      <c r="C1087" s="49"/>
      <c r="F1087" s="11"/>
      <c r="G1087" s="11"/>
      <c r="H1087" s="11"/>
      <c r="I1087" s="11"/>
      <c r="J1087" s="11"/>
      <c r="P1087" s="11"/>
    </row>
    <row r="1088" spans="1:16" ht="8.1" customHeight="1" x14ac:dyDescent="0.25">
      <c r="A1088" s="49"/>
      <c r="B1088" s="49"/>
      <c r="C1088" s="49"/>
      <c r="F1088" s="11"/>
      <c r="G1088" s="11"/>
      <c r="H1088" s="11"/>
      <c r="I1088" s="11"/>
      <c r="J1088" s="11"/>
      <c r="P1088" s="11"/>
    </row>
    <row r="1089" spans="1:16" ht="8.1" customHeight="1" x14ac:dyDescent="0.25">
      <c r="A1089" s="49"/>
      <c r="B1089" s="49"/>
      <c r="C1089" s="49"/>
      <c r="F1089" s="11"/>
      <c r="G1089" s="11"/>
      <c r="H1089" s="11"/>
      <c r="I1089" s="11"/>
      <c r="J1089" s="11"/>
      <c r="P1089" s="11"/>
    </row>
    <row r="1090" spans="1:16" ht="8.1" customHeight="1" x14ac:dyDescent="0.25">
      <c r="A1090" s="49"/>
      <c r="B1090" s="49"/>
      <c r="C1090" s="49"/>
      <c r="F1090" s="11"/>
      <c r="G1090" s="11"/>
      <c r="H1090" s="11"/>
      <c r="I1090" s="11"/>
      <c r="J1090" s="11"/>
      <c r="P1090" s="11"/>
    </row>
    <row r="1091" spans="1:16" ht="8.1" customHeight="1" x14ac:dyDescent="0.25">
      <c r="A1091" s="49"/>
      <c r="B1091" s="49"/>
      <c r="C1091" s="49"/>
      <c r="F1091" s="11"/>
      <c r="G1091" s="11"/>
      <c r="H1091" s="11"/>
      <c r="I1091" s="11"/>
      <c r="J1091" s="11"/>
      <c r="P1091" s="11"/>
    </row>
    <row r="1092" spans="1:16" ht="8.1" customHeight="1" x14ac:dyDescent="0.25">
      <c r="A1092" s="49"/>
      <c r="B1092" s="49"/>
      <c r="C1092" s="49"/>
      <c r="F1092" s="11"/>
      <c r="G1092" s="11"/>
      <c r="H1092" s="11"/>
      <c r="I1092" s="11"/>
      <c r="J1092" s="11"/>
      <c r="P1092" s="11"/>
    </row>
    <row r="1093" spans="1:16" ht="8.1" customHeight="1" x14ac:dyDescent="0.25">
      <c r="A1093" s="49"/>
      <c r="B1093" s="49"/>
      <c r="C1093" s="49"/>
      <c r="F1093" s="11"/>
      <c r="G1093" s="11"/>
      <c r="H1093" s="11"/>
      <c r="I1093" s="11"/>
      <c r="J1093" s="11"/>
      <c r="P1093" s="11"/>
    </row>
    <row r="1094" spans="1:16" ht="8.1" customHeight="1" x14ac:dyDescent="0.25">
      <c r="A1094" s="49"/>
      <c r="B1094" s="49"/>
      <c r="C1094" s="49"/>
      <c r="F1094" s="11"/>
      <c r="G1094" s="11"/>
      <c r="H1094" s="11"/>
      <c r="I1094" s="11"/>
      <c r="J1094" s="11"/>
      <c r="P1094" s="11"/>
    </row>
    <row r="1095" spans="1:16" ht="8.1" customHeight="1" x14ac:dyDescent="0.25">
      <c r="A1095" s="49"/>
      <c r="B1095" s="49"/>
      <c r="C1095" s="49"/>
      <c r="F1095" s="11"/>
      <c r="G1095" s="11"/>
      <c r="H1095" s="11"/>
      <c r="I1095" s="11"/>
      <c r="J1095" s="11"/>
      <c r="P1095" s="11"/>
    </row>
    <row r="1096" spans="1:16" ht="8.1" customHeight="1" x14ac:dyDescent="0.25">
      <c r="A1096" s="49"/>
      <c r="B1096" s="49"/>
      <c r="C1096" s="49"/>
      <c r="F1096" s="11"/>
      <c r="G1096" s="11"/>
      <c r="H1096" s="11"/>
      <c r="I1096" s="11"/>
      <c r="J1096" s="11"/>
      <c r="P1096" s="11"/>
    </row>
    <row r="1097" spans="1:16" ht="8.1" customHeight="1" x14ac:dyDescent="0.25">
      <c r="A1097" s="49"/>
      <c r="B1097" s="49"/>
      <c r="C1097" s="49"/>
      <c r="F1097" s="11"/>
      <c r="G1097" s="11"/>
      <c r="H1097" s="11"/>
      <c r="I1097" s="11"/>
      <c r="J1097" s="11"/>
      <c r="P1097" s="11"/>
    </row>
    <row r="1098" spans="1:16" ht="8.1" customHeight="1" x14ac:dyDescent="0.25">
      <c r="A1098" s="49"/>
      <c r="B1098" s="49"/>
      <c r="C1098" s="49"/>
      <c r="F1098" s="11"/>
      <c r="G1098" s="11"/>
      <c r="H1098" s="11"/>
      <c r="I1098" s="11"/>
      <c r="J1098" s="11"/>
      <c r="P1098" s="11"/>
    </row>
    <row r="1099" spans="1:16" ht="8.1" customHeight="1" x14ac:dyDescent="0.25">
      <c r="A1099" s="49"/>
      <c r="B1099" s="49"/>
      <c r="C1099" s="49"/>
      <c r="F1099" s="11"/>
      <c r="G1099" s="11"/>
      <c r="H1099" s="11"/>
      <c r="I1099" s="11"/>
      <c r="J1099" s="11"/>
      <c r="P1099" s="11"/>
    </row>
    <row r="1100" spans="1:16" ht="8.1" customHeight="1" x14ac:dyDescent="0.25">
      <c r="A1100" s="49"/>
      <c r="B1100" s="49"/>
      <c r="C1100" s="49"/>
      <c r="F1100" s="11"/>
      <c r="G1100" s="11"/>
      <c r="H1100" s="11"/>
      <c r="I1100" s="11"/>
      <c r="J1100" s="11"/>
      <c r="P1100" s="11"/>
    </row>
    <row r="1101" spans="1:16" ht="8.1" customHeight="1" x14ac:dyDescent="0.25">
      <c r="A1101" s="49"/>
      <c r="B1101" s="49"/>
      <c r="C1101" s="49"/>
      <c r="F1101" s="11"/>
      <c r="G1101" s="11"/>
      <c r="H1101" s="11"/>
      <c r="I1101" s="11"/>
      <c r="J1101" s="11"/>
      <c r="P1101" s="11"/>
    </row>
    <row r="1102" spans="1:16" ht="8.1" customHeight="1" x14ac:dyDescent="0.25">
      <c r="A1102" s="49"/>
      <c r="B1102" s="49"/>
      <c r="C1102" s="49"/>
      <c r="F1102" s="11"/>
      <c r="G1102" s="11"/>
      <c r="H1102" s="11"/>
      <c r="I1102" s="11"/>
      <c r="J1102" s="11"/>
      <c r="P1102" s="11"/>
    </row>
    <row r="1103" spans="1:16" ht="8.1" customHeight="1" x14ac:dyDescent="0.25">
      <c r="A1103" s="49"/>
      <c r="B1103" s="49"/>
      <c r="C1103" s="49"/>
      <c r="F1103" s="11"/>
      <c r="G1103" s="11"/>
      <c r="H1103" s="11"/>
      <c r="I1103" s="11"/>
      <c r="J1103" s="11"/>
      <c r="P1103" s="11"/>
    </row>
    <row r="1104" spans="1:16" ht="8.1" customHeight="1" x14ac:dyDescent="0.25">
      <c r="A1104" s="49"/>
      <c r="B1104" s="49"/>
      <c r="C1104" s="49"/>
      <c r="F1104" s="11"/>
      <c r="G1104" s="11"/>
      <c r="H1104" s="11"/>
      <c r="I1104" s="11"/>
      <c r="J1104" s="11"/>
      <c r="P1104" s="11"/>
    </row>
    <row r="1105" spans="1:16" ht="8.1" customHeight="1" x14ac:dyDescent="0.25">
      <c r="A1105" s="49"/>
      <c r="B1105" s="49"/>
      <c r="C1105" s="49"/>
      <c r="F1105" s="11"/>
      <c r="G1105" s="11"/>
      <c r="H1105" s="11"/>
      <c r="I1105" s="11"/>
      <c r="J1105" s="11"/>
      <c r="P1105" s="11"/>
    </row>
    <row r="1106" spans="1:16" ht="8.1" customHeight="1" x14ac:dyDescent="0.25">
      <c r="A1106" s="49"/>
      <c r="B1106" s="49"/>
      <c r="C1106" s="49"/>
      <c r="F1106" s="11"/>
      <c r="G1106" s="11"/>
      <c r="H1106" s="11"/>
      <c r="I1106" s="11"/>
      <c r="J1106" s="11"/>
      <c r="P1106" s="11"/>
    </row>
    <row r="1107" spans="1:16" ht="8.1" customHeight="1" x14ac:dyDescent="0.25">
      <c r="A1107" s="49"/>
      <c r="B1107" s="49"/>
      <c r="C1107" s="49"/>
      <c r="F1107" s="11"/>
      <c r="G1107" s="11"/>
      <c r="H1107" s="11"/>
      <c r="I1107" s="11"/>
      <c r="J1107" s="11"/>
      <c r="P1107" s="11"/>
    </row>
    <row r="1108" spans="1:16" ht="8.1" customHeight="1" x14ac:dyDescent="0.25">
      <c r="A1108" s="49"/>
      <c r="B1108" s="49"/>
      <c r="C1108" s="49"/>
      <c r="F1108" s="11"/>
      <c r="G1108" s="11"/>
      <c r="H1108" s="11"/>
      <c r="I1108" s="11"/>
      <c r="J1108" s="11"/>
      <c r="P1108" s="11"/>
    </row>
    <row r="1109" spans="1:16" ht="8.1" customHeight="1" x14ac:dyDescent="0.25">
      <c r="A1109" s="49"/>
      <c r="B1109" s="49"/>
      <c r="C1109" s="49"/>
      <c r="F1109" s="11"/>
      <c r="G1109" s="11"/>
      <c r="H1109" s="11"/>
      <c r="I1109" s="11"/>
      <c r="J1109" s="11"/>
      <c r="P1109" s="11"/>
    </row>
    <row r="1110" spans="1:16" ht="8.1" customHeight="1" x14ac:dyDescent="0.25">
      <c r="A1110" s="49"/>
      <c r="B1110" s="49"/>
      <c r="C1110" s="49"/>
      <c r="F1110" s="11"/>
      <c r="G1110" s="11"/>
      <c r="H1110" s="11"/>
      <c r="I1110" s="11"/>
      <c r="J1110" s="11"/>
      <c r="P1110" s="11"/>
    </row>
    <row r="1111" spans="1:16" ht="8.1" customHeight="1" x14ac:dyDescent="0.25">
      <c r="A1111" s="49"/>
      <c r="B1111" s="49"/>
      <c r="C1111" s="49"/>
      <c r="F1111" s="11"/>
      <c r="G1111" s="11"/>
      <c r="H1111" s="11"/>
      <c r="I1111" s="11"/>
      <c r="J1111" s="11"/>
      <c r="P1111" s="11"/>
    </row>
    <row r="1112" spans="1:16" ht="8.1" customHeight="1" x14ac:dyDescent="0.25">
      <c r="A1112" s="49"/>
      <c r="B1112" s="49"/>
      <c r="C1112" s="49"/>
      <c r="F1112" s="11"/>
      <c r="G1112" s="11"/>
      <c r="H1112" s="11"/>
      <c r="I1112" s="11"/>
      <c r="J1112" s="11"/>
      <c r="P1112" s="11"/>
    </row>
    <row r="1113" spans="1:16" ht="8.1" customHeight="1" x14ac:dyDescent="0.25">
      <c r="A1113" s="49"/>
      <c r="B1113" s="49"/>
      <c r="C1113" s="49"/>
      <c r="F1113" s="11"/>
      <c r="G1113" s="11"/>
      <c r="H1113" s="11"/>
      <c r="I1113" s="11"/>
      <c r="J1113" s="11"/>
      <c r="P1113" s="11"/>
    </row>
    <row r="1114" spans="1:16" ht="8.1" customHeight="1" x14ac:dyDescent="0.25">
      <c r="A1114" s="49"/>
      <c r="B1114" s="49"/>
      <c r="C1114" s="49"/>
      <c r="F1114" s="11"/>
      <c r="G1114" s="11"/>
      <c r="H1114" s="11"/>
      <c r="I1114" s="11"/>
      <c r="J1114" s="11"/>
      <c r="P1114" s="11"/>
    </row>
    <row r="1115" spans="1:16" ht="8.1" customHeight="1" x14ac:dyDescent="0.25">
      <c r="A1115" s="49"/>
      <c r="B1115" s="49"/>
      <c r="C1115" s="49"/>
      <c r="F1115" s="11"/>
      <c r="G1115" s="11"/>
      <c r="H1115" s="11"/>
      <c r="I1115" s="11"/>
      <c r="J1115" s="11"/>
      <c r="P1115" s="11"/>
    </row>
    <row r="1116" spans="1:16" ht="8.1" customHeight="1" x14ac:dyDescent="0.25">
      <c r="A1116" s="49"/>
      <c r="B1116" s="49"/>
      <c r="C1116" s="49"/>
      <c r="F1116" s="11"/>
      <c r="G1116" s="11"/>
      <c r="H1116" s="11"/>
      <c r="I1116" s="11"/>
      <c r="J1116" s="11"/>
      <c r="P1116" s="11"/>
    </row>
  </sheetData>
  <mergeCells count="12">
    <mergeCell ref="A5:J5"/>
    <mergeCell ref="C6:E6"/>
    <mergeCell ref="A1:B4"/>
    <mergeCell ref="C1:E4"/>
    <mergeCell ref="F1:G1"/>
    <mergeCell ref="H1:J1"/>
    <mergeCell ref="F2:G2"/>
    <mergeCell ref="H2:J2"/>
    <mergeCell ref="F3:G3"/>
    <mergeCell ref="H3:J3"/>
    <mergeCell ref="F4:G4"/>
    <mergeCell ref="H4:J4"/>
  </mergeCells>
  <phoneticPr fontId="30" type="noConversion"/>
  <pageMargins left="0.74803149606299213" right="0.74803149606299213" top="0.98425196850393704" bottom="0.98425196850393704" header="0.51181102362204722" footer="0.51181102362204722"/>
  <pageSetup paperSize="9" scale="80" fitToHeight="3" orientation="landscape" r:id="rId1"/>
  <headerFooter alignWithMargins="0">
    <oddHeader>&amp;L&amp;G</oddHeader>
    <oddFooter>&amp;C&amp;"Arial Narrow,Regular"&amp;9SECTION1200G: CONCRETE STRUCTURAL
Page No:&amp;P</oddFooter>
  </headerFooter>
  <rowBreaks count="1" manualBreakCount="1">
    <brk id="36" max="15"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FF00"/>
    <pageSetUpPr fitToPage="1"/>
  </sheetPr>
  <dimension ref="A1:P35"/>
  <sheetViews>
    <sheetView view="pageBreakPreview" zoomScale="85" zoomScaleNormal="100" zoomScaleSheetLayoutView="85" workbookViewId="0">
      <selection activeCell="E31" sqref="E31"/>
    </sheetView>
  </sheetViews>
  <sheetFormatPr defaultColWidth="9.140625" defaultRowHeight="12.75" customHeight="1" x14ac:dyDescent="0.25"/>
  <cols>
    <col min="1" max="1" width="7.7109375" style="11" customWidth="1"/>
    <col min="2" max="2" width="15.140625" style="11" customWidth="1"/>
    <col min="3" max="4" width="3.7109375" style="11" customWidth="1"/>
    <col min="5" max="5" width="49.140625" style="11" customWidth="1"/>
    <col min="6" max="6" width="7.7109375" style="49" customWidth="1"/>
    <col min="7" max="9" width="12.7109375" style="49" customWidth="1"/>
    <col min="10" max="10" width="17.7109375" style="49" customWidth="1"/>
    <col min="11" max="15" width="0" style="11" hidden="1" customWidth="1"/>
    <col min="16" max="16" width="17.7109375" style="49" customWidth="1"/>
    <col min="17" max="16384" width="9.140625" style="11"/>
  </cols>
  <sheetData>
    <row r="1" spans="1:16" ht="12.75" customHeight="1" x14ac:dyDescent="0.2">
      <c r="A1" s="237"/>
      <c r="B1" s="238"/>
      <c r="C1" s="595" t="str">
        <f>'P&amp;G REV01'!C1</f>
        <v>Central East Cluster
Civil Works  Detailed Design Package
Bill of Quantities</v>
      </c>
      <c r="D1" s="596"/>
      <c r="E1" s="597"/>
      <c r="F1" s="246" t="s">
        <v>561</v>
      </c>
      <c r="G1" s="247"/>
      <c r="H1" s="248"/>
      <c r="I1" s="249"/>
      <c r="J1" s="250"/>
      <c r="K1" s="108"/>
      <c r="L1" s="108"/>
      <c r="M1" s="108"/>
      <c r="N1" s="108"/>
      <c r="O1" s="108"/>
      <c r="P1" s="11"/>
    </row>
    <row r="2" spans="1:16" ht="12.75" customHeight="1" x14ac:dyDescent="0.2">
      <c r="A2" s="239"/>
      <c r="B2" s="240"/>
      <c r="C2" s="598"/>
      <c r="D2" s="599"/>
      <c r="E2" s="600"/>
      <c r="F2" s="246" t="s">
        <v>562</v>
      </c>
      <c r="G2" s="247"/>
      <c r="H2" s="248"/>
      <c r="I2" s="249"/>
      <c r="J2" s="250"/>
      <c r="K2" s="108"/>
      <c r="L2" s="108"/>
      <c r="M2" s="108"/>
      <c r="N2" s="108"/>
      <c r="O2" s="108"/>
      <c r="P2" s="11"/>
    </row>
    <row r="3" spans="1:16" ht="12.75" customHeight="1" x14ac:dyDescent="0.2">
      <c r="A3" s="239"/>
      <c r="B3" s="240"/>
      <c r="C3" s="598"/>
      <c r="D3" s="599"/>
      <c r="E3" s="600"/>
      <c r="F3" s="246" t="s">
        <v>563</v>
      </c>
      <c r="G3" s="247"/>
      <c r="H3" s="248"/>
      <c r="I3" s="249"/>
      <c r="J3" s="250"/>
      <c r="K3" s="108"/>
      <c r="L3" s="108"/>
      <c r="M3" s="108"/>
      <c r="N3" s="108"/>
      <c r="O3" s="108"/>
      <c r="P3" s="11"/>
    </row>
    <row r="4" spans="1:16" ht="12.75" customHeight="1" x14ac:dyDescent="0.2">
      <c r="A4" s="241"/>
      <c r="B4" s="242"/>
      <c r="C4" s="601"/>
      <c r="D4" s="602"/>
      <c r="E4" s="603"/>
      <c r="F4" s="246" t="s">
        <v>564</v>
      </c>
      <c r="G4" s="247"/>
      <c r="H4" s="248"/>
      <c r="I4" s="249"/>
      <c r="J4" s="250"/>
      <c r="K4" s="108"/>
      <c r="L4" s="108"/>
      <c r="M4" s="108"/>
      <c r="N4" s="108"/>
      <c r="O4" s="108"/>
      <c r="P4" s="11"/>
    </row>
    <row r="5" spans="1:16" ht="12.75" customHeight="1" x14ac:dyDescent="0.25">
      <c r="A5" s="592" t="str">
        <f>'COVER SHEET'!B2</f>
        <v>Project  Name: SASOL CHEM 88/11 kV SUBSTATION BREAKER ROOM - NEW CABLE TRENCH AND RELATED WORKS:
Civil works - Bill of Quantities</v>
      </c>
      <c r="B5" s="593"/>
      <c r="C5" s="593"/>
      <c r="D5" s="593"/>
      <c r="E5" s="593"/>
      <c r="F5" s="593"/>
      <c r="G5" s="593"/>
      <c r="H5" s="593"/>
      <c r="I5" s="593"/>
      <c r="J5" s="594"/>
      <c r="K5" s="108"/>
      <c r="L5" s="108"/>
      <c r="M5" s="108"/>
      <c r="N5" s="108"/>
      <c r="O5" s="108"/>
      <c r="P5" s="11"/>
    </row>
    <row r="6" spans="1:16" ht="25.5" customHeight="1" x14ac:dyDescent="0.25">
      <c r="A6" s="604" t="s">
        <v>565</v>
      </c>
      <c r="B6" s="604" t="s">
        <v>566</v>
      </c>
      <c r="C6" s="605" t="s">
        <v>0</v>
      </c>
      <c r="D6" s="606"/>
      <c r="E6" s="607"/>
      <c r="F6" s="604" t="s">
        <v>1</v>
      </c>
      <c r="G6" s="604" t="s">
        <v>2</v>
      </c>
      <c r="H6" s="604" t="s">
        <v>3</v>
      </c>
      <c r="I6" s="608"/>
      <c r="J6" s="609" t="s">
        <v>4</v>
      </c>
      <c r="K6" s="610"/>
      <c r="L6" s="610"/>
      <c r="M6" s="610"/>
      <c r="N6" s="610"/>
      <c r="O6" s="610"/>
      <c r="P6" s="609" t="s">
        <v>4</v>
      </c>
    </row>
    <row r="7" spans="1:16" ht="12.75" customHeight="1" x14ac:dyDescent="0.2">
      <c r="A7" s="611" t="str">
        <f t="shared" ref="A7:A34" si="0">CONCATENATE(N7,O7)</f>
        <v/>
      </c>
      <c r="B7" s="611"/>
      <c r="C7" s="612"/>
      <c r="D7" s="613"/>
      <c r="E7" s="614"/>
      <c r="F7" s="611"/>
      <c r="G7" s="615"/>
      <c r="H7" s="616"/>
      <c r="I7" s="617"/>
      <c r="J7" s="618" t="str">
        <f t="shared" ref="J7:J34" si="1">IF(AND(OR(G7=0,H7=0)),"",G7*H7)</f>
        <v/>
      </c>
      <c r="K7" s="610"/>
      <c r="L7" s="610"/>
      <c r="M7" s="610"/>
      <c r="N7" s="619" t="str">
        <f>IF(ISBLANK(F7),"","D ")</f>
        <v/>
      </c>
      <c r="O7" s="620" t="str">
        <f>IF(N7="D ",1,"")</f>
        <v/>
      </c>
      <c r="P7" s="618" t="str">
        <f t="shared" ref="P7:P34" si="2">IF(AND(OR(M7=0,N7=0)),"",M7*N7)</f>
        <v/>
      </c>
    </row>
    <row r="8" spans="1:16" ht="12.75" customHeight="1" x14ac:dyDescent="0.2">
      <c r="A8" s="621" t="str">
        <f t="shared" si="0"/>
        <v/>
      </c>
      <c r="B8" s="621"/>
      <c r="C8" s="622"/>
      <c r="D8" s="623"/>
      <c r="E8" s="624"/>
      <c r="F8" s="621"/>
      <c r="G8" s="625"/>
      <c r="H8" s="626"/>
      <c r="I8" s="627"/>
      <c r="J8" s="628"/>
      <c r="K8" s="610"/>
      <c r="L8" s="610"/>
      <c r="M8" s="610"/>
      <c r="N8" s="619"/>
      <c r="O8" s="620"/>
      <c r="P8" s="628"/>
    </row>
    <row r="9" spans="1:16" ht="12.75" customHeight="1" x14ac:dyDescent="0.2">
      <c r="A9" s="621" t="str">
        <f t="shared" si="0"/>
        <v/>
      </c>
      <c r="B9" s="629" t="s">
        <v>179</v>
      </c>
      <c r="C9" s="630" t="s">
        <v>903</v>
      </c>
      <c r="D9" s="623"/>
      <c r="E9" s="624"/>
      <c r="F9" s="621"/>
      <c r="G9" s="625"/>
      <c r="H9" s="626"/>
      <c r="I9" s="627"/>
      <c r="J9" s="628"/>
      <c r="K9" s="610"/>
      <c r="L9" s="610"/>
      <c r="M9" s="610"/>
      <c r="N9" s="619"/>
      <c r="O9" s="620"/>
      <c r="P9" s="628"/>
    </row>
    <row r="10" spans="1:16" ht="12.75" customHeight="1" x14ac:dyDescent="0.2">
      <c r="A10" s="631" t="str">
        <f t="shared" si="0"/>
        <v/>
      </c>
      <c r="B10" s="621"/>
      <c r="C10" s="632"/>
      <c r="D10" s="633"/>
      <c r="E10" s="634"/>
      <c r="F10" s="631"/>
      <c r="G10" s="635"/>
      <c r="H10" s="636"/>
      <c r="I10" s="637"/>
      <c r="J10" s="638"/>
      <c r="K10" s="610"/>
      <c r="L10" s="610"/>
      <c r="M10" s="610"/>
      <c r="N10" s="619"/>
      <c r="O10" s="620"/>
      <c r="P10" s="638"/>
    </row>
    <row r="11" spans="1:16" ht="12.75" customHeight="1" x14ac:dyDescent="0.2">
      <c r="A11" s="631" t="str">
        <f t="shared" si="0"/>
        <v/>
      </c>
      <c r="B11" s="631"/>
      <c r="C11" s="632"/>
      <c r="D11" s="633"/>
      <c r="E11" s="634"/>
      <c r="F11" s="631"/>
      <c r="G11" s="635"/>
      <c r="H11" s="636"/>
      <c r="I11" s="637"/>
      <c r="J11" s="638"/>
      <c r="K11" s="619"/>
      <c r="L11" s="619"/>
      <c r="M11" s="619"/>
      <c r="N11" s="619"/>
      <c r="O11" s="620"/>
      <c r="P11" s="638"/>
    </row>
    <row r="12" spans="1:16" ht="12.75" customHeight="1" x14ac:dyDescent="0.2">
      <c r="A12" s="631" t="str">
        <f t="shared" si="0"/>
        <v/>
      </c>
      <c r="B12" s="631"/>
      <c r="C12" s="632"/>
      <c r="D12" s="633"/>
      <c r="E12" s="634"/>
      <c r="F12" s="631"/>
      <c r="G12" s="639"/>
      <c r="H12" s="636"/>
      <c r="I12" s="637"/>
      <c r="J12" s="638"/>
      <c r="K12" s="619"/>
      <c r="L12" s="619"/>
      <c r="M12" s="619"/>
      <c r="N12" s="619"/>
      <c r="O12" s="620"/>
      <c r="P12" s="638"/>
    </row>
    <row r="13" spans="1:16" ht="12.75" customHeight="1" x14ac:dyDescent="0.2">
      <c r="A13" s="631" t="str">
        <f t="shared" si="0"/>
        <v/>
      </c>
      <c r="B13" s="640" t="s">
        <v>900</v>
      </c>
      <c r="C13" s="641" t="s">
        <v>134</v>
      </c>
      <c r="D13" s="642"/>
      <c r="E13" s="643"/>
      <c r="F13" s="640"/>
      <c r="G13" s="639"/>
      <c r="H13" s="636"/>
      <c r="I13" s="637"/>
      <c r="J13" s="638"/>
      <c r="K13" s="619"/>
      <c r="L13" s="619"/>
      <c r="M13" s="619"/>
      <c r="N13" s="619"/>
      <c r="O13" s="620"/>
      <c r="P13" s="638"/>
    </row>
    <row r="14" spans="1:16" ht="12.75" customHeight="1" x14ac:dyDescent="0.2">
      <c r="A14" s="631" t="str">
        <f t="shared" si="0"/>
        <v/>
      </c>
      <c r="B14" s="640"/>
      <c r="C14" s="644"/>
      <c r="D14" s="642"/>
      <c r="E14" s="643"/>
      <c r="F14" s="640"/>
      <c r="G14" s="639"/>
      <c r="H14" s="636"/>
      <c r="I14" s="637"/>
      <c r="J14" s="638"/>
      <c r="K14" s="619"/>
      <c r="L14" s="619"/>
      <c r="M14" s="619"/>
      <c r="N14" s="619"/>
      <c r="O14" s="620"/>
      <c r="P14" s="638"/>
    </row>
    <row r="15" spans="1:16" ht="12.75" customHeight="1" x14ac:dyDescent="0.2">
      <c r="A15" s="631" t="str">
        <f t="shared" si="0"/>
        <v/>
      </c>
      <c r="B15" s="640" t="s">
        <v>900</v>
      </c>
      <c r="C15" s="644" t="s">
        <v>320</v>
      </c>
      <c r="D15" s="642" t="s">
        <v>135</v>
      </c>
      <c r="E15" s="643"/>
      <c r="F15" s="640"/>
      <c r="G15" s="639"/>
      <c r="H15" s="636"/>
      <c r="I15" s="637"/>
      <c r="J15" s="638"/>
      <c r="K15" s="619"/>
      <c r="L15" s="619"/>
      <c r="M15" s="619"/>
      <c r="N15" s="619"/>
      <c r="O15" s="620"/>
      <c r="P15" s="638"/>
    </row>
    <row r="16" spans="1:16" ht="12.75" customHeight="1" x14ac:dyDescent="0.2">
      <c r="A16" s="631" t="str">
        <f t="shared" si="0"/>
        <v/>
      </c>
      <c r="B16" s="640"/>
      <c r="C16" s="641"/>
      <c r="D16" s="642"/>
      <c r="E16" s="643"/>
      <c r="F16" s="640"/>
      <c r="G16" s="639"/>
      <c r="H16" s="636"/>
      <c r="I16" s="637"/>
      <c r="J16" s="638"/>
      <c r="K16" s="619"/>
      <c r="L16" s="619"/>
      <c r="M16" s="619"/>
      <c r="N16" s="619"/>
      <c r="O16" s="620"/>
      <c r="P16" s="638"/>
    </row>
    <row r="17" spans="1:16" ht="12.75" customHeight="1" x14ac:dyDescent="0.2">
      <c r="A17" s="631" t="str">
        <f t="shared" si="0"/>
        <v/>
      </c>
      <c r="B17" s="640"/>
      <c r="C17" s="641"/>
      <c r="D17" s="642" t="s">
        <v>32</v>
      </c>
      <c r="E17" s="643" t="s">
        <v>136</v>
      </c>
      <c r="F17" s="640" t="s">
        <v>15</v>
      </c>
      <c r="G17" s="639">
        <v>2</v>
      </c>
      <c r="H17" s="636"/>
      <c r="I17" s="637"/>
      <c r="J17" s="638"/>
      <c r="K17" s="619"/>
      <c r="L17" s="619"/>
      <c r="M17" s="619"/>
      <c r="N17" s="619"/>
      <c r="O17" s="620"/>
      <c r="P17" s="638"/>
    </row>
    <row r="18" spans="1:16" ht="12.75" customHeight="1" x14ac:dyDescent="0.2">
      <c r="A18" s="631" t="str">
        <f t="shared" si="0"/>
        <v/>
      </c>
      <c r="B18" s="631"/>
      <c r="C18" s="632"/>
      <c r="D18" s="633"/>
      <c r="E18" s="634"/>
      <c r="F18" s="631"/>
      <c r="G18" s="639"/>
      <c r="H18" s="636"/>
      <c r="I18" s="637"/>
      <c r="J18" s="638"/>
      <c r="K18" s="619"/>
      <c r="L18" s="619"/>
      <c r="M18" s="619"/>
      <c r="N18" s="619"/>
      <c r="O18" s="620"/>
      <c r="P18" s="638"/>
    </row>
    <row r="19" spans="1:16" ht="12.75" hidden="1" customHeight="1" x14ac:dyDescent="0.2">
      <c r="A19" s="631" t="str">
        <f t="shared" si="0"/>
        <v/>
      </c>
      <c r="B19" s="631"/>
      <c r="C19" s="645"/>
      <c r="D19" s="633" t="s">
        <v>33</v>
      </c>
      <c r="E19" s="634" t="s">
        <v>137</v>
      </c>
      <c r="F19" s="631" t="s">
        <v>15</v>
      </c>
      <c r="G19" s="639"/>
      <c r="H19" s="636"/>
      <c r="I19" s="637"/>
      <c r="J19" s="638"/>
      <c r="K19" s="619"/>
      <c r="L19" s="619"/>
      <c r="M19" s="619"/>
      <c r="N19" s="619"/>
      <c r="O19" s="620"/>
      <c r="P19" s="638"/>
    </row>
    <row r="20" spans="1:16" ht="12.75" hidden="1" customHeight="1" x14ac:dyDescent="0.2">
      <c r="A20" s="631" t="str">
        <f t="shared" si="0"/>
        <v/>
      </c>
      <c r="B20" s="631"/>
      <c r="C20" s="632"/>
      <c r="D20" s="633"/>
      <c r="E20" s="634"/>
      <c r="F20" s="631"/>
      <c r="G20" s="639"/>
      <c r="H20" s="636"/>
      <c r="I20" s="637"/>
      <c r="J20" s="638"/>
      <c r="K20" s="619"/>
      <c r="L20" s="619"/>
      <c r="M20" s="619"/>
      <c r="N20" s="619"/>
      <c r="O20" s="620"/>
      <c r="P20" s="638"/>
    </row>
    <row r="21" spans="1:16" ht="12.75" hidden="1" customHeight="1" x14ac:dyDescent="0.2">
      <c r="A21" s="631" t="str">
        <f t="shared" si="0"/>
        <v/>
      </c>
      <c r="B21" s="631"/>
      <c r="C21" s="632"/>
      <c r="D21" s="633"/>
      <c r="E21" s="634"/>
      <c r="F21" s="631"/>
      <c r="G21" s="639"/>
      <c r="H21" s="636"/>
      <c r="I21" s="637"/>
      <c r="J21" s="638"/>
      <c r="K21" s="619"/>
      <c r="L21" s="619"/>
      <c r="M21" s="619"/>
      <c r="N21" s="619"/>
      <c r="O21" s="620"/>
      <c r="P21" s="638"/>
    </row>
    <row r="22" spans="1:16" ht="12.75" hidden="1" customHeight="1" x14ac:dyDescent="0.2">
      <c r="A22" s="631" t="str">
        <f t="shared" si="0"/>
        <v/>
      </c>
      <c r="B22" s="631" t="s">
        <v>901</v>
      </c>
      <c r="C22" s="622" t="s">
        <v>138</v>
      </c>
      <c r="D22" s="633"/>
      <c r="E22" s="634"/>
      <c r="F22" s="631"/>
      <c r="G22" s="639"/>
      <c r="H22" s="636"/>
      <c r="I22" s="637"/>
      <c r="J22" s="638"/>
      <c r="K22" s="619"/>
      <c r="L22" s="619"/>
      <c r="M22" s="619"/>
      <c r="N22" s="619"/>
      <c r="O22" s="620"/>
      <c r="P22" s="638"/>
    </row>
    <row r="23" spans="1:16" ht="12.75" hidden="1" customHeight="1" x14ac:dyDescent="0.2">
      <c r="A23" s="631" t="str">
        <f t="shared" si="0"/>
        <v/>
      </c>
      <c r="B23" s="631"/>
      <c r="C23" s="632"/>
      <c r="D23" s="633"/>
      <c r="E23" s="634"/>
      <c r="F23" s="631"/>
      <c r="G23" s="639"/>
      <c r="H23" s="636"/>
      <c r="I23" s="637"/>
      <c r="J23" s="638"/>
      <c r="K23" s="619"/>
      <c r="L23" s="619"/>
      <c r="M23" s="619"/>
      <c r="N23" s="619"/>
      <c r="O23" s="620"/>
      <c r="P23" s="638"/>
    </row>
    <row r="24" spans="1:16" ht="12.75" hidden="1" customHeight="1" x14ac:dyDescent="0.2">
      <c r="A24" s="631" t="str">
        <f t="shared" si="0"/>
        <v/>
      </c>
      <c r="B24" s="631"/>
      <c r="C24" s="632" t="s">
        <v>320</v>
      </c>
      <c r="D24" s="633" t="s">
        <v>139</v>
      </c>
      <c r="E24" s="634"/>
      <c r="F24" s="631" t="s">
        <v>15</v>
      </c>
      <c r="G24" s="639"/>
      <c r="H24" s="636"/>
      <c r="I24" s="637"/>
      <c r="J24" s="638"/>
      <c r="K24" s="619"/>
      <c r="L24" s="619"/>
      <c r="M24" s="619"/>
      <c r="N24" s="619"/>
      <c r="O24" s="620"/>
      <c r="P24" s="638"/>
    </row>
    <row r="25" spans="1:16" ht="12.75" customHeight="1" x14ac:dyDescent="0.2">
      <c r="A25" s="631" t="str">
        <f t="shared" si="0"/>
        <v/>
      </c>
      <c r="B25" s="631"/>
      <c r="C25" s="632"/>
      <c r="D25" s="633"/>
      <c r="E25" s="634"/>
      <c r="F25" s="631"/>
      <c r="G25" s="639"/>
      <c r="H25" s="636"/>
      <c r="I25" s="637"/>
      <c r="J25" s="638"/>
      <c r="K25" s="619"/>
      <c r="L25" s="619"/>
      <c r="M25" s="619"/>
      <c r="N25" s="619"/>
      <c r="O25" s="620"/>
      <c r="P25" s="638"/>
    </row>
    <row r="26" spans="1:16" ht="12.75" customHeight="1" x14ac:dyDescent="0.2">
      <c r="A26" s="631" t="str">
        <f t="shared" si="0"/>
        <v/>
      </c>
      <c r="B26" s="631"/>
      <c r="C26" s="632"/>
      <c r="D26" s="633"/>
      <c r="E26" s="634"/>
      <c r="F26" s="631"/>
      <c r="G26" s="639"/>
      <c r="H26" s="636"/>
      <c r="I26" s="637"/>
      <c r="J26" s="638"/>
      <c r="K26" s="619"/>
      <c r="L26" s="619"/>
      <c r="M26" s="619"/>
      <c r="N26" s="619"/>
      <c r="O26" s="620"/>
      <c r="P26" s="638"/>
    </row>
    <row r="27" spans="1:16" ht="12.75" customHeight="1" x14ac:dyDescent="0.2">
      <c r="A27" s="631" t="str">
        <f t="shared" si="0"/>
        <v/>
      </c>
      <c r="B27" s="631"/>
      <c r="C27" s="632"/>
      <c r="D27" s="633"/>
      <c r="E27" s="634"/>
      <c r="F27" s="631"/>
      <c r="G27" s="639"/>
      <c r="H27" s="636"/>
      <c r="I27" s="637"/>
      <c r="J27" s="638"/>
      <c r="K27" s="619"/>
      <c r="L27" s="619"/>
      <c r="M27" s="619"/>
      <c r="N27" s="619"/>
      <c r="O27" s="620"/>
      <c r="P27" s="638"/>
    </row>
    <row r="28" spans="1:16" ht="12.75" customHeight="1" x14ac:dyDescent="0.2">
      <c r="A28" s="631" t="str">
        <f t="shared" si="0"/>
        <v/>
      </c>
      <c r="B28" s="631"/>
      <c r="C28" s="622"/>
      <c r="D28" s="633"/>
      <c r="E28" s="634"/>
      <c r="F28" s="631"/>
      <c r="G28" s="639"/>
      <c r="H28" s="636"/>
      <c r="I28" s="637"/>
      <c r="J28" s="638"/>
      <c r="K28" s="619"/>
      <c r="L28" s="619"/>
      <c r="M28" s="619"/>
      <c r="N28" s="619"/>
      <c r="O28" s="620"/>
      <c r="P28" s="638"/>
    </row>
    <row r="29" spans="1:16" ht="12.75" customHeight="1" x14ac:dyDescent="0.2">
      <c r="A29" s="631" t="str">
        <f t="shared" si="0"/>
        <v/>
      </c>
      <c r="B29" s="631"/>
      <c r="C29" s="632"/>
      <c r="D29" s="633"/>
      <c r="E29" s="634"/>
      <c r="F29" s="631"/>
      <c r="G29" s="635"/>
      <c r="H29" s="636"/>
      <c r="I29" s="637"/>
      <c r="J29" s="638"/>
      <c r="K29" s="619"/>
      <c r="L29" s="619"/>
      <c r="M29" s="619"/>
      <c r="N29" s="619"/>
      <c r="O29" s="620"/>
      <c r="P29" s="638"/>
    </row>
    <row r="30" spans="1:16" ht="12.75" customHeight="1" x14ac:dyDescent="0.2">
      <c r="A30" s="631" t="str">
        <f t="shared" si="0"/>
        <v/>
      </c>
      <c r="B30" s="631"/>
      <c r="C30" s="632"/>
      <c r="D30" s="633"/>
      <c r="E30" s="634"/>
      <c r="F30" s="631"/>
      <c r="G30" s="635"/>
      <c r="H30" s="636"/>
      <c r="I30" s="637"/>
      <c r="J30" s="638"/>
      <c r="K30" s="619"/>
      <c r="L30" s="619"/>
      <c r="M30" s="619"/>
      <c r="N30" s="619"/>
      <c r="O30" s="620"/>
      <c r="P30" s="638"/>
    </row>
    <row r="31" spans="1:16" ht="12.75" customHeight="1" x14ac:dyDescent="0.2">
      <c r="A31" s="631" t="str">
        <f t="shared" si="0"/>
        <v/>
      </c>
      <c r="B31" s="631"/>
      <c r="C31" s="622"/>
      <c r="D31" s="633"/>
      <c r="E31" s="634"/>
      <c r="F31" s="631"/>
      <c r="G31" s="635"/>
      <c r="H31" s="636"/>
      <c r="I31" s="637"/>
      <c r="J31" s="638"/>
      <c r="K31" s="619"/>
      <c r="L31" s="619"/>
      <c r="M31" s="619"/>
      <c r="N31" s="619"/>
      <c r="O31" s="620"/>
      <c r="P31" s="638"/>
    </row>
    <row r="32" spans="1:16" ht="12.75" customHeight="1" x14ac:dyDescent="0.2">
      <c r="A32" s="631" t="str">
        <f t="shared" si="0"/>
        <v/>
      </c>
      <c r="B32" s="631"/>
      <c r="C32" s="622"/>
      <c r="D32" s="633"/>
      <c r="E32" s="634"/>
      <c r="F32" s="631"/>
      <c r="G32" s="635"/>
      <c r="H32" s="636"/>
      <c r="I32" s="637"/>
      <c r="J32" s="638"/>
      <c r="K32" s="619"/>
      <c r="L32" s="619"/>
      <c r="M32" s="619"/>
      <c r="N32" s="619"/>
      <c r="O32" s="620"/>
      <c r="P32" s="638"/>
    </row>
    <row r="33" spans="1:16" ht="12.75" customHeight="1" x14ac:dyDescent="0.2">
      <c r="A33" s="631" t="str">
        <f t="shared" si="0"/>
        <v/>
      </c>
      <c r="B33" s="631"/>
      <c r="C33" s="632"/>
      <c r="D33" s="633"/>
      <c r="E33" s="634"/>
      <c r="F33" s="631"/>
      <c r="G33" s="635"/>
      <c r="H33" s="636"/>
      <c r="I33" s="637"/>
      <c r="J33" s="638"/>
      <c r="K33" s="619"/>
      <c r="L33" s="619"/>
      <c r="M33" s="619"/>
      <c r="N33" s="619"/>
      <c r="O33" s="620"/>
      <c r="P33" s="638"/>
    </row>
    <row r="34" spans="1:16" ht="12.75" customHeight="1" x14ac:dyDescent="0.2">
      <c r="A34" s="631" t="str">
        <f t="shared" si="0"/>
        <v/>
      </c>
      <c r="B34" s="631"/>
      <c r="C34" s="632"/>
      <c r="D34" s="633"/>
      <c r="E34" s="634"/>
      <c r="F34" s="631"/>
      <c r="G34" s="635"/>
      <c r="H34" s="636"/>
      <c r="I34" s="637"/>
      <c r="J34" s="638"/>
      <c r="K34" s="619"/>
      <c r="L34" s="619"/>
      <c r="M34" s="619"/>
      <c r="N34" s="619"/>
      <c r="O34" s="620"/>
      <c r="P34" s="638"/>
    </row>
    <row r="35" spans="1:16" ht="20.100000000000001" customHeight="1" x14ac:dyDescent="0.25">
      <c r="A35" s="129" t="str">
        <f>$B$9</f>
        <v>SANS 1200LB</v>
      </c>
      <c r="B35" s="177"/>
      <c r="C35" s="178" t="s">
        <v>21</v>
      </c>
      <c r="D35" s="178"/>
      <c r="E35" s="179"/>
      <c r="F35" s="180"/>
      <c r="G35" s="180"/>
      <c r="H35" s="180"/>
      <c r="I35" s="180"/>
      <c r="J35" s="181"/>
      <c r="P35" s="181"/>
    </row>
  </sheetData>
  <mergeCells count="12">
    <mergeCell ref="A5:J5"/>
    <mergeCell ref="C6:E6"/>
    <mergeCell ref="A1:B4"/>
    <mergeCell ref="C1:E4"/>
    <mergeCell ref="F1:G1"/>
    <mergeCell ref="H1:J1"/>
    <mergeCell ref="F2:G2"/>
    <mergeCell ref="H2:J2"/>
    <mergeCell ref="F3:G3"/>
    <mergeCell ref="H3:J3"/>
    <mergeCell ref="F4:G4"/>
    <mergeCell ref="H4:J4"/>
  </mergeCells>
  <phoneticPr fontId="30" type="noConversion"/>
  <pageMargins left="0.74803149606299213" right="0.74803149606299213" top="0.98425196850393704" bottom="0.98425196850393704" header="0.51181102362204722" footer="0.51181102362204722"/>
  <pageSetup paperSize="9" scale="80" fitToHeight="0" orientation="landscape" r:id="rId1"/>
  <headerFooter alignWithMargins="0">
    <oddHeader>&amp;L&amp;G</oddHeader>
    <oddFooter>&amp;C&amp;"Arial Narrow,Regular"&amp;9SECTION1200LB :BEDDING (PIPES)
Page No:&amp;P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39</vt:i4>
      </vt:variant>
    </vt:vector>
  </HeadingPairs>
  <TitlesOfParts>
    <vt:vector size="60" baseType="lpstr">
      <vt:lpstr>COVER SHEET</vt:lpstr>
      <vt:lpstr>P&amp;G REV01</vt:lpstr>
      <vt:lpstr>1200C REV01</vt:lpstr>
      <vt:lpstr>1200D REV01</vt:lpstr>
      <vt:lpstr>1200DB REV01</vt:lpstr>
      <vt:lpstr>1200DK REV01</vt:lpstr>
      <vt:lpstr>1200DM REV01</vt:lpstr>
      <vt:lpstr>1200G REV01</vt:lpstr>
      <vt:lpstr>1200LB REV01</vt:lpstr>
      <vt:lpstr>1200LC</vt:lpstr>
      <vt:lpstr>1200LE REV01</vt:lpstr>
      <vt:lpstr>1200ME REV01</vt:lpstr>
      <vt:lpstr>1200MJ REV01</vt:lpstr>
      <vt:lpstr>1200MK REV01</vt:lpstr>
      <vt:lpstr>PA FENCE - REV02</vt:lpstr>
      <vt:lpstr>PB BUILDING WORK REV01</vt:lpstr>
      <vt:lpstr>PC EARTH MAT</vt:lpstr>
      <vt:lpstr>PD REFURB REV01</vt:lpstr>
      <vt:lpstr>PE SECURITY AND ALARMS</vt:lpstr>
      <vt:lpstr>SUMMARY</vt:lpstr>
      <vt:lpstr>1200A</vt:lpstr>
      <vt:lpstr>'PC EARTH MAT'!_Ref65656678</vt:lpstr>
      <vt:lpstr>'1200C REV01'!Print_Area</vt:lpstr>
      <vt:lpstr>'1200D REV01'!Print_Area</vt:lpstr>
      <vt:lpstr>'1200DB REV01'!Print_Area</vt:lpstr>
      <vt:lpstr>'1200DK REV01'!Print_Area</vt:lpstr>
      <vt:lpstr>'1200DM REV01'!Print_Area</vt:lpstr>
      <vt:lpstr>'1200G REV01'!Print_Area</vt:lpstr>
      <vt:lpstr>'1200LB REV01'!Print_Area</vt:lpstr>
      <vt:lpstr>'1200LC'!Print_Area</vt:lpstr>
      <vt:lpstr>'1200LE REV01'!Print_Area</vt:lpstr>
      <vt:lpstr>'1200ME REV01'!Print_Area</vt:lpstr>
      <vt:lpstr>'1200MJ REV01'!Print_Area</vt:lpstr>
      <vt:lpstr>'1200MK REV01'!Print_Area</vt:lpstr>
      <vt:lpstr>'COVER SHEET'!Print_Area</vt:lpstr>
      <vt:lpstr>'P&amp;G REV01'!Print_Area</vt:lpstr>
      <vt:lpstr>'PA FENCE - REV02'!Print_Area</vt:lpstr>
      <vt:lpstr>'PB BUILDING WORK REV01'!Print_Area</vt:lpstr>
      <vt:lpstr>'PC EARTH MAT'!Print_Area</vt:lpstr>
      <vt:lpstr>'PD REFURB REV01'!Print_Area</vt:lpstr>
      <vt:lpstr>'PE SECURITY AND ALARMS'!Print_Area</vt:lpstr>
      <vt:lpstr>SUMMARY!Print_Area</vt:lpstr>
      <vt:lpstr>'1200C REV01'!Print_Titles</vt:lpstr>
      <vt:lpstr>'1200D REV01'!Print_Titles</vt:lpstr>
      <vt:lpstr>'1200DB REV01'!Print_Titles</vt:lpstr>
      <vt:lpstr>'1200DK REV01'!Print_Titles</vt:lpstr>
      <vt:lpstr>'1200DM REV01'!Print_Titles</vt:lpstr>
      <vt:lpstr>'1200G REV01'!Print_Titles</vt:lpstr>
      <vt:lpstr>'1200LB REV01'!Print_Titles</vt:lpstr>
      <vt:lpstr>'1200LC'!Print_Titles</vt:lpstr>
      <vt:lpstr>'1200LE REV01'!Print_Titles</vt:lpstr>
      <vt:lpstr>'1200ME REV01'!Print_Titles</vt:lpstr>
      <vt:lpstr>'1200MJ REV01'!Print_Titles</vt:lpstr>
      <vt:lpstr>'1200MK REV01'!Print_Titles</vt:lpstr>
      <vt:lpstr>'P&amp;G REV01'!Print_Titles</vt:lpstr>
      <vt:lpstr>'PA FENCE - REV02'!Print_Titles</vt:lpstr>
      <vt:lpstr>'PB BUILDING WORK REV01'!Print_Titles</vt:lpstr>
      <vt:lpstr>'PC EARTH MAT'!Print_Titles</vt:lpstr>
      <vt:lpstr>'PD REFURB REV01'!Print_Titles</vt:lpstr>
      <vt:lpstr>'PE SECURITY AND ALARMS'!Print_Titles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Da Corte Carreira</dc:creator>
  <cp:lastModifiedBy>Millicent Setho</cp:lastModifiedBy>
  <cp:lastPrinted>2022-11-29T09:57:43Z</cp:lastPrinted>
  <dcterms:created xsi:type="dcterms:W3CDTF">2013-08-07T11:27:58Z</dcterms:created>
  <dcterms:modified xsi:type="dcterms:W3CDTF">2022-12-20T13:07:32Z</dcterms:modified>
</cp:coreProperties>
</file>