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225"/>
  <workbookPr defaultThemeVersion="124226"/>
  <mc:AlternateContent xmlns:mc="http://schemas.openxmlformats.org/markup-compatibility/2006">
    <mc:Choice Requires="x15">
      <x15ac:absPath xmlns:x15ac="http://schemas.microsoft.com/office/spreadsheetml/2010/11/ac" url="C:\Users\makwarme\Desktop\"/>
    </mc:Choice>
  </mc:AlternateContent>
  <xr:revisionPtr revIDLastSave="0" documentId="13_ncr:1_{EEEC9333-90C1-4474-BB39-9085CC4B2F18}" xr6:coauthVersionLast="47" xr6:coauthVersionMax="47" xr10:uidLastSave="{00000000-0000-0000-0000-000000000000}"/>
  <bookViews>
    <workbookView xWindow="90" yWindow="60" windowWidth="20400" windowHeight="11460" tabRatio="598" firstSheet="6" activeTab="7" xr2:uid="{00000000-000D-0000-FFFF-FFFF00000000}"/>
  </bookViews>
  <sheets>
    <sheet name="1. Instructions" sheetId="16" r:id="rId1"/>
    <sheet name="2. Mandatory Requirements" sheetId="29" r:id="rId2"/>
    <sheet name="3. General Requirements" sheetId="19" r:id="rId3"/>
    <sheet name="Sheet2" sheetId="2" state="hidden" r:id="rId4"/>
    <sheet name="4. Functional Requirements " sheetId="33" r:id="rId5"/>
    <sheet name="5. Non Functional Requirements" sheetId="27" r:id="rId6"/>
    <sheet name="6. Organizational Requirements" sheetId="11" r:id="rId7"/>
    <sheet name="7. Implementation Partnership" sheetId="7" r:id="rId8"/>
    <sheet name="8. Demonstration Room" sheetId="34" r:id="rId9"/>
    <sheet name="Sheet1" sheetId="20" state="hidden" r:id="rId10"/>
    <sheet name="Sheet3" sheetId="21" state="hidden" r:id="rId11"/>
  </sheets>
  <externalReferences>
    <externalReference r:id="rId12"/>
    <externalReference r:id="rId13"/>
    <externalReference r:id="rId14"/>
  </externalReferences>
  <definedNames>
    <definedName name="_Ref426294582" localSheetId="4">'4. Functional Requirements '!#REF!</definedName>
    <definedName name="_Ref429472143" localSheetId="4">'4. Functional Requirements '!#REF!</definedName>
    <definedName name="_Toc426908892" localSheetId="4">'4. Functional Requirements '!#REF!</definedName>
    <definedName name="_Toc426908897" localSheetId="4">'4. Functional Requirements '!#REF!</definedName>
    <definedName name="_Toc426908898" localSheetId="4">'4. Functional Requirements '!#REF!</definedName>
    <definedName name="_Toc426908899" localSheetId="4">'4. Functional Requirements '!#REF!</definedName>
    <definedName name="_Toc426908902" localSheetId="4">'4. Functional Requirements '!#REF!</definedName>
    <definedName name="_Toc426908903" localSheetId="4">'4. Functional Requirements '!#REF!</definedName>
    <definedName name="_Toc426908904" localSheetId="4">'4. Functional Requirements '!#REF!</definedName>
    <definedName name="_Toc426908905" localSheetId="4">'4. Functional Requirements '!#REF!</definedName>
    <definedName name="_Toc426908906" localSheetId="4">'4. Functional Requirements '!#REF!</definedName>
    <definedName name="_Toc426908907" localSheetId="4">'4. Functional Requirements '!#REF!</definedName>
    <definedName name="_Toc426908916" localSheetId="4">'4. Functional Requirements '!#REF!</definedName>
    <definedName name="_Toc426908917" localSheetId="4">'4. Functional Requirements '!#REF!</definedName>
    <definedName name="_Toc426908918" localSheetId="4">'4. Functional Requirements '!#REF!</definedName>
    <definedName name="_Toc426908919" localSheetId="4">'4. Functional Requirements '!#REF!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10" i="33" l="1"/>
  <c r="I37" i="7" l="1"/>
  <c r="J37" i="7" s="1"/>
  <c r="K37" i="7"/>
  <c r="I30" i="7"/>
  <c r="J30" i="7" s="1"/>
  <c r="K30" i="7"/>
  <c r="I31" i="7"/>
  <c r="J31" i="7" s="1"/>
  <c r="K31" i="7"/>
  <c r="I32" i="7"/>
  <c r="J32" i="7" s="1"/>
  <c r="K32" i="7"/>
  <c r="I33" i="7"/>
  <c r="J33" i="7" s="1"/>
  <c r="K33" i="7"/>
  <c r="I34" i="7"/>
  <c r="J34" i="7" s="1"/>
  <c r="K34" i="7"/>
  <c r="K29" i="7"/>
  <c r="I29" i="7"/>
  <c r="J29" i="7" s="1"/>
  <c r="I26" i="7"/>
  <c r="J26" i="7" s="1"/>
  <c r="K26" i="7"/>
  <c r="I27" i="7"/>
  <c r="J27" i="7" s="1"/>
  <c r="K27" i="7"/>
  <c r="I9" i="7"/>
  <c r="J9" i="7" s="1"/>
  <c r="K9" i="7"/>
  <c r="I10" i="7"/>
  <c r="J10" i="7" s="1"/>
  <c r="K10" i="7"/>
  <c r="I11" i="7"/>
  <c r="J11" i="7" s="1"/>
  <c r="K11" i="7"/>
  <c r="I12" i="7"/>
  <c r="J12" i="7" s="1"/>
  <c r="K12" i="7"/>
  <c r="I13" i="7"/>
  <c r="J13" i="7" s="1"/>
  <c r="K13" i="7"/>
  <c r="I14" i="7"/>
  <c r="J14" i="7" s="1"/>
  <c r="K14" i="7"/>
  <c r="I15" i="7"/>
  <c r="J15" i="7" s="1"/>
  <c r="K15" i="7"/>
  <c r="I16" i="7"/>
  <c r="J16" i="7" s="1"/>
  <c r="K16" i="7"/>
  <c r="I17" i="7"/>
  <c r="J17" i="7" s="1"/>
  <c r="K17" i="7"/>
  <c r="I18" i="7"/>
  <c r="J18" i="7" s="1"/>
  <c r="K18" i="7"/>
  <c r="I19" i="7"/>
  <c r="J19" i="7" s="1"/>
  <c r="K19" i="7"/>
  <c r="I20" i="7"/>
  <c r="J20" i="7" s="1"/>
  <c r="K20" i="7"/>
  <c r="I21" i="7"/>
  <c r="J21" i="7" s="1"/>
  <c r="K21" i="7"/>
  <c r="I41" i="7"/>
  <c r="J41" i="7" s="1"/>
  <c r="K41" i="7"/>
  <c r="I42" i="7"/>
  <c r="J42" i="7" s="1"/>
  <c r="K42" i="7"/>
  <c r="I43" i="7"/>
  <c r="J43" i="7" s="1"/>
  <c r="K43" i="7"/>
  <c r="I44" i="7"/>
  <c r="J44" i="7" s="1"/>
  <c r="K44" i="7"/>
  <c r="I45" i="7"/>
  <c r="J45" i="7" s="1"/>
  <c r="K45" i="7"/>
  <c r="I46" i="7"/>
  <c r="J46" i="7" s="1"/>
  <c r="K46" i="7"/>
  <c r="I47" i="7"/>
  <c r="J47" i="7" s="1"/>
  <c r="K47" i="7"/>
  <c r="I48" i="7"/>
  <c r="J48" i="7" s="1"/>
  <c r="K48" i="7"/>
  <c r="I49" i="7"/>
  <c r="J49" i="7" s="1"/>
  <c r="K49" i="7"/>
  <c r="I50" i="7"/>
  <c r="J50" i="7" s="1"/>
  <c r="K50" i="7"/>
  <c r="I53" i="7"/>
  <c r="J53" i="7" s="1"/>
  <c r="K53" i="7"/>
  <c r="I54" i="7"/>
  <c r="J54" i="7" s="1"/>
  <c r="K54" i="7"/>
  <c r="I57" i="7"/>
  <c r="J57" i="7" s="1"/>
  <c r="K57" i="7"/>
  <c r="I60" i="7"/>
  <c r="J60" i="7" s="1"/>
  <c r="K60" i="7"/>
  <c r="K59" i="7"/>
  <c r="I59" i="7"/>
  <c r="J59" i="7" s="1"/>
  <c r="K56" i="7"/>
  <c r="I56" i="7"/>
  <c r="J56" i="7" s="1"/>
  <c r="K52" i="7"/>
  <c r="I52" i="7"/>
  <c r="J52" i="7" s="1"/>
  <c r="K40" i="7"/>
  <c r="I40" i="7"/>
  <c r="J40" i="7" s="1"/>
  <c r="K36" i="7"/>
  <c r="I36" i="7"/>
  <c r="J36" i="7" s="1"/>
  <c r="K25" i="7"/>
  <c r="I25" i="7"/>
  <c r="J25" i="7" s="1"/>
  <c r="K23" i="7"/>
  <c r="I23" i="7"/>
  <c r="J23" i="7" s="1"/>
  <c r="K8" i="7"/>
  <c r="I8" i="7"/>
  <c r="J8" i="7" s="1"/>
  <c r="I31" i="34"/>
  <c r="J31" i="34" s="1"/>
  <c r="K31" i="34"/>
  <c r="I32" i="34"/>
  <c r="J32" i="34" s="1"/>
  <c r="K32" i="34"/>
  <c r="I33" i="34"/>
  <c r="J33" i="34" s="1"/>
  <c r="K33" i="34"/>
  <c r="I34" i="34"/>
  <c r="J34" i="34" s="1"/>
  <c r="K34" i="34"/>
  <c r="I35" i="34"/>
  <c r="J35" i="34" s="1"/>
  <c r="K35" i="34"/>
  <c r="I36" i="34"/>
  <c r="J36" i="34" s="1"/>
  <c r="K36" i="34"/>
  <c r="I39" i="34"/>
  <c r="J39" i="34" s="1"/>
  <c r="K39" i="34"/>
  <c r="I40" i="34"/>
  <c r="J40" i="34" s="1"/>
  <c r="K40" i="34"/>
  <c r="I41" i="34"/>
  <c r="J41" i="34" s="1"/>
  <c r="K41" i="34"/>
  <c r="I42" i="34"/>
  <c r="J42" i="34" s="1"/>
  <c r="K42" i="34"/>
  <c r="I45" i="34"/>
  <c r="J45" i="34" s="1"/>
  <c r="K45" i="34"/>
  <c r="I46" i="34"/>
  <c r="J46" i="34" s="1"/>
  <c r="K46" i="34"/>
  <c r="I47" i="34"/>
  <c r="J47" i="34" s="1"/>
  <c r="K47" i="34"/>
  <c r="I48" i="34"/>
  <c r="J48" i="34" s="1"/>
  <c r="K48" i="34"/>
  <c r="I49" i="34"/>
  <c r="J49" i="34" s="1"/>
  <c r="K49" i="34"/>
  <c r="I50" i="34"/>
  <c r="J50" i="34" s="1"/>
  <c r="K50" i="34"/>
  <c r="I51" i="34"/>
  <c r="J51" i="34" s="1"/>
  <c r="K51" i="34"/>
  <c r="I52" i="34"/>
  <c r="J52" i="34" s="1"/>
  <c r="K52" i="34"/>
  <c r="K44" i="34"/>
  <c r="I44" i="34"/>
  <c r="J44" i="34" s="1"/>
  <c r="K38" i="34"/>
  <c r="I38" i="34"/>
  <c r="J38" i="34" s="1"/>
  <c r="K30" i="34"/>
  <c r="I30" i="34"/>
  <c r="J30" i="34" s="1"/>
  <c r="I6" i="34"/>
  <c r="J6" i="34" s="1"/>
  <c r="K6" i="34"/>
  <c r="I7" i="34"/>
  <c r="J7" i="34" s="1"/>
  <c r="K7" i="34"/>
  <c r="I8" i="34"/>
  <c r="J8" i="34" s="1"/>
  <c r="K8" i="34"/>
  <c r="I9" i="34"/>
  <c r="J9" i="34" s="1"/>
  <c r="K9" i="34"/>
  <c r="I10" i="34"/>
  <c r="J10" i="34" s="1"/>
  <c r="K10" i="34"/>
  <c r="I11" i="34"/>
  <c r="J11" i="34" s="1"/>
  <c r="K11" i="34"/>
  <c r="I12" i="34"/>
  <c r="J12" i="34" s="1"/>
  <c r="K12" i="34"/>
  <c r="I13" i="34"/>
  <c r="J13" i="34" s="1"/>
  <c r="K13" i="34"/>
  <c r="I14" i="34"/>
  <c r="J14" i="34" s="1"/>
  <c r="K14" i="34"/>
  <c r="I15" i="34"/>
  <c r="J15" i="34" s="1"/>
  <c r="K15" i="34"/>
  <c r="I16" i="34"/>
  <c r="J16" i="34" s="1"/>
  <c r="K16" i="34"/>
  <c r="I17" i="34"/>
  <c r="J17" i="34" s="1"/>
  <c r="K17" i="34"/>
  <c r="I18" i="34"/>
  <c r="J18" i="34" s="1"/>
  <c r="K18" i="34"/>
  <c r="I19" i="34"/>
  <c r="J19" i="34" s="1"/>
  <c r="K19" i="34"/>
  <c r="I20" i="34"/>
  <c r="J20" i="34" s="1"/>
  <c r="K20" i="34"/>
  <c r="I21" i="34"/>
  <c r="J21" i="34" s="1"/>
  <c r="K21" i="34"/>
  <c r="I22" i="34"/>
  <c r="J22" i="34" s="1"/>
  <c r="K22" i="34"/>
  <c r="I23" i="34"/>
  <c r="J23" i="34" s="1"/>
  <c r="K23" i="34"/>
  <c r="I24" i="34"/>
  <c r="J24" i="34" s="1"/>
  <c r="K24" i="34"/>
  <c r="I25" i="34"/>
  <c r="J25" i="34" s="1"/>
  <c r="K25" i="34"/>
  <c r="I26" i="34"/>
  <c r="J26" i="34" s="1"/>
  <c r="K26" i="34"/>
  <c r="I27" i="34"/>
  <c r="J27" i="34" s="1"/>
  <c r="K27" i="34"/>
  <c r="I28" i="34"/>
  <c r="J28" i="34" s="1"/>
  <c r="K28" i="34"/>
  <c r="K5" i="34"/>
  <c r="I5" i="34"/>
  <c r="J5" i="34" s="1"/>
  <c r="K16" i="11"/>
  <c r="I16" i="11"/>
  <c r="J16" i="11" s="1"/>
  <c r="K14" i="11"/>
  <c r="I14" i="11"/>
  <c r="J14" i="11" s="1"/>
  <c r="K12" i="11"/>
  <c r="I12" i="11"/>
  <c r="J12" i="11" s="1"/>
  <c r="K10" i="11"/>
  <c r="I10" i="11"/>
  <c r="J10" i="11" s="1"/>
  <c r="I8" i="11"/>
  <c r="J8" i="11" s="1"/>
  <c r="I14" i="27"/>
  <c r="J14" i="27" s="1"/>
  <c r="K14" i="27"/>
  <c r="I15" i="27"/>
  <c r="J15" i="27" s="1"/>
  <c r="K15" i="27"/>
  <c r="I20" i="27"/>
  <c r="J20" i="27" s="1"/>
  <c r="K20" i="27"/>
  <c r="I21" i="27"/>
  <c r="J21" i="27" s="1"/>
  <c r="K21" i="27"/>
  <c r="I22" i="27"/>
  <c r="J22" i="27" s="1"/>
  <c r="K22" i="27"/>
  <c r="I23" i="27"/>
  <c r="J23" i="27" s="1"/>
  <c r="K23" i="27"/>
  <c r="I29" i="27"/>
  <c r="J29" i="27" s="1"/>
  <c r="K29" i="27"/>
  <c r="I30" i="27"/>
  <c r="J30" i="27" s="1"/>
  <c r="K30" i="27"/>
  <c r="I31" i="27"/>
  <c r="J31" i="27" s="1"/>
  <c r="K31" i="27"/>
  <c r="I32" i="27"/>
  <c r="J32" i="27" s="1"/>
  <c r="K32" i="27"/>
  <c r="I33" i="27"/>
  <c r="J33" i="27" s="1"/>
  <c r="K33" i="27"/>
  <c r="I34" i="27"/>
  <c r="J34" i="27" s="1"/>
  <c r="K34" i="27"/>
  <c r="I35" i="27"/>
  <c r="J35" i="27" s="1"/>
  <c r="K35" i="27"/>
  <c r="I36" i="27"/>
  <c r="J36" i="27" s="1"/>
  <c r="K36" i="27"/>
  <c r="I37" i="27"/>
  <c r="J37" i="27" s="1"/>
  <c r="K37" i="27"/>
  <c r="I38" i="27"/>
  <c r="J38" i="27" s="1"/>
  <c r="K38" i="27"/>
  <c r="I39" i="27"/>
  <c r="J39" i="27" s="1"/>
  <c r="K39" i="27"/>
  <c r="I40" i="27"/>
  <c r="J40" i="27" s="1"/>
  <c r="K40" i="27"/>
  <c r="I41" i="27"/>
  <c r="J41" i="27" s="1"/>
  <c r="K41" i="27"/>
  <c r="I44" i="27"/>
  <c r="J44" i="27" s="1"/>
  <c r="K44" i="27"/>
  <c r="I45" i="27"/>
  <c r="J45" i="27" s="1"/>
  <c r="K45" i="27"/>
  <c r="I46" i="27"/>
  <c r="J46" i="27" s="1"/>
  <c r="K46" i="27"/>
  <c r="I47" i="27"/>
  <c r="J47" i="27" s="1"/>
  <c r="K47" i="27"/>
  <c r="I50" i="27"/>
  <c r="J50" i="27" s="1"/>
  <c r="K50" i="27"/>
  <c r="I51" i="27"/>
  <c r="J51" i="27" s="1"/>
  <c r="K51" i="27"/>
  <c r="I52" i="27"/>
  <c r="J52" i="27" s="1"/>
  <c r="K52" i="27"/>
  <c r="I53" i="27"/>
  <c r="J53" i="27" s="1"/>
  <c r="K53" i="27"/>
  <c r="I54" i="27"/>
  <c r="J54" i="27" s="1"/>
  <c r="K54" i="27"/>
  <c r="I57" i="27"/>
  <c r="J57" i="27" s="1"/>
  <c r="K57" i="27"/>
  <c r="I58" i="27"/>
  <c r="J58" i="27" s="1"/>
  <c r="K58" i="27"/>
  <c r="I59" i="27"/>
  <c r="J59" i="27" s="1"/>
  <c r="K59" i="27"/>
  <c r="I60" i="27"/>
  <c r="J60" i="27" s="1"/>
  <c r="K60" i="27"/>
  <c r="I61" i="27"/>
  <c r="J61" i="27" s="1"/>
  <c r="K61" i="27"/>
  <c r="I64" i="27"/>
  <c r="J64" i="27" s="1"/>
  <c r="K64" i="27"/>
  <c r="I65" i="27"/>
  <c r="J65" i="27" s="1"/>
  <c r="K65" i="27"/>
  <c r="I66" i="27"/>
  <c r="J66" i="27" s="1"/>
  <c r="K66" i="27"/>
  <c r="I67" i="27"/>
  <c r="J67" i="27" s="1"/>
  <c r="K67" i="27"/>
  <c r="I68" i="27"/>
  <c r="J68" i="27" s="1"/>
  <c r="K68" i="27"/>
  <c r="K63" i="27"/>
  <c r="I63" i="27"/>
  <c r="J63" i="27" s="1"/>
  <c r="K56" i="27"/>
  <c r="I56" i="27"/>
  <c r="J56" i="27" s="1"/>
  <c r="K49" i="27"/>
  <c r="I49" i="27"/>
  <c r="J49" i="27" s="1"/>
  <c r="K43" i="27"/>
  <c r="I43" i="27"/>
  <c r="J43" i="27" s="1"/>
  <c r="K28" i="27"/>
  <c r="I28" i="27"/>
  <c r="J28" i="27" s="1"/>
  <c r="K25" i="27"/>
  <c r="I25" i="27"/>
  <c r="J25" i="27" s="1"/>
  <c r="K19" i="27"/>
  <c r="I19" i="27"/>
  <c r="J19" i="27" s="1"/>
  <c r="K17" i="27"/>
  <c r="I17" i="27"/>
  <c r="J17" i="27" s="1"/>
  <c r="K13" i="27"/>
  <c r="I13" i="27"/>
  <c r="J13" i="27" s="1"/>
  <c r="K11" i="27"/>
  <c r="I11" i="27"/>
  <c r="J11" i="27" s="1"/>
  <c r="K8" i="27"/>
  <c r="I8" i="27"/>
  <c r="J8" i="27" s="1"/>
  <c r="K7" i="27"/>
  <c r="I7" i="27"/>
  <c r="J7" i="27" s="1"/>
  <c r="K6" i="27"/>
  <c r="I6" i="27"/>
  <c r="J6" i="27" s="1"/>
  <c r="K5" i="27"/>
  <c r="K73" i="27" s="1"/>
  <c r="I5" i="27"/>
  <c r="J5" i="27" s="1"/>
  <c r="J11" i="33"/>
  <c r="K11" i="33" s="1"/>
  <c r="L11" i="33"/>
  <c r="J12" i="33"/>
  <c r="K12" i="33" s="1"/>
  <c r="L12" i="33"/>
  <c r="J13" i="33"/>
  <c r="K13" i="33" s="1"/>
  <c r="L13" i="33"/>
  <c r="J16" i="33"/>
  <c r="K16" i="33" s="1"/>
  <c r="L16" i="33"/>
  <c r="J21" i="33"/>
  <c r="K21" i="33" s="1"/>
  <c r="L21" i="33"/>
  <c r="J24" i="33"/>
  <c r="K24" i="33" s="1"/>
  <c r="L24" i="33"/>
  <c r="J25" i="33"/>
  <c r="K25" i="33" s="1"/>
  <c r="L25" i="33"/>
  <c r="J28" i="33"/>
  <c r="K28" i="33" s="1"/>
  <c r="L28" i="33"/>
  <c r="J29" i="33"/>
  <c r="K29" i="33" s="1"/>
  <c r="L29" i="33"/>
  <c r="J34" i="33"/>
  <c r="K34" i="33" s="1"/>
  <c r="L34" i="33"/>
  <c r="J38" i="33"/>
  <c r="K38" i="33" s="1"/>
  <c r="L38" i="33"/>
  <c r="J39" i="33"/>
  <c r="K39" i="33" s="1"/>
  <c r="L39" i="33"/>
  <c r="J40" i="33"/>
  <c r="K40" i="33" s="1"/>
  <c r="L40" i="33"/>
  <c r="J41" i="33"/>
  <c r="K41" i="33" s="1"/>
  <c r="L41" i="33"/>
  <c r="J42" i="33"/>
  <c r="K42" i="33" s="1"/>
  <c r="L42" i="33"/>
  <c r="J43" i="33"/>
  <c r="K43" i="33" s="1"/>
  <c r="L43" i="33"/>
  <c r="J44" i="33"/>
  <c r="K44" i="33" s="1"/>
  <c r="L44" i="33"/>
  <c r="J45" i="33"/>
  <c r="K45" i="33" s="1"/>
  <c r="L45" i="33"/>
  <c r="J46" i="33"/>
  <c r="K46" i="33" s="1"/>
  <c r="L46" i="33"/>
  <c r="J47" i="33"/>
  <c r="K47" i="33" s="1"/>
  <c r="L47" i="33"/>
  <c r="J48" i="33"/>
  <c r="K48" i="33" s="1"/>
  <c r="L48" i="33"/>
  <c r="J49" i="33"/>
  <c r="K49" i="33" s="1"/>
  <c r="L49" i="33"/>
  <c r="J50" i="33"/>
  <c r="K50" i="33" s="1"/>
  <c r="L50" i="33"/>
  <c r="J51" i="33"/>
  <c r="K51" i="33" s="1"/>
  <c r="L51" i="33"/>
  <c r="J52" i="33"/>
  <c r="K52" i="33" s="1"/>
  <c r="L52" i="33"/>
  <c r="J53" i="33"/>
  <c r="K53" i="33" s="1"/>
  <c r="L53" i="33"/>
  <c r="J54" i="33"/>
  <c r="K54" i="33" s="1"/>
  <c r="L54" i="33"/>
  <c r="J58" i="33"/>
  <c r="K58" i="33" s="1"/>
  <c r="L58" i="33"/>
  <c r="J59" i="33"/>
  <c r="K59" i="33" s="1"/>
  <c r="L59" i="33"/>
  <c r="J60" i="33"/>
  <c r="K60" i="33" s="1"/>
  <c r="L60" i="33"/>
  <c r="J61" i="33"/>
  <c r="K61" i="33" s="1"/>
  <c r="L61" i="33"/>
  <c r="J62" i="33"/>
  <c r="K62" i="33" s="1"/>
  <c r="L62" i="33"/>
  <c r="J63" i="33"/>
  <c r="K63" i="33" s="1"/>
  <c r="L63" i="33"/>
  <c r="J64" i="33"/>
  <c r="K64" i="33" s="1"/>
  <c r="L64" i="33"/>
  <c r="J65" i="33"/>
  <c r="K65" i="33" s="1"/>
  <c r="L65" i="33"/>
  <c r="J68" i="33"/>
  <c r="K68" i="33" s="1"/>
  <c r="L68" i="33"/>
  <c r="J69" i="33"/>
  <c r="K69" i="33" s="1"/>
  <c r="L69" i="33"/>
  <c r="J70" i="33"/>
  <c r="K70" i="33" s="1"/>
  <c r="L70" i="33"/>
  <c r="J71" i="33"/>
  <c r="K71" i="33" s="1"/>
  <c r="L71" i="33"/>
  <c r="J72" i="33"/>
  <c r="K72" i="33" s="1"/>
  <c r="L72" i="33"/>
  <c r="J73" i="33"/>
  <c r="K73" i="33" s="1"/>
  <c r="L73" i="33"/>
  <c r="J74" i="33"/>
  <c r="K74" i="33" s="1"/>
  <c r="L74" i="33"/>
  <c r="J79" i="33"/>
  <c r="K79" i="33" s="1"/>
  <c r="L79" i="33"/>
  <c r="J80" i="33"/>
  <c r="K80" i="33" s="1"/>
  <c r="L80" i="33"/>
  <c r="J81" i="33"/>
  <c r="K81" i="33" s="1"/>
  <c r="L81" i="33"/>
  <c r="J82" i="33"/>
  <c r="K82" i="33" s="1"/>
  <c r="L82" i="33"/>
  <c r="J83" i="33"/>
  <c r="K83" i="33" s="1"/>
  <c r="L83" i="33"/>
  <c r="J86" i="33"/>
  <c r="K86" i="33" s="1"/>
  <c r="L86" i="33"/>
  <c r="J87" i="33"/>
  <c r="K87" i="33" s="1"/>
  <c r="L87" i="33"/>
  <c r="J88" i="33"/>
  <c r="K88" i="33" s="1"/>
  <c r="L88" i="33"/>
  <c r="J91" i="33"/>
  <c r="K91" i="33" s="1"/>
  <c r="L91" i="33"/>
  <c r="J92" i="33"/>
  <c r="K92" i="33" s="1"/>
  <c r="L92" i="33"/>
  <c r="J93" i="33"/>
  <c r="K93" i="33" s="1"/>
  <c r="L93" i="33"/>
  <c r="J94" i="33"/>
  <c r="K94" i="33" s="1"/>
  <c r="L94" i="33"/>
  <c r="J95" i="33"/>
  <c r="K95" i="33" s="1"/>
  <c r="L95" i="33"/>
  <c r="J96" i="33"/>
  <c r="K96" i="33" s="1"/>
  <c r="L96" i="33"/>
  <c r="J99" i="33"/>
  <c r="K99" i="33" s="1"/>
  <c r="L99" i="33"/>
  <c r="J100" i="33"/>
  <c r="K100" i="33" s="1"/>
  <c r="L100" i="33"/>
  <c r="J101" i="33"/>
  <c r="K101" i="33" s="1"/>
  <c r="L101" i="33"/>
  <c r="J102" i="33"/>
  <c r="K102" i="33" s="1"/>
  <c r="L102" i="33"/>
  <c r="J105" i="33"/>
  <c r="K105" i="33" s="1"/>
  <c r="L105" i="33"/>
  <c r="J106" i="33"/>
  <c r="K106" i="33" s="1"/>
  <c r="L106" i="33"/>
  <c r="J107" i="33"/>
  <c r="K107" i="33" s="1"/>
  <c r="L107" i="33"/>
  <c r="J108" i="33"/>
  <c r="K108" i="33" s="1"/>
  <c r="L108" i="33"/>
  <c r="J109" i="33"/>
  <c r="K109" i="33" s="1"/>
  <c r="L109" i="33"/>
  <c r="J112" i="33"/>
  <c r="K112" i="33" s="1"/>
  <c r="L112" i="33"/>
  <c r="J113" i="33"/>
  <c r="K113" i="33" s="1"/>
  <c r="L113" i="33"/>
  <c r="J117" i="33"/>
  <c r="K117" i="33" s="1"/>
  <c r="L117" i="33"/>
  <c r="J118" i="33"/>
  <c r="K118" i="33" s="1"/>
  <c r="L118" i="33"/>
  <c r="J121" i="33"/>
  <c r="K121" i="33" s="1"/>
  <c r="L121" i="33"/>
  <c r="J122" i="33"/>
  <c r="K122" i="33" s="1"/>
  <c r="L122" i="33"/>
  <c r="L120" i="33"/>
  <c r="J120" i="33"/>
  <c r="K120" i="33" s="1"/>
  <c r="L116" i="33"/>
  <c r="J116" i="33"/>
  <c r="K116" i="33" s="1"/>
  <c r="L111" i="33"/>
  <c r="J111" i="33"/>
  <c r="K111" i="33" s="1"/>
  <c r="L104" i="33"/>
  <c r="J104" i="33"/>
  <c r="K104" i="33" s="1"/>
  <c r="L98" i="33"/>
  <c r="J98" i="33"/>
  <c r="K98" i="33" s="1"/>
  <c r="L90" i="33"/>
  <c r="J90" i="33"/>
  <c r="K90" i="33" s="1"/>
  <c r="L85" i="33"/>
  <c r="J85" i="33"/>
  <c r="K85" i="33" s="1"/>
  <c r="L78" i="33"/>
  <c r="J78" i="33"/>
  <c r="K78" i="33" s="1"/>
  <c r="L76" i="33"/>
  <c r="J76" i="33"/>
  <c r="K76" i="33" s="1"/>
  <c r="L67" i="33"/>
  <c r="J67" i="33"/>
  <c r="K67" i="33" s="1"/>
  <c r="L57" i="33"/>
  <c r="J57" i="33"/>
  <c r="K57" i="33" s="1"/>
  <c r="L37" i="33"/>
  <c r="J37" i="33"/>
  <c r="K37" i="33" s="1"/>
  <c r="L33" i="33"/>
  <c r="J33" i="33"/>
  <c r="K33" i="33" s="1"/>
  <c r="L31" i="33"/>
  <c r="J31" i="33"/>
  <c r="K31" i="33" s="1"/>
  <c r="L27" i="33"/>
  <c r="J27" i="33"/>
  <c r="K27" i="33" s="1"/>
  <c r="L23" i="33"/>
  <c r="J23" i="33"/>
  <c r="K23" i="33" s="1"/>
  <c r="L20" i="33"/>
  <c r="J20" i="33"/>
  <c r="K20" i="33" s="1"/>
  <c r="L18" i="33"/>
  <c r="J18" i="33"/>
  <c r="K18" i="33" s="1"/>
  <c r="L15" i="33"/>
  <c r="J15" i="33"/>
  <c r="K15" i="33" s="1"/>
  <c r="J10" i="33"/>
  <c r="K10" i="33" s="1"/>
  <c r="K8" i="33"/>
  <c r="L8" i="33"/>
  <c r="K26" i="27"/>
  <c r="I26" i="27"/>
  <c r="J26" i="27" s="1"/>
  <c r="I9" i="20"/>
  <c r="H9" i="20"/>
  <c r="I8" i="20"/>
  <c r="H8" i="20"/>
  <c r="I44" i="21"/>
  <c r="H44" i="21"/>
  <c r="I43" i="21"/>
  <c r="H43" i="21"/>
  <c r="I42" i="21"/>
  <c r="H42" i="21"/>
  <c r="I41" i="21"/>
  <c r="H41" i="21"/>
  <c r="I40" i="21"/>
  <c r="H40" i="21"/>
  <c r="I38" i="21"/>
  <c r="H38" i="21"/>
  <c r="I37" i="21"/>
  <c r="H37" i="21"/>
  <c r="I36" i="21"/>
  <c r="H36" i="21"/>
  <c r="I35" i="21"/>
  <c r="H35" i="21"/>
  <c r="I33" i="21"/>
  <c r="H33" i="21"/>
  <c r="I32" i="21"/>
  <c r="H32" i="21"/>
  <c r="I30" i="21"/>
  <c r="H30" i="21"/>
  <c r="I29" i="21"/>
  <c r="H29" i="21"/>
  <c r="I28" i="21"/>
  <c r="H28" i="21"/>
  <c r="I26" i="21"/>
  <c r="H26" i="21"/>
  <c r="I25" i="21"/>
  <c r="H25" i="21"/>
  <c r="I24" i="21"/>
  <c r="H24" i="21"/>
  <c r="I23" i="21"/>
  <c r="H23" i="21"/>
  <c r="I22" i="21"/>
  <c r="H22" i="21"/>
  <c r="I21" i="21"/>
  <c r="H21" i="21"/>
  <c r="I20" i="21"/>
  <c r="H20" i="21"/>
  <c r="I19" i="21"/>
  <c r="H19" i="21"/>
  <c r="I17" i="21"/>
  <c r="H17" i="21"/>
  <c r="I16" i="21"/>
  <c r="H16" i="21"/>
  <c r="I15" i="21"/>
  <c r="H15" i="21"/>
  <c r="I13" i="21"/>
  <c r="H13" i="21"/>
  <c r="I11" i="21"/>
  <c r="H11" i="21"/>
  <c r="I9" i="21"/>
  <c r="H9" i="21"/>
  <c r="I8" i="21"/>
  <c r="H8" i="21"/>
  <c r="I44" i="20"/>
  <c r="H44" i="20"/>
  <c r="I43" i="20"/>
  <c r="H43" i="20"/>
  <c r="I42" i="20"/>
  <c r="H42" i="20"/>
  <c r="I41" i="20"/>
  <c r="H41" i="20"/>
  <c r="I40" i="20"/>
  <c r="H40" i="20"/>
  <c r="I38" i="20"/>
  <c r="H38" i="20"/>
  <c r="I37" i="20"/>
  <c r="H37" i="20"/>
  <c r="I36" i="20"/>
  <c r="H36" i="20"/>
  <c r="I35" i="20"/>
  <c r="H35" i="20"/>
  <c r="I33" i="20"/>
  <c r="H33" i="20"/>
  <c r="I32" i="20"/>
  <c r="H32" i="20"/>
  <c r="I30" i="20"/>
  <c r="H30" i="20"/>
  <c r="I29" i="20"/>
  <c r="H29" i="20"/>
  <c r="I28" i="20"/>
  <c r="H28" i="20"/>
  <c r="I26" i="20"/>
  <c r="H26" i="20"/>
  <c r="I25" i="20"/>
  <c r="H25" i="20"/>
  <c r="I24" i="20"/>
  <c r="H24" i="20"/>
  <c r="I23" i="20"/>
  <c r="H23" i="20"/>
  <c r="I22" i="20"/>
  <c r="H22" i="20"/>
  <c r="I21" i="20"/>
  <c r="H21" i="20"/>
  <c r="I20" i="20"/>
  <c r="H20" i="20"/>
  <c r="I19" i="20"/>
  <c r="H19" i="20"/>
  <c r="I17" i="20"/>
  <c r="H17" i="20"/>
  <c r="I16" i="20"/>
  <c r="H16" i="20"/>
  <c r="I15" i="20"/>
  <c r="H15" i="20"/>
  <c r="I13" i="20"/>
  <c r="H13" i="20"/>
  <c r="I11" i="20"/>
  <c r="H11" i="20"/>
  <c r="K8" i="11"/>
  <c r="K54" i="34" l="1"/>
  <c r="J73" i="27"/>
  <c r="K74" i="27" s="1"/>
  <c r="J54" i="34"/>
  <c r="I56" i="34" s="1"/>
  <c r="L124" i="33"/>
  <c r="K124" i="33"/>
  <c r="K125" i="3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Xolisa Ncobo</author>
  </authors>
  <commentList>
    <comment ref="A28" authorId="0" shapeId="0" xr:uid="{00000000-0006-0000-0500-000001000000}">
      <text>
        <r>
          <rPr>
            <b/>
            <sz val="9"/>
            <color indexed="81"/>
            <rFont val="Tahoma"/>
            <family val="2"/>
          </rPr>
          <t>Xolisa Ncobo:</t>
        </r>
        <r>
          <rPr>
            <sz val="9"/>
            <color indexed="81"/>
            <rFont val="Tahoma"/>
            <family val="2"/>
          </rPr>
          <t xml:space="preserve">
To be combined with server deployment before RFP is issued to the market and add mobile spec for Android, Windows and iOS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Thuleleni Sibiya</author>
  </authors>
  <commentList>
    <comment ref="B43" authorId="0" shapeId="0" xr:uid="{00000000-0006-0000-0800-000001000000}">
      <text>
        <r>
          <rPr>
            <b/>
            <sz val="9"/>
            <color indexed="81"/>
            <rFont val="Tahoma"/>
            <family val="2"/>
          </rPr>
          <t>Thuleleni Sibiya:</t>
        </r>
        <r>
          <rPr>
            <sz val="9"/>
            <color indexed="81"/>
            <rFont val="Tahoma"/>
            <family val="2"/>
          </rPr>
          <t xml:space="preserve">
</t>
        </r>
        <r>
          <rPr>
            <b/>
            <sz val="9"/>
            <color indexed="81"/>
            <rFont val="Tahoma"/>
            <family val="2"/>
          </rPr>
          <t>To remove?</t>
        </r>
      </text>
    </comment>
  </commentList>
</comments>
</file>

<file path=xl/sharedStrings.xml><?xml version="1.0" encoding="utf-8"?>
<sst xmlns="http://schemas.openxmlformats.org/spreadsheetml/2006/main" count="1123" uniqueCount="529">
  <si>
    <t>List for drop down menue</t>
  </si>
  <si>
    <r>
      <t xml:space="preserve">VENDOR'S SECTION
</t>
    </r>
    <r>
      <rPr>
        <sz val="12"/>
        <color indexed="30"/>
        <rFont val="Arial"/>
        <family val="2"/>
      </rPr>
      <t>(To be completed by Vendor)</t>
    </r>
  </si>
  <si>
    <t>General Questionnaire</t>
  </si>
  <si>
    <t>Question</t>
  </si>
  <si>
    <t>Response</t>
  </si>
  <si>
    <t>A</t>
  </si>
  <si>
    <t>Tenderer</t>
  </si>
  <si>
    <t>Company name</t>
  </si>
  <si>
    <t>Address of Head Quarters</t>
  </si>
  <si>
    <t>Contact details</t>
  </si>
  <si>
    <t>Website adress</t>
  </si>
  <si>
    <t>State Product Name  and  Description</t>
  </si>
  <si>
    <t>B</t>
  </si>
  <si>
    <t>Manufacturer / OEM</t>
  </si>
  <si>
    <t>General</t>
  </si>
  <si>
    <t>C</t>
  </si>
  <si>
    <t>Proof submitted</t>
  </si>
  <si>
    <t>Instructions for completing this workbook</t>
  </si>
  <si>
    <t>3) All information shall be submitted in electronic format and this workbook complete in MS Excel format as requested.</t>
  </si>
  <si>
    <t>Completing the Worksheets</t>
  </si>
  <si>
    <t>Sheet Number</t>
  </si>
  <si>
    <t>Sheet Description</t>
  </si>
  <si>
    <t>Sheet Instructions</t>
  </si>
  <si>
    <t>2) Provide responses with references where required</t>
  </si>
  <si>
    <t>3) Provide deviations with references where required [Deviations may be accepted if clarified with Eskom during the tender period, but not after tender closure]</t>
  </si>
  <si>
    <t>4) Post all relevant electronic copies of documents under a folder named the same as the sheet</t>
  </si>
  <si>
    <t>2) Give justification and references to support the answers provided</t>
  </si>
  <si>
    <t>3) Post all relevant electronic copies of documents under a folder named the same as the sheet</t>
  </si>
  <si>
    <r>
      <t xml:space="preserve">4) The Risk and Support Questionnaire needs to be completed for </t>
    </r>
    <r>
      <rPr>
        <b/>
        <i/>
        <sz val="10"/>
        <rFont val="Arial"/>
        <family val="2"/>
      </rPr>
      <t>each item/product</t>
    </r>
    <r>
      <rPr>
        <sz val="10"/>
        <rFont val="Arial"/>
        <family val="2"/>
      </rPr>
      <t xml:space="preserve">, in separate worksheets, that a tender is being submitted </t>
    </r>
  </si>
  <si>
    <t>Eskom Evaluator Comments</t>
  </si>
  <si>
    <t>Max</t>
  </si>
  <si>
    <t xml:space="preserve">Specify reference supporting material
If  answer in column “C” is No or Partial, you must indicate if there is intention to comply and by when?  </t>
  </si>
  <si>
    <t>Columns from here will be hidden</t>
  </si>
  <si>
    <t>1) All vendors, complete the worksheet as required before moving to production phase</t>
  </si>
  <si>
    <t>Score
Achieved</t>
  </si>
  <si>
    <t>1) The cells where information is required to be entered are unprotected in this workbook.</t>
  </si>
  <si>
    <r>
      <t xml:space="preserve">2) Complete the </t>
    </r>
    <r>
      <rPr>
        <b/>
        <sz val="10"/>
        <rFont val="Arial"/>
        <family val="2"/>
      </rPr>
      <t>Light Green</t>
    </r>
    <r>
      <rPr>
        <sz val="10"/>
        <rFont val="Arial"/>
        <family val="2"/>
      </rPr>
      <t xml:space="preserve"> shaded areas with the relevant requested information. Where the colour shading is not shown, complete the accessible cells.</t>
    </r>
  </si>
  <si>
    <t>Weight
High = 10 
Medium = 5 
Low = 1</t>
  </si>
  <si>
    <r>
      <t xml:space="preserve">ESKOM'S SECTION
</t>
    </r>
    <r>
      <rPr>
        <sz val="12"/>
        <color theme="0"/>
        <rFont val="Arial"/>
        <family val="2"/>
      </rPr>
      <t>(To be completed by Eskom)</t>
    </r>
  </si>
  <si>
    <t>Eskom Compliance Evaluation 
Fully = 3 
Partial = 1 
Not = 0</t>
  </si>
  <si>
    <t>Comply (Y)</t>
  </si>
  <si>
    <t>Partial (P)</t>
  </si>
  <si>
    <t>No Compliance (N)</t>
  </si>
  <si>
    <t>This page is for minimum requirements and must be completed</t>
  </si>
  <si>
    <t>Where is the software developed?</t>
  </si>
  <si>
    <t xml:space="preserve">
To be completed by the vendor: State compliance
 Yes (Y), Partial (P), No (N)</t>
  </si>
  <si>
    <t xml:space="preserve">
ORGANIZATIONAL REQUIREMENTS
</t>
  </si>
  <si>
    <t>5.1 Organizational Requirements</t>
  </si>
  <si>
    <r>
      <t>5.1.1.1 Bidders, and specifically the related product OEMs, must have a strategically established market presence in the Smart Metering / Grid domain. 
Substantiate by providing background information regarding the companies and products involved, including history, involvement in this sector and strategic vision for the products subject to this bid.
Describe the extent of representation in South Africa.</t>
    </r>
    <r>
      <rPr>
        <b/>
        <sz val="10"/>
        <color theme="1"/>
        <rFont val="Arial"/>
        <family val="2"/>
      </rPr>
      <t xml:space="preserve">
</t>
    </r>
  </si>
  <si>
    <t>5.1.1 Organizational Background</t>
  </si>
  <si>
    <t>5.1.2 Local Support Base</t>
  </si>
  <si>
    <t xml:space="preserve">5.1.2.1 The proposed product set must be supported by an adequate, locally based, implementation support services base.
Provide an overview of the collective, product specific, certified consultancy/contractor resource base currently based in South Africa for all skills disciplines related to the business implementation and technical support of the applicable products.
</t>
  </si>
  <si>
    <t>5.1.3 Commercial Viability of User Base</t>
  </si>
  <si>
    <t xml:space="preserve">5.1.3.1 The software proposed must have an economically viable user-base in terms of prolonged product existence. 
Please substantiate by describing the size of the active user-base in terms of aspects such as number of sites/clients, and size of the user-base, for South Africa and internationally.
</t>
  </si>
  <si>
    <t>5.1.4 Track Record</t>
  </si>
  <si>
    <t xml:space="preserve">5.1.4.1 Bidders must have a well-established track record for the development and implementation of Smart Metering / Smart Grid
Please substantiate by listing details of completed projects of a similar extent, complexity, time scales and technology base
Please include a list of reference sites giving details of the client’s name, location, industry, number of users, and contact details.
</t>
  </si>
  <si>
    <t>5.1.5 Research and Development Commitment</t>
  </si>
  <si>
    <t xml:space="preserve">5.1.5.1 Please provide details of the investment in research and development of your product, in absolute terms (Rand or Dollars) or percentage of revenue
</t>
  </si>
  <si>
    <t>Demostration Room</t>
  </si>
  <si>
    <t>Demostration Room Activities</t>
  </si>
  <si>
    <t>FUNCTIONAL REQUIREMENTS</t>
  </si>
  <si>
    <t>NON-FUNCTIONAL REQUIREMENTS</t>
  </si>
  <si>
    <t>Functional Requirements</t>
  </si>
  <si>
    <t>Organizational Requirements</t>
  </si>
  <si>
    <t>Implementation Partnership</t>
  </si>
  <si>
    <t>7.1 Implementation Partnership</t>
  </si>
  <si>
    <t>7.1.1 Project Management</t>
  </si>
  <si>
    <r>
      <t>7.1.1.1 Project management will be done according to a structured, internationally-recognised project management methodology. Substantiate by providing details of the methodology used</t>
    </r>
    <r>
      <rPr>
        <b/>
        <sz val="10"/>
        <color theme="1"/>
        <rFont val="Arial"/>
        <family val="2"/>
      </rPr>
      <t xml:space="preserve">
</t>
    </r>
  </si>
  <si>
    <t>7.1.1.2  Management of project delivery will be done according to a detailed project plan. Substantiate by providing a high-level project plan for the implementation</t>
  </si>
  <si>
    <t>7.1.2 Risk Management</t>
  </si>
  <si>
    <t xml:space="preserve">7.1.2.1 The bidder must propose a risk management strategy for implementation which is aligned with, and contributes to, the broader ESKOM risk management strategy. Substantiate by describing the proposed risk management strategy, including roles and responsibilities of ESKOM and the bidder
</t>
  </si>
  <si>
    <t>7.1.3 Eskom Enterprise Architecture</t>
  </si>
  <si>
    <t>7.1.4 Training</t>
  </si>
  <si>
    <t xml:space="preserve">7.1.5.1 Bidder will provide resources to do the installation of the system with the participation of Eskom's technical Staff
</t>
  </si>
  <si>
    <t xml:space="preserve">7.1.4.5 The bidder will partner with Training / Eskom Academy of Learning to manage the Training process including the loading of Training Material on LSO
</t>
  </si>
  <si>
    <t>7.1.6 Quality Assurance and System Testing</t>
  </si>
  <si>
    <t>7.1.5 System Installation and Configuration</t>
  </si>
  <si>
    <t>7.1.5.2 Bidder will provide resources to install all the server-side components of their proposed solution, including application software, web-servers and any other components which may be required.</t>
  </si>
  <si>
    <t xml:space="preserve">7.1.5.4 Eskom will provide the necessary network infrastructure including the Demilitarized Zone (DMZ)
</t>
  </si>
  <si>
    <t xml:space="preserve">7.1.5.6 Bidder will configure the standard, as-is system to meet the Eskom's requirements. 
Please describe the process, methodology, tools and standards used to configure the system.
</t>
  </si>
  <si>
    <t xml:space="preserve">7.1.5.7 The system may require customisation where the standard out-of-the-box functionality cannot be configured to meet the specific Eskom's requirements. 
Please describe the process of how customisation will be managed and implemented, as well as the methodology, tools and standards used to customise the system. 
Include details of the customisation life-cycle, release strategy and quality assurance.
</t>
  </si>
  <si>
    <t>7.1.5.9 Bidder will work with ESKOM to develop disaster recovery procedures for their solution which will be incorporated into ESKOM’s disaster recovery strategy</t>
  </si>
  <si>
    <t>7.1.5.10 Bidder will train ESKOM technical staff to implement disaster recovery procedures on their solution (roll-back, rollforward, system rebuild). This will include performing a disaster recovery test</t>
  </si>
  <si>
    <t>7.1.5.11 Bidder will work with ESKOM technical staff to implement a full rebuild of the system using the disaster recovery procedures and back-up media. This will be one of the requirements for user-acceptance testing.</t>
  </si>
  <si>
    <t xml:space="preserve">7.1.5.13 Describe all the components of the solution, and their hosting requirements. Include web-servers, application servers, database servers and any other components which may be required. 
Please list any 3rd party product dependencies.
</t>
  </si>
  <si>
    <t>7.1.5.14 Describe the minimum requirements of the end-user workstations use the application. Include technical specifications of the operating system(s), CPU capacity, RAM, disk storage, and so on. Provide enough detail to allow ESKOM to prepare the workstation environment.</t>
  </si>
  <si>
    <t>7.1.8.1  The bidder must provide Full support during implementation.</t>
  </si>
  <si>
    <t>7.1.8.2  The bidder must provide 3 months Stabillization Support after implementation</t>
  </si>
  <si>
    <t>7.1.8.3  The bidder must provide 2nd Level Support to Eskom's Internal Resources after the Stabilization period</t>
  </si>
  <si>
    <t>7.1.8.4  The bidder shall do all the software upgrades on the system into the future</t>
  </si>
  <si>
    <t>7.1.5.15 Bidders will provide their own laptops, cell-phones and any other specialist equipment they deem necessary for the successful implementation of the system.</t>
  </si>
  <si>
    <t>7.1.6.1 The bidder will implement a rigorous quality assurance process. Please describe the quality assurance methodology followed during Factory Acceptance Testing (FAT). Include details of how quality will be ensured during solution development/configuration including defect resolution turnaround times based on defect severity, the quality criteria and standards used (such as CobiT, CMMI or ISO standards, for example) and the responsibilities of ESKOM and the bidder in relation to Total Quality Management.</t>
  </si>
  <si>
    <t>7.1.6.3 Eskom expects test results (before handover to Eskom Testing Team) that include but are not limited to:
- Unit Testing
- Integration testing results
- End to End Test Results including Functional Tests
- Non Functional Tests
- Disaster Recovery Tests
- Performance Tests
- User Acceptance Tests
If not covered in 7.1.6.1 above, please describe your test approach</t>
  </si>
  <si>
    <t>7.1.7 Change Management</t>
  </si>
  <si>
    <t>7.1.7.1  The bidder must provide a change management strategy which will be aligned with, and contributes to, the broader ESKOM change management strategy. The alignment will be done after project commencement.</t>
  </si>
  <si>
    <t xml:space="preserve">7.1.7.2 Describe a change management strategy which focuses on end-user readiness, capacity to change, end-user awareness and communication during the deployment of the system
</t>
  </si>
  <si>
    <t>7.1.8 Post Implementation Support</t>
  </si>
  <si>
    <t xml:space="preserve">7.1.3.1 Bidder must have experience in providing a Detail Design that comprises the full set of functional and non-functional elements. This design needs to be approved by Eskom's Architecture Design Review Committee (ADR)
Substantiate by describing what this will entail
</t>
  </si>
  <si>
    <t>3.1 Architecture of the  HES Solution</t>
  </si>
  <si>
    <t xml:space="preserve">7.1.2.1 The bidder must propose a risk management strategy for implementation which is aligned with, and contributes to, the broader ESKOM risk management strategy. Substantiate by describing the proposed risk management strategy, including roles and responsibilities of ESKOM and the bidder.
</t>
  </si>
  <si>
    <t xml:space="preserve">7.1.3.1 Bidder must provide technical resources with at least 5 years experience in providing a Detailed Design that comprises the full set of Functional and Non-Functional Elements. This design needs to be approved by the relevant Eskom's Architecture Governance Committee. 
</t>
  </si>
  <si>
    <t xml:space="preserve">7.1.4.1 Bidder must provide training and training manuals required by ESKOM technical staff to participate in the implementation, operation and maintain the system.
Please substantiate by describing the approach followed, training courses, and how this will take place in the deployment cycle.
</t>
  </si>
  <si>
    <t xml:space="preserve">7.1.4.2 Bidder will provide the training needed by ESKOM HES users in the different roles they will be playing on the system.
Please substantiate by describing the approach followed and how this will take place in the deployment cycle
</t>
  </si>
  <si>
    <t xml:space="preserve">7.1.4.3 The bidder will partner with Training / Eskom Academy of Learning to manage the Training process including the loading of Training Material on LSO as well as all assessment tools
</t>
  </si>
  <si>
    <t>7.1.5.1 Bidder to provide details of all resources required  for the implementation i.e. server installation of the proposed solution, including application software, web-servers and any other components which may be required. The installation scope covers all different environments.</t>
  </si>
  <si>
    <t xml:space="preserve">7.1.5.2 Bidder to provide specification of the necessary hardware infrastructure, and recommended database software required for their application. Include technical specifications of the operating system(s), CPU capacity, RAM, disk storage, and other. 
Please provide enough detail to allow ESKOM to proceed with the procurement of the infrastructureIf this deviates from the Eskom's Standards, necessary changes or approvals would be required.
</t>
  </si>
  <si>
    <t xml:space="preserve">7.1.5.3 Customisation may be required where the standard out-of-the-box functionality cannot be configured to meet the specific Eskom's requirements. 
Please describe the process of how customisation will be managed and implemented, as well as the methodology, tools and standards used to customise the system. 
Include details of the customisation life-cycle, release strategy and quality assurance.
</t>
  </si>
  <si>
    <t>7.1.5.4 Bidder will maintain a record of all functional components which rely on customisation, as opposed to configuration, to meet the user requirements. This list will be used by the bidder for impact analysis of any upgrade</t>
  </si>
  <si>
    <t>7.1.5.5 Bidder will work with ESKOM to develop disaster recovery procedures for their solution which will be incorporated into ESKOM’s disaster recovery strategy</t>
  </si>
  <si>
    <t>7.1.5.6 Bidder will train ESKOM technical staff to implement disaster recovery procedures on their solution (roll-back, rollforward, system rebuild). This will include performing a disaster recovery test</t>
  </si>
  <si>
    <t>7.1.5.7 Bidder will work with ESKOM technical staff to implement a full rebuild of the system using the disaster recovery procedures and back-up media. This will be one of the requirements for user-acceptance testing.</t>
  </si>
  <si>
    <t>7.1.5.8 Bidders will provide their own laptops, cell-phones and any other specialist equipment they deem necessary for the successful implementation of the system.</t>
  </si>
  <si>
    <t>7.1.6.1 Please describe the quality assurance methodology followed during Factory Acceptance Testing (FAT) and all test perfomed. Include details of how quality will be ensured during solution development/configuration including defect resolution turnaround times based on defect severity.</t>
  </si>
  <si>
    <t xml:space="preserve">7.1.6.2 Bidder is expected to perform the following across all phases: 
(a) Configure Test Environment 
(b) Defect Resolution and adhere to the agreed turn around times
(c) Provide Tools to extracts test data  
(d) Adherence to Eskom Release, Deployment and Governance Procedures
(e) Provide solution training to Eskom TCoE team 
(f) Provide technical and development resources onsite during Testing for quicker defect resolution
</t>
  </si>
  <si>
    <t xml:space="preserve">7.1.6.3 Provide Test Results:
- Unit Testing
- Factory Acceptance Testing (FAT)
- Integration Testing Results
- Functional Tests Results
- Non-Functional Tests
- Disaster Recovery Tests
- Performance Tests
</t>
  </si>
  <si>
    <t>7.1.9 Pricing Matrix</t>
  </si>
  <si>
    <t>7.1.9.1 Provide detailed pricing information for Software</t>
  </si>
  <si>
    <t>7.1.9.2 Provide detailed pricing information for Hardware</t>
  </si>
  <si>
    <t>7.1.9.3 Provide detailed pricing information for Human Resources</t>
  </si>
  <si>
    <t>7.1.9.4 Provide detailed pricing information for Post-Implementation Support</t>
  </si>
  <si>
    <t>7.1.9. Provide detailed pricing information for Other</t>
  </si>
  <si>
    <r>
      <t xml:space="preserve">VENDOR'S SECTION
</t>
    </r>
    <r>
      <rPr>
        <sz val="12"/>
        <color rgb="FF0066CC"/>
        <rFont val="Arial"/>
        <family val="2"/>
      </rPr>
      <t>(To be completed by Vendor)</t>
    </r>
  </si>
  <si>
    <r>
      <t xml:space="preserve">ESKOM'S SECTION
</t>
    </r>
    <r>
      <rPr>
        <sz val="12"/>
        <color rgb="FFFFFFFF"/>
        <rFont val="Arial"/>
        <family val="2"/>
      </rPr>
      <t>(To be completed by Eskom)</t>
    </r>
  </si>
  <si>
    <r>
      <t>7.1.1.1 Project management will be done according to a structured, internationally-recognised project management methodology. Substantiate by providing details of the methodology used</t>
    </r>
    <r>
      <rPr>
        <b/>
        <sz val="10"/>
        <color rgb="FF000000"/>
        <rFont val="Arial"/>
        <family val="2"/>
      </rPr>
      <t xml:space="preserve">
</t>
    </r>
  </si>
  <si>
    <t>3.1.1 The HES must support Modular Component design:
The goal is for each component to follow the following principles:
• Single purpose, preform one function 
• Small , consists of amount of information for which a human can readily grasp both structure and content
• Simple , low degree of complexity so that a human can understand the purpose and structure of the module
• Independent, performs a task isolated from other modules.
• Simplicity of software design improves correctness and maintainability, it is reusable, and is easy to test.
• A modular component has high cohesion (all elements of a component have a logical and functional reason for being there) and low coupling (the degree to which a component depends on other components in the system).
• Encapsulation ( hiding of implementation details, sharing is minimised to that the fewest interfaces possible are used ) 
• Information hiding, each module describe what it does, not how.
• Mutual suspicion each, program should be treat the program it invokes with suspicion
Please give componets that make up HES  and briefly describe the purpose and function performed by each.</t>
  </si>
  <si>
    <t>Compliance Score</t>
  </si>
  <si>
    <t>No Compliance</t>
  </si>
  <si>
    <t>Full Compliance</t>
  </si>
  <si>
    <t>Totals</t>
  </si>
  <si>
    <t>Total Evaluation Contribution</t>
  </si>
  <si>
    <t>Vendor Section</t>
  </si>
  <si>
    <t xml:space="preserve">Specify reference supporting material
If  answer in column “B” is No or Partial, you must indicate if there is intention to comply and by when?  </t>
  </si>
  <si>
    <t>Returnable</t>
  </si>
  <si>
    <t>Information Security</t>
  </si>
  <si>
    <r>
      <rPr>
        <b/>
        <sz val="10"/>
        <color rgb="FF000000"/>
        <rFont val="Arial"/>
        <family val="2"/>
      </rPr>
      <t xml:space="preserve">Access Control and User Account Management </t>
    </r>
    <r>
      <rPr>
        <sz val="10"/>
        <color rgb="FF000000"/>
        <rFont val="Arial"/>
        <family val="2"/>
      </rPr>
      <t xml:space="preserve">
Is your Proposed Solution comply and Compatible with Microsoft Active Directory and or Azure</t>
    </r>
  </si>
  <si>
    <t>Compatibility Certificate from Microsoft AD or Azure</t>
  </si>
  <si>
    <r>
      <rPr>
        <b/>
        <sz val="10"/>
        <color rgb="FF000000"/>
        <rFont val="Arial"/>
        <family val="2"/>
      </rPr>
      <t xml:space="preserve">Information Security Threat Management </t>
    </r>
    <r>
      <rPr>
        <sz val="10"/>
        <color rgb="FF000000"/>
        <rFont val="Arial"/>
        <family val="2"/>
      </rPr>
      <t xml:space="preserve">
Considering that Eskom GIT deployed Trend Micro as a Security tool to address:
1. Malware
2. Cyber Attack
3. Anti-Virus
Please advise to what extend is your Solution Compatible </t>
    </r>
  </si>
  <si>
    <t xml:space="preserve">Certificate from the OEM or Reputable Authority </t>
  </si>
  <si>
    <r>
      <rPr>
        <b/>
        <sz val="10"/>
        <color rgb="FF000000"/>
        <rFont val="Arial"/>
        <family val="2"/>
      </rPr>
      <t xml:space="preserve">User and System to System Authentication </t>
    </r>
    <r>
      <rPr>
        <sz val="10"/>
        <color rgb="FF000000"/>
        <rFont val="Arial"/>
        <family val="2"/>
      </rPr>
      <t xml:space="preserve">
What Authentication Tools or Model will be deployed as part of the proposed solution, this should include compatibility with Java Authentication and Authorisation Service (JAAS), LDAP, OASIS SAML v2.0, Open SSO TLS and WSS</t>
    </r>
  </si>
  <si>
    <t>Substantiate by providing details of standards that are supported and ensure that these Capabilities are detailed in the proposal</t>
  </si>
  <si>
    <r>
      <rPr>
        <b/>
        <sz val="10"/>
        <color rgb="FF000000"/>
        <rFont val="Arial"/>
        <family val="2"/>
      </rPr>
      <t xml:space="preserve">Segregation of Duties </t>
    </r>
    <r>
      <rPr>
        <sz val="10"/>
        <color rgb="FF000000"/>
        <rFont val="Arial"/>
        <family val="2"/>
      </rPr>
      <t xml:space="preserve">
Does the Proposed Solution allow for the defining of Roles and Profiles </t>
    </r>
  </si>
  <si>
    <t xml:space="preserve">Audit Trail </t>
  </si>
  <si>
    <r>
      <rPr>
        <b/>
        <sz val="10"/>
        <color rgb="FF000000"/>
        <rFont val="Arial"/>
        <family val="2"/>
      </rPr>
      <t xml:space="preserve">Monitoring and Reporting </t>
    </r>
    <r>
      <rPr>
        <sz val="10"/>
        <color rgb="FF000000"/>
        <rFont val="Arial"/>
        <family val="2"/>
      </rPr>
      <t xml:space="preserve">
Does the proposed solution provide Audit trail in terms of :
Logs that support recording user activities
System faults, exceptions, and 
Information security events that are kept for an agreed period to assist in future investigations and access control monitoring.</t>
    </r>
  </si>
  <si>
    <t>Please provide us with a Sample of the Report (Unmodified)</t>
  </si>
  <si>
    <t xml:space="preserve">Network Deployment </t>
  </si>
  <si>
    <r>
      <rPr>
        <b/>
        <sz val="10"/>
        <color rgb="FF000000"/>
        <rFont val="Arial"/>
        <family val="2"/>
      </rPr>
      <t>Network Security and 3rd Party Access</t>
    </r>
    <r>
      <rPr>
        <sz val="10"/>
        <color rgb="FF000000"/>
        <rFont val="Arial"/>
        <family val="2"/>
      </rPr>
      <t xml:space="preserve">
How would the proposed solution protect Data and Facilitate 3rd Party Access, please specify the tools if any </t>
    </r>
  </si>
  <si>
    <r>
      <rPr>
        <b/>
        <sz val="10"/>
        <color rgb="FF000000"/>
        <rFont val="Arial"/>
        <family val="2"/>
      </rPr>
      <t xml:space="preserve">Network Optimizing </t>
    </r>
    <r>
      <rPr>
        <sz val="10"/>
        <color rgb="FF000000"/>
        <rFont val="Arial"/>
        <family val="2"/>
      </rPr>
      <t xml:space="preserve">
Please advise how the Network will be optimised to cater for the near real time transaction performance, please advise on the Network shaping tools you will deploy (if any) 
</t>
    </r>
  </si>
  <si>
    <t>Please provide Eskom with a Compatibility Certificate with Cisco
If other tools , please provide a brief write-up on the tool(s)and how they will be supported with this Solution</t>
  </si>
  <si>
    <r>
      <rPr>
        <b/>
        <sz val="10"/>
        <color rgb="FF000000"/>
        <rFont val="Arial"/>
        <family val="2"/>
      </rPr>
      <t>Load Balancing And Reverse Proxy</t>
    </r>
    <r>
      <rPr>
        <sz val="10"/>
        <color rgb="FF000000"/>
        <rFont val="Arial"/>
        <family val="2"/>
      </rPr>
      <t xml:space="preserve">
Does the Solution Support Vipron F5 or Similar Technology that provide load Balancing across multiple VM's amd provide Proxy services for bi-directional network traffic</t>
    </r>
  </si>
  <si>
    <t>If not Compatible with Vipron F5 Please provide the Technology and the letter from the OEM confirming Capability</t>
  </si>
  <si>
    <t>Integration</t>
  </si>
  <si>
    <t>Core Infrastructure</t>
  </si>
  <si>
    <r>
      <rPr>
        <b/>
        <sz val="10"/>
        <color rgb="FF000000"/>
        <rFont val="Arial"/>
        <family val="2"/>
      </rPr>
      <t xml:space="preserve">Server Deployment Model </t>
    </r>
    <r>
      <rPr>
        <sz val="10"/>
        <color rgb="FF000000"/>
        <rFont val="Arial"/>
        <family val="2"/>
      </rPr>
      <t xml:space="preserve">
Please advise if the Proposed Solution is compatible with the below Technologies:
1. OS - Supported Versions of SUSE Linux, RedHat and Windows Server 2016
2. Supported Virtualisation Tools  - VMware, Hyper V, OVM
3. Ability to cater for High Availability Configuration </t>
    </r>
  </si>
  <si>
    <t>An extract of the architecture Standard will be provided to give a guide for your submission</t>
  </si>
  <si>
    <r>
      <rPr>
        <b/>
        <sz val="10"/>
        <color rgb="FF000000"/>
        <rFont val="Arial"/>
        <family val="2"/>
      </rPr>
      <t xml:space="preserve">Database Management Systems </t>
    </r>
    <r>
      <rPr>
        <sz val="10"/>
        <color rgb="FF000000"/>
        <rFont val="Arial"/>
        <family val="2"/>
      </rPr>
      <t xml:space="preserve">
Is the RDBMS  with the Proposed Solution capable of the below features :
1. DB Data Integrity Assurance
2. Real Time Application Clustering (Active-Active)
3. Asynchronous/Synchronous DB Sync
The built-in features of the underlying DBMS software must be used to provide relational and transactional data integrity (e.g. key constraints, value constraints, database triggers). Please state the DBMS supported
4. Capability to ship transaction log to defined DR Site</t>
    </r>
  </si>
  <si>
    <t>If not Oracle please provide the Capabilities of the alternative RDMS tool</t>
  </si>
  <si>
    <r>
      <rPr>
        <b/>
        <sz val="10"/>
        <color rgb="FF000000"/>
        <rFont val="Arial"/>
        <family val="2"/>
      </rPr>
      <t xml:space="preserve">Scalability </t>
    </r>
    <r>
      <rPr>
        <sz val="10"/>
        <color rgb="FF000000"/>
        <rFont val="Arial"/>
        <family val="2"/>
      </rPr>
      <t xml:space="preserve">
Please advise how scalable is the proposed solution in terms of deployment methodology</t>
    </r>
  </si>
  <si>
    <t>Bidder to provide Detail Design that comprises the full set of functional and non-functional elements to be approved by Eskom's Architecture Design Review Committee (ADR), a template for Submission will be provided</t>
  </si>
  <si>
    <r>
      <rPr>
        <b/>
        <sz val="10"/>
        <color rgb="FF000000"/>
        <rFont val="Arial"/>
        <family val="2"/>
      </rPr>
      <t xml:space="preserve">High Availability Configuration </t>
    </r>
    <r>
      <rPr>
        <sz val="10"/>
        <color rgb="FF000000"/>
        <rFont val="Arial"/>
        <family val="2"/>
      </rPr>
      <t xml:space="preserve">
Is the Solution Configurable for HA, with a Business Requirement of 98% uptime  
High Availability Design – Hot Standby. The PED Automation must be almost 100% available to receive live delivery reads, deal with logistics events and alarms etc….It is therefore important for the Deployment to be in line with these levels of availability. Please describe and provide the proposed High Availability Deployment Design
</t>
    </r>
  </si>
  <si>
    <t xml:space="preserve">As part of the Architecture Submission please demonstrate how HA will be achieved for your proposed Solution </t>
  </si>
  <si>
    <r>
      <rPr>
        <b/>
        <sz val="10"/>
        <color rgb="FF000000"/>
        <rFont val="Arial"/>
        <family val="2"/>
      </rPr>
      <t xml:space="preserve">End Point Devices </t>
    </r>
    <r>
      <rPr>
        <sz val="10"/>
        <color rgb="FF000000"/>
        <rFont val="Arial"/>
        <family val="2"/>
      </rPr>
      <t xml:space="preserve">
If this Solution is to be deployed to the End Point Devices(i.e. Laptops and Desktops), please advise if the Solution is compatible with the below Technologies :
1. Windows 8 and above
2. Thin Client Technology
3. Remote Distributable Software 
4. Internet Browser(s) </t>
    </r>
  </si>
  <si>
    <t>Please advise on how the solution will be deployed to the Remote clients and also advise which Thin Clients Technology will be deployed (if any)</t>
  </si>
  <si>
    <t>Business Continuity and DR</t>
  </si>
  <si>
    <r>
      <rPr>
        <b/>
        <sz val="10"/>
        <color rgb="FF000000"/>
        <rFont val="Arial"/>
        <family val="2"/>
      </rPr>
      <t>Disaster Recovery (DR)</t>
    </r>
    <r>
      <rPr>
        <sz val="10"/>
        <color rgb="FF000000"/>
        <rFont val="Arial"/>
        <family val="2"/>
      </rPr>
      <t xml:space="preserve">
Does the Proposed Solution Cater for Cold , Warm or Hot Standby
</t>
    </r>
  </si>
  <si>
    <t>Please provide the details of the DR Solution outlining the RTO and RPO for each option</t>
  </si>
  <si>
    <r>
      <rPr>
        <b/>
        <sz val="10"/>
        <color rgb="FF000000"/>
        <rFont val="Arial"/>
        <family val="2"/>
      </rPr>
      <t xml:space="preserve">Backup and Restore </t>
    </r>
    <r>
      <rPr>
        <sz val="10"/>
        <color rgb="FF000000"/>
        <rFont val="Arial"/>
        <family val="2"/>
      </rPr>
      <t xml:space="preserve">
Backup Tools currently supported by Eskom 
Commvault 8 and above
Veritas Netbackup 7.7.5 and above
IBM Spectrum Protect 
</t>
    </r>
  </si>
  <si>
    <t xml:space="preserve">If Not Oracle please provide the Capabilities of the alternative RDMS tool </t>
  </si>
  <si>
    <t>Solution Platform</t>
  </si>
  <si>
    <t>VENDOR SECTION
(To be completed by VENDOR)</t>
  </si>
  <si>
    <t>ESKOM SECTION
(To be completed by Eskom)</t>
  </si>
  <si>
    <t>State compliance or Non Compliance</t>
  </si>
  <si>
    <t xml:space="preserve">Specify reference supporting material </t>
  </si>
  <si>
    <t>Comments</t>
  </si>
  <si>
    <t>4.1.  AMI Data collection &amp; processing</t>
  </si>
  <si>
    <t>4.2. Billing Determinant Generation</t>
  </si>
  <si>
    <t>4.3. Two-way communication capability</t>
  </si>
  <si>
    <t>4.4. On demand request and response capabilities</t>
  </si>
  <si>
    <t>4.5. Device lifecycle management</t>
  </si>
  <si>
    <t xml:space="preserve">Most of these actions will be executed by the HES. Applicable data and analysis to trigger such events will be stored in the MDMS.  </t>
  </si>
  <si>
    <t xml:space="preserve">
FUNCTIONAL REQUIREMENTS
</t>
  </si>
  <si>
    <t>VENDOR'S SECTION</t>
  </si>
  <si>
    <t>To be completed by the vendor: State compliance
 Yes (Y), Partial (P), No (N)</t>
  </si>
  <si>
    <t xml:space="preserve">4.1.2. Ability to manage Processing, storage and versioning of interval and diagnostic data. Operational data storage, process aggregator and enabler for AMI Systems </t>
  </si>
  <si>
    <t>4.4.2. Ability to provide information via Web portal capability to provide customer with on demand enquiry Platform.</t>
  </si>
  <si>
    <t>4.5.1. Ability to synchronize information between physical devices (meter, channels, network) and customer information (premise, service point, account)</t>
  </si>
  <si>
    <t xml:space="preserve">4.6. Demand response management  </t>
  </si>
  <si>
    <t>4.6.1. Ability to provide Support for Demand/Response preplanning as well as post Demand/Response event Analysis through Vendor experience and lessons learned, as well as application of best practices in this regard</t>
  </si>
  <si>
    <t>4.6.2. Ability to provide Support for Load management via aggregated consumption information</t>
  </si>
  <si>
    <t>4.7.	Management of smart grid data and non-consumer devices</t>
  </si>
  <si>
    <t>4.8.	Revenue Protection &amp; Theft detection support</t>
  </si>
  <si>
    <t>4.8.2. Ability to monitor irregular consumption patterns and leakage by enabling real-time alert monitoring of devices and grid capabilities</t>
  </si>
  <si>
    <t xml:space="preserve">4.9.	Configuration and Management </t>
  </si>
  <si>
    <t>4.10.	 Smart Meter Capabilities</t>
  </si>
  <si>
    <t>4.11.	Outage and Power Quality analysis</t>
  </si>
  <si>
    <t xml:space="preserve">4.12.	Additional Requirements </t>
  </si>
  <si>
    <t>4.13. Meter Data Analysis</t>
  </si>
  <si>
    <t xml:space="preserve">4.15. Integration / Interoperability with the Head End </t>
  </si>
  <si>
    <t>4.14.4. The length of the text string shall be constrained by the capability of the type of interface on the CIU. In general, provision shall be made for text string lengths of 160 characters</t>
  </si>
  <si>
    <t>4.15.1. IEC 69168-9 Message Definition Format will be followed to provide Header, Request, Reply and Payload used when designing messages.</t>
  </si>
  <si>
    <t xml:space="preserve">4.15.2. MDMS  must expose open interfaces for data exchange with the Head End. Please substantiate how this  interface is accomplished.  The standard interface to integrate with Head end is ModBus, does your solution comply ? Explain how this is achieved? </t>
  </si>
  <si>
    <t>4.15.3. The interfaces messaging standard  that must be complied with CIM. Please list the interfaces that come standard with the MDMS solution   and indicate which ones are CIM Compliant and which ones are not. Does your solution comply with CIM messaging standard?</t>
  </si>
  <si>
    <t xml:space="preserve">4.15.4. Please describe how your MDMS solution is able to work with different Head End  solutions from different suppliers (e.g. Standard Protocols supported,  adapters etc.) </t>
  </si>
  <si>
    <t>4.15.5. Ability to integrate with existing systems.
Configure master data and structure in such a way taking into account the various points of reference of the different users.  The use of master data in the feeder systems for initial population and updating of the MDMS should be considered as well as a record of how master data will be updated.</t>
  </si>
  <si>
    <t xml:space="preserve">4.16. Integration with Corporate Application </t>
  </si>
  <si>
    <t>4.16.5. Explain how data is send and received ( export and import) to and from corporate applications</t>
  </si>
  <si>
    <t xml:space="preserve"> </t>
  </si>
  <si>
    <t>4.17.  Web front and and Mobile channel</t>
  </si>
  <si>
    <t>4.17.3. Must provide Customer Self Service online customer inquiry ( consumption, billing, payment, notifications ect.)</t>
  </si>
  <si>
    <t>4.17.5. Does your solution Provide facility for customer/user registration? How is this handled?</t>
  </si>
  <si>
    <t xml:space="preserve">4.18. Reporting </t>
  </si>
  <si>
    <t>4.18.2. The solution must output reports in a variety of file formats (e.g. PDF, ODF, CSV, XLS). Substantiate by listing the formats supported.</t>
  </si>
  <si>
    <t>4.19. Validation, Estimation and Editing (VEE)</t>
  </si>
  <si>
    <t>MDMSBRG1</t>
  </si>
  <si>
    <t>MDMSBRF1</t>
  </si>
  <si>
    <t>MDMSBRF4</t>
  </si>
  <si>
    <t>MDMSBRE1</t>
  </si>
  <si>
    <t>MDMSBRE2</t>
  </si>
  <si>
    <t>MDMSBRD1</t>
  </si>
  <si>
    <t>MDMSBRC1</t>
  </si>
  <si>
    <t>MDMSBRC2</t>
  </si>
  <si>
    <t>MDMSBRA1</t>
  </si>
  <si>
    <t>MDMSBRA2</t>
  </si>
  <si>
    <t>MDMSBRA3</t>
  </si>
  <si>
    <t>MBMSBRA5</t>
  </si>
  <si>
    <t>4.6.3. Ability to support Demand Response and control functions viz Load limiting, critical peak pricing TOU and  Frequency Control</t>
  </si>
  <si>
    <t>MDMSBRH1</t>
  </si>
  <si>
    <t>MDMSBRH2</t>
  </si>
  <si>
    <t>MDMSBRL4</t>
  </si>
  <si>
    <t>MDMSBRI1</t>
  </si>
  <si>
    <t>MDMSBRI2</t>
  </si>
  <si>
    <t>MDMSBRJ1</t>
  </si>
  <si>
    <t>MDMSBRJ2</t>
  </si>
  <si>
    <t>All of these actions will be executed by the HES. Applicable data and analysis to trigger such events will be facilitated by the MDMS:</t>
  </si>
  <si>
    <t>MDMSBRN1</t>
  </si>
  <si>
    <t>MDMSBRN2</t>
  </si>
  <si>
    <t>MDMSBRN3</t>
  </si>
  <si>
    <t>MDMSBRN4</t>
  </si>
  <si>
    <t>MDMSBRN5</t>
  </si>
  <si>
    <t>MDMSBRN6</t>
  </si>
  <si>
    <t>MDMSBRN7</t>
  </si>
  <si>
    <t>MDMSBRN9</t>
  </si>
  <si>
    <t>MDMSBRN10</t>
  </si>
  <si>
    <t>MDMSBRN11</t>
  </si>
  <si>
    <t>MDMSBRN12</t>
  </si>
  <si>
    <t>MDMSBRO1</t>
  </si>
  <si>
    <t>MDMSBRO2</t>
  </si>
  <si>
    <t>MDMSBRO5</t>
  </si>
  <si>
    <t>MDMSBRO6</t>
  </si>
  <si>
    <t>MDMSBRO7</t>
  </si>
  <si>
    <t>MDMSBRO8</t>
  </si>
  <si>
    <t>MDMSBRO9</t>
  </si>
  <si>
    <t>MDMSBRO10</t>
  </si>
  <si>
    <t>MDMSBRP1</t>
  </si>
  <si>
    <t>MDMSBRP2</t>
  </si>
  <si>
    <t>MDMSBRP3</t>
  </si>
  <si>
    <t>MDMSBRP5</t>
  </si>
  <si>
    <t>MDMSBRP6</t>
  </si>
  <si>
    <t>MDMSBRP7</t>
  </si>
  <si>
    <t>MDMSBRP8</t>
  </si>
  <si>
    <t>MDMSBRQ3</t>
  </si>
  <si>
    <t>MDMS BRC1</t>
  </si>
  <si>
    <t>MDMSR10</t>
  </si>
  <si>
    <t>MDMS BRS Ref #</t>
  </si>
  <si>
    <t xml:space="preserve"> The system will need the following operation landscapes:
1. Production
2. Backup / Disaster Recovery
3. Testing / QA
4. Pre-Prod                                                                                   5. Development 
6. Training</t>
  </si>
  <si>
    <t>To ensure future software integrity and upgradeability, it is important that the system OEM has proper controls in place. Please describe the system OEM's system engineering process with specific attention to configuration management, release control, QA and testing.</t>
  </si>
  <si>
    <r>
      <t>To keep the software up to-date with the tested industry trends,</t>
    </r>
    <r>
      <rPr>
        <sz val="10"/>
        <color rgb="FFFF0000"/>
        <rFont val="Arial"/>
        <family val="2"/>
      </rPr>
      <t xml:space="preserve"> </t>
    </r>
    <r>
      <rPr>
        <sz val="10"/>
        <color rgb="FF000000"/>
        <rFont val="Arial"/>
        <family val="2"/>
      </rPr>
      <t>new software versions of the products must be regularly released. Please provide:
• product road map for R&amp;D for the next 3 years;
• planning documents in terms of the product road map available and if so, please supply;
• summary history of releases over the past 3 years;
• release date of the next version of the software due and describe the anticipated contents;
• a summary of your initiatives and strategic commitment pertaining to new technologies including SOA, REST, Java, .NET and BPM etc.
• a summary of your initiatives and strategic commitment pertaining to cloud initiatives (hosted platforms)
• a summary of your initiatives and strategic commitment pertaining to artificial intelligence (AI)
 a summary of your initiatives and strategic commitment pertaining to Internet of Things (IoT)</t>
    </r>
  </si>
  <si>
    <t>The OEM must ensure that when new major releases of software are made available, older versions remain supported. Please describe your long term support strategy</t>
  </si>
  <si>
    <t xml:space="preserve">The OEM must ensure that software upgrades are supported by tools facilitating the re-implementation of customer specific code on new releases as well as supporting data augmentation or formatting required for upgrade to new releases. Supply details of such tools available for the most recent upgrade in the product. </t>
  </si>
  <si>
    <t>The OEM and bidder shall provide a full life cycle product support service. Substantiate with details, describing:
1. support concepts and programs;
2. support levels/tiers and contracts;
3. type of service desk support 24/7, 12/5, etc.;
4. guaranteed response time for action and resolution including priority response services, etc.;
5. the processes, mechanisms, facilities, human resources and material including technical laboratories replicating problems, escalating procedures, support tools, best practises use, etc.;
6. support mechanisms and/or resources that are built into the products including remote diagnostics, on-line technical problems knowledge base for clients, on-line self service for problem submittal and user community;
7. user groups;
8. number of OEM and business partner support personnel and role e.g. support functional specialist, software engineers/programmers, etc.;
9. support skills transfer strategy
10. primary language of support including people and documentation;
11. support call response time (remote);
12. Support call response time (on-site).</t>
  </si>
  <si>
    <t xml:space="preserve">Provide proof that you have implemented a solution where the following itemns were delivered: analysis, design, develop, test and deploy integration solutions.
Provide references
</t>
  </si>
  <si>
    <t>Where is the MDMS R&amp;D performed?</t>
  </si>
  <si>
    <t>The concept of a smart grid, and the smart meters that are used to measure it, predates the Internet of Things. There are however proposals and implementations that integrate MDMS with IoT. Please provide more information on the capabilities of the MDMS in respect of IoT</t>
  </si>
  <si>
    <t>Can you provide a hosted solution? In which country will the hosting be?</t>
  </si>
  <si>
    <t>Device Life Cycle Management</t>
  </si>
  <si>
    <t>Supplier to demonstrate how a customers is configured on the MDMS system both manually or as an import from the HES i.e. customer ID, Recoders linked to the customer, channel configuration, summary mapping etc</t>
  </si>
  <si>
    <t>AMI Data Collection and Processing</t>
  </si>
  <si>
    <t>VEE Functionality</t>
  </si>
  <si>
    <t>Demonstrate the MDMS  validation, estimations and editing (VEE) capability</t>
  </si>
  <si>
    <t>Billing Determinant Generation</t>
  </si>
  <si>
    <t>Supplier to demonstrate the MDMS ability to perform calculations and aggregation such as generation of billing determinants (TOU and Critical Peak Pricing)</t>
  </si>
  <si>
    <t>On Demand Requests</t>
  </si>
  <si>
    <t xml:space="preserve">Demonstrate the MDMS capability of managing customer and device configurations i.e. meters, concentrators, kiosks etc across multiple platforms i.e. HES, Billing Systems, Meter Asset Management Systems.  </t>
  </si>
  <si>
    <t>Two way Communication Capability</t>
  </si>
  <si>
    <t>Demonstrate the MDMS capability of (automatically and manually) initiating remote connection/disconnection, power status checks and interactive reads.  Initiation of such commands to be provided by the MDMS whilst the action to be facilitated by the HES.    MDMS to store all data and log associated with the action</t>
  </si>
  <si>
    <t>Demand Response</t>
  </si>
  <si>
    <t>Demonstrate the MDMS capbility to support Demand response and control functions such as load limiting, ACD and Critical Peak Pricing</t>
  </si>
  <si>
    <t>Meter Events and Statuses</t>
  </si>
  <si>
    <t>Demonstrate the MDMS ability to support the following events and statuses:
Reporting on power outage
Load Control Status
Load Limit Status
ACD Status
Meter Battery Health Status
Report on Metering Events and Alarms
Report on Kiosk Events
Kiosk Status</t>
  </si>
  <si>
    <t>Reporting and Anlaytics</t>
  </si>
  <si>
    <t>Supplier to demonstrate the MDMS capabilities with regards to  load analysis, consumption patterns and energy balancing</t>
  </si>
  <si>
    <t>Configuration Management</t>
  </si>
  <si>
    <t>Demonstrate the MDMS ability to initiate following configuration changes (execution of changes to be facilitated via the HES)
Meter change from post-payment to prepayment and vice versa
Change account on meter remotely
Change tariiffs on meter remotely
Update Meter/Concentrator firmware remotely
Remotely configure load control parameters
Set/Synchronise  meter clock remotely
Remote conversion to currency prepayment token</t>
  </si>
  <si>
    <t>Power Quality Analysis</t>
  </si>
  <si>
    <t xml:space="preserve">Supplier to demonstrate Power Quality logging and analysis funtionality in accordance  to NRS 048
</t>
  </si>
  <si>
    <t>Supplier to demonstrate the Power Quality logging ad analysis funcitonality with respect to:
Overvoltage
Undervoltage
Voltage Regulation</t>
  </si>
  <si>
    <t>Outage Management</t>
  </si>
  <si>
    <t xml:space="preserve">Supplier to demonstrate the MDMS capabilities with regards to outage management such as:
Customer outage visibility
Network fault location
Communication fault analysis
</t>
  </si>
  <si>
    <t>The Eskom Holdings Board decides to split Eskom into three subsidiaries, namely, Generation (Genco), Transmission (Gridco)  and Distribution (Disco). Prior to the split the MDMS was the central repository for all Eskom meter data. However, the requirement for the establishment of the subsidiaries is that the MDMS will be segmented in a manner that meets both Eskom Holdings as well as Statutory data protection requirements while offering the highest levels of end-consumer protection and security. Segmentation must therefore occur in a manner that protects the business interest of each subsidiary while allowing each to address their unique and specific metering requirements. It is envisaged that for Genco and Gridco integration to a customer care and billing system will not occur although integration to other ERP systems will be required. With Total Cost of Ownership as a guiding principal what is the best strategy for MDMS segmentation.  The Respondent is to describe how segmentation would be achieved and what MDMS architecture they would recommend.</t>
  </si>
  <si>
    <t>The Scope of Work indicates that the MDMS Project mandate is concerned with the provisioning of a Commercially-off-the-Shelf (COTS) MDMS solution that will accommodate meters and Head-End Systems from various suppliers. The Respondents to describe how their MDMS will integrate to meter Head-End Systems from various suppliers.</t>
  </si>
  <si>
    <t>Describe the recommended staff / skills requirements for MDMS software maintenance.</t>
  </si>
  <si>
    <t>Describe the recommended staff / skills requirements for database management and commissioning.</t>
  </si>
  <si>
    <t>Describe the maintenance policy for the system, both during and after any warranty period.</t>
  </si>
  <si>
    <t>Does the mechanism exist in the product for logging and automatically forwarding system errors to the appropriate systems management person for analysis?</t>
  </si>
  <si>
    <t>Describe the tools used to facilitate support (e.g. fault and configuration management).</t>
  </si>
  <si>
    <t>Approach to System Maintenance</t>
  </si>
  <si>
    <t>Describe the technical support available for the solution in South Africa.(support strategy)</t>
  </si>
  <si>
    <t>Describe the support methodology. Do you assign a single technical account manager to the account or do you use a contact centre approach ?</t>
  </si>
  <si>
    <t>Describe the availability of the technical support, and the access methods (08h00-17h00, 24 hour, Help Desk, Web Site, etc.).</t>
  </si>
  <si>
    <t>Should you be a reseller of the products, describe in detail the support provided to you by the product vendor, including training, technical support, escalation support and direct access to the vendor by Eskom.</t>
  </si>
  <si>
    <t>Describe the guaranteed support turnaround time.</t>
  </si>
  <si>
    <t>Approach to Software Maintenance</t>
  </si>
  <si>
    <t>Describe the procedures used to distribute system field modification updates to the SaaS Service Provider.</t>
  </si>
  <si>
    <t>Describe the Software Vendor’s methods to update, maintain and document revisions to the MDMS software products.</t>
  </si>
  <si>
    <t>Life cycle maintenance plan – Describe the major and minor software release strategy.</t>
  </si>
  <si>
    <t>Describe the areas that have required the most software maintenance field efforts in previous MDMS implementations.</t>
  </si>
  <si>
    <t>Describe the Software Vendor’s escrow arrangements.</t>
  </si>
  <si>
    <t>Approach to Support</t>
  </si>
  <si>
    <t>Approach to Product Development</t>
  </si>
  <si>
    <r>
      <t xml:space="preserve">The </t>
    </r>
    <r>
      <rPr>
        <i/>
        <sz val="10"/>
        <color theme="1"/>
        <rFont val="Arial"/>
        <family val="2"/>
      </rPr>
      <t>Respondent</t>
    </r>
    <r>
      <rPr>
        <sz val="10"/>
        <color theme="1"/>
        <rFont val="Arial"/>
        <family val="2"/>
      </rPr>
      <t xml:space="preserve"> to provide a list of all standards used in their MDMS.</t>
    </r>
  </si>
  <si>
    <r>
      <t xml:space="preserve">The </t>
    </r>
    <r>
      <rPr>
        <i/>
        <sz val="10"/>
        <color theme="1"/>
        <rFont val="Arial"/>
        <family val="2"/>
      </rPr>
      <t>Respondent</t>
    </r>
    <r>
      <rPr>
        <sz val="10"/>
        <color theme="1"/>
        <rFont val="Arial"/>
        <family val="2"/>
      </rPr>
      <t xml:space="preserve"> to describe their involvement in standards organisations and how this representation continues to help with their product roadmap and product development.</t>
    </r>
  </si>
  <si>
    <r>
      <t xml:space="preserve">The </t>
    </r>
    <r>
      <rPr>
        <i/>
        <sz val="10"/>
        <color theme="1"/>
        <rFont val="Arial"/>
        <family val="2"/>
      </rPr>
      <t>Respondent</t>
    </r>
    <r>
      <rPr>
        <sz val="10"/>
        <color theme="1"/>
        <rFont val="Arial"/>
        <family val="2"/>
      </rPr>
      <t xml:space="preserve"> is to provide their product roadmap for the next 5 years and details pertaining to their next planned releases. The response must covers details on improved or new functionality and any other Architecture change or modification required to meet the future Standard.</t>
    </r>
  </si>
  <si>
    <r>
      <t xml:space="preserve">The </t>
    </r>
    <r>
      <rPr>
        <i/>
        <sz val="10"/>
        <color theme="1"/>
        <rFont val="Arial"/>
        <family val="2"/>
      </rPr>
      <t>Respondent</t>
    </r>
    <r>
      <rPr>
        <sz val="10"/>
        <color theme="1"/>
        <rFont val="Arial"/>
        <family val="2"/>
      </rPr>
      <t xml:space="preserve"> is to describe the process Eskom would go through to establish what functionality is planned for future releases and the process for requesting functionality if it is not planned.</t>
    </r>
  </si>
  <si>
    <r>
      <t xml:space="preserve">The </t>
    </r>
    <r>
      <rPr>
        <i/>
        <sz val="10"/>
        <color theme="1"/>
        <rFont val="Arial"/>
        <family val="2"/>
      </rPr>
      <t>Respondent</t>
    </r>
    <r>
      <rPr>
        <sz val="10"/>
        <color theme="1"/>
        <rFont val="Arial"/>
        <family val="2"/>
      </rPr>
      <t xml:space="preserve"> is to describe the functioning of their User Group and its influence on the product development.</t>
    </r>
  </si>
  <si>
    <r>
      <t xml:space="preserve">The </t>
    </r>
    <r>
      <rPr>
        <i/>
        <sz val="10"/>
        <color theme="1"/>
        <rFont val="Arial"/>
        <family val="2"/>
      </rPr>
      <t>Respondent</t>
    </r>
    <r>
      <rPr>
        <sz val="10"/>
        <color theme="1"/>
        <rFont val="Arial"/>
        <family val="2"/>
      </rPr>
      <t xml:space="preserve"> is to describe describe associated products envisaged for development, which may impact on the MDMS environment.</t>
    </r>
  </si>
  <si>
    <t>Deviation</t>
  </si>
  <si>
    <t>The Respondent commits to obtaining the services of an Oracle Platinum Partner for CC&amp;B modifications/upgrades before or no later than contract award.</t>
  </si>
  <si>
    <t>Letter of commitment on respondent letter head.</t>
  </si>
  <si>
    <t>The MDMS shall be proven and deployed in production in two or more Electricity Utilities.</t>
  </si>
  <si>
    <t>Schedule A/B attached, documentation required i.e. General Overview of the Company, Project Management Documentation (PMBoK), Architecture Overview, Information on Non-Fuunctional Requirements, Product Testing Methodology, Support and Software Maintenance, Functional Specification, Training Manuals etc</t>
  </si>
  <si>
    <t>Audit Trail</t>
  </si>
  <si>
    <t xml:space="preserve">User Access </t>
  </si>
  <si>
    <t>Demonstrate how users access the system, how is Microsoft Azure/Active directory is supported. Also show how segregation of duties is managed and data is secured.</t>
  </si>
  <si>
    <t>Support</t>
  </si>
  <si>
    <t>Demonstrate how the user can access help from the system</t>
  </si>
  <si>
    <t>Reports</t>
  </si>
  <si>
    <t>Data Integrity</t>
  </si>
  <si>
    <t>Demonstrate how business rules can be added on the system to ensure data integrity e.g. ID has 13 digits</t>
  </si>
  <si>
    <t xml:space="preserve">BRS Ref </t>
  </si>
  <si>
    <t>4.19.2.3. data  editing</t>
  </si>
  <si>
    <t xml:space="preserve">4.19.2.2. data estimation </t>
  </si>
  <si>
    <t>4.19.2.1. data validation,</t>
  </si>
  <si>
    <t>4.19.2. Ability to provide Real time validation, estimations and editing. The meter data repository creates billing determinants by validating and if necessary, automatically estimate each meter read. 9.2. (B)</t>
  </si>
  <si>
    <t>4.19.1.3.data  editing</t>
  </si>
  <si>
    <t xml:space="preserve">4.19.1.2. data estimation </t>
  </si>
  <si>
    <t>4.19.1.1. data validation,</t>
  </si>
  <si>
    <t>4.19.1. Ability to cleanse data; this would include (9.2. (B)):</t>
  </si>
  <si>
    <t>4.18.3. Tools must be available to enable developers or power-users to customize report queries and formats. Provide details of the tool used and how the report templates are stored.</t>
  </si>
  <si>
    <r>
      <t xml:space="preserve">The Supplier should demonstrate the following reports (generated by the MDMS or associated tools used to interface to the MDMS e.g. Power BI, SAS).  Where possible graphical representation of the reports should also be demonstrated:
</t>
    </r>
    <r>
      <rPr>
        <sz val="9"/>
        <color theme="1"/>
        <rFont val="Arial"/>
        <family val="2"/>
      </rPr>
      <t xml:space="preserve">1. Upload logs from all HES (uploaded files from HES to MDMS - Success/Failures etc)
2. Data Availability Report (Timelines need to be flexible for drawings a report for 1 day, 2 days, 1 month)
3. Validation and Estimation Report
4. Auto Plug/Auto Estimation Report - Auto plugging of check data when main data is not available.  Supplier to demonstrate rules around auto-plugging.
5. Data Management Log - Record of all data that has been accepted or rejected
6. Changed Data Log  (Timelines need to be flexible for drawings a report) 
7. Meter Profile Data Log - Supplier to also demonstrate graphical representation of report (Timelines need to be flexible for drawings a report)
8. Consumption Report  - Supplier to also demonstrate graphical representation of report (Timelines need to be flexible for drawings a report)
8.1 Monthly KVA reports
8.2 Consumption per tariff rate ofr multiple metering points
8.3 KVA exceedence vs NMD
8.4. Low and no consumption report
9. Percentage Variance Report - The percentage variance report will be calculations on main – check.
10. Performance Reports
10.1 Number of files received &amp; processed by MDMS
10.2 Performance relating to control functionality such as remote connects/disconnects, firmware upgrades etc (if initiated by MDMS - to be confirmed by Edison update on functional requirements)
10.3 Performance relating to events/alarms, meter time &amp; date, battery lows etc (if it is to be recorderd by MDMS 
10.4 Estimations done for the month
10.5 User performance reports - Activities conducted by users.  Could be part of audit trails
10.6. HES communication perfomance reports (communication between HES and field devices)
11. Energy Balancing Report - Report on energy balancing exceedance/tolerance
12. Upload Logs from MDMS to back-end  Sytems  </t>
    </r>
  </si>
  <si>
    <t>4.17.6. The solution must support various web browsers such as Internet Explorer, Mozilla Firefox, Google Chrome, Microsoft Edge, Chromium , Opera etc. What browsers are catered for ? Give details for various technology platforms , e.g. MAC OS, Microsoft , etc.</t>
  </si>
  <si>
    <t xml:space="preserve">4.17.4. What  Presentation tool (s) is/are used for  bill viewing/payment, consumption data etc.?
</t>
  </si>
  <si>
    <t>4.17.1. The purpose of the web front and other channels is to provide meter data information to consumer;  consumption data, outages, balance of , reconnection and connection statuses, load profile etc.  Update the readings  frequently and promptly to allow the information to be used to achieve energy savings, provide readings directly to the customer. Information could be provided through  smart meter display  via the HES , remotely via different channels such as web portal, mobile applications , SMS, paper or sending.</t>
  </si>
  <si>
    <t>4.16.4. Please describe how your MDMS solution support Standard Protocols for communication with Eskom Oracle Fusion MiddleWare? adapters etc.</t>
  </si>
  <si>
    <t xml:space="preserve">4.16.3. The interfaces messaging standard prescribed is CIM. Please list the interfaces that come standard with the MDMS solution   and indicate which ones are CIM Compliant and which ones are not. </t>
  </si>
  <si>
    <t xml:space="preserve">4.16.2. MDMS  must expose open interfaces for data exchange with Eskom Corporate application. Please substantiate how this  interface is accomplished.  The standard interface to integrate with Eskom Corporate application  is Oracle Fusion Middleware(OFMW) bus , does your solution comply ? Explain how this is achieved? </t>
  </si>
  <si>
    <t>4.16.1. IEC 69168-9 Message Definition Format will be followed to provide Header, Request, Reply and Payload used when designing messages. etc.)</t>
  </si>
  <si>
    <t>4.15.7. Does Your MDMS solution provide support for Pre-Payment including Virtual Tokens, allowing an interface to the Online Vending System to automatically upload a pre-paid token and verify a token entered at the meter? Give a description how this is achieved?</t>
  </si>
  <si>
    <t>4.15.6. Please describe how your  MDMS Solution is able tintegrate with various manufacurers Head Ends   (e.g. use of adapters,protocols etc.). Provide proof.</t>
  </si>
  <si>
    <t>4.14.3. MDMS should be able to send a free-format text message to the CIU of a single designated customer or to a group of designated customers and presents this to the customer on the CIU. In additions such messages will be sent to a mobile device.</t>
  </si>
  <si>
    <t>4.14.2. Other Messages from Back-End Systems: MDMS must be able send other back-end system generated back-end messages to the Smart Meter to be displayed on the CIU. These will include Demand Limit Messages, Tariff Updates, Notification etc. In additions such messages will be sent to a mobile device.</t>
  </si>
  <si>
    <t>4.14.1. Scheduled Outages: MDMS must be able send a scheduled outage messages to the Smart Meter to be displayed on the CIU through the HES. In additions such messages will be sent to a mobile device.</t>
  </si>
  <si>
    <t>4.14. Notifications</t>
  </si>
  <si>
    <t>4.13.6. MDMS must be able to link a customer who logged an outage, with his buying patterns (No Buying and Low Buying etc.) to facilitate account interrogation</t>
  </si>
  <si>
    <t>4.13.5. MDMS  must be able to use meter data (received and stored) to process and perform data manipulation in order to produce actual load analysis (per meter, per area, per region, per province etc.)</t>
  </si>
  <si>
    <t>4.13.4. MDMS  must be able to use meter data (received and stored) to process and perform data manipulation in order to produce transformer data during abnormal events for the purpose of upgrades/replacements; maintained planning.</t>
  </si>
  <si>
    <t>4.13.3. Ability to provide Historical analysis of transformer zone data during abnormal events for the purpose of upgrades/replacements.</t>
  </si>
  <si>
    <t>4.13.2. The supplier shall demonstrate the flexibility of the system and and its degree of automation when perfoming data analysis</t>
  </si>
  <si>
    <t>4.13.1. MDMS  must be able to use meter data (received and stored) to process and perform data manipulation in order to produce  demand and response data to inform DR planning</t>
  </si>
  <si>
    <t xml:space="preserve">Interface from mobility side to go and update when there is a meter change out or Moves etc, When smart devices are used to capture meter movements electronically,  devices can electronically send updated forms-/info to system. </t>
  </si>
  <si>
    <t>4.11.8. Supplier to demonstrate Power Quality logging and analysis funtionality in accordance  to NRS 048</t>
  </si>
  <si>
    <t xml:space="preserve">4.11.7. Ability to support Communication: Outage statuses. The outage message status could be sent to the customer’s CIU (via the HES) and mobile phone. </t>
  </si>
  <si>
    <t xml:space="preserve">4.11.6. Ability to support alarms that are sent to the MDMS by the HES and make them avialable to other systems for LV dispatching. </t>
  </si>
  <si>
    <t>4.11.5. Ability to support LV Fault location (outage detection). The MDMS shall store these events when received from HES. The MDMS shall store these events when received from HES and make the data available to other systems</t>
  </si>
  <si>
    <t>4.11.4. Ability to support Customer Outage visibility. The MDMS shall store these events when received from HES and make the data available to other systems</t>
  </si>
  <si>
    <t>4.11.3. Ability to support Phase balance. The MDMS shall store these events when received from HES and make the data available to other systems</t>
  </si>
  <si>
    <t>4.11.2. Ability to support Under frequency detection. The MDMS shall store these events when received from HES and make the data available to other systems</t>
  </si>
  <si>
    <t>4.11.1. Ability to support Under / Overvoltage events.The MDMS shall store these events when received from HES and make the data available to other systems</t>
  </si>
  <si>
    <t>4.10.9. Ability to support the provision of customer statements for PPU (Prepaid Customers to compare their usage)</t>
  </si>
  <si>
    <t>4.10.8. Ability to support Currency Token.</t>
  </si>
  <si>
    <t>4.10.7. Facilitate provision of Emergency Credit. Provided in current meter specification.</t>
  </si>
  <si>
    <t>4.10.6. Ability to Verify token entered on meter vs tokens received from OVS (Accept, Reject, Used, Old, Lockout...) – Also to provide status to Back End systems</t>
  </si>
  <si>
    <t>4.10.5. Ability to support Automated bulk SGC update. The Tokens will be generated by OVS, sent through to the MDMS by OVS and the MDMS will store and send the tokens to the relevant HES for execution.</t>
  </si>
  <si>
    <t xml:space="preserve">4.10.4. Ability to support Virtual Tokens. The Tokens will be generated by OVS, sent through to the MDMS by OVS and the MDMS will store and send the tokens to the relevant HES for execution. </t>
  </si>
  <si>
    <t>4.10.3. Ability to support retrieval of credit status of the meters when a request is received from systems integrated to the MDMS by passing through the request to the HES and pass through the HES response to the applicable system</t>
  </si>
  <si>
    <t xml:space="preserve">4.10.2. Ability to support remote connect/disconnect for Large Power Users who are on prepyment metering </t>
  </si>
  <si>
    <t>4.10.1. Ability to support backend prepayment for Larger Power Users (Prepayment tool for LPUs):
• Current tariffs must be catered for (i.e Demand charges, Network charges, etc.)
• Provide for an interface to send commands to metering points via a communication interface
• Provide for an interface to send commands to metering points via SCADA</t>
  </si>
  <si>
    <t>4.9.18. Ability to facilitate a request to the HES upon receiving a messaged/instruction from CC&amp;B or any other applicable system to change a meter from kWh to currency tokens and vice versa.</t>
  </si>
  <si>
    <t>4.9.17. Ability to initiate and send a request to the HES upon receiving a messaged/instruction from CC&amp;B or any other applicable system to change a meter from kWh to currency tokens and vice versa.</t>
  </si>
  <si>
    <t>4.9.16. Ability of MDMS to store all events related to the synchronization of clocks for meters, DC/Network gateways, kiosk controllers and ACDs</t>
  </si>
  <si>
    <t>4.9.15. Ability to store and send to the HES all requests pertaining to clearing of alarms remotely initiated form system integrated to the MDMS</t>
  </si>
  <si>
    <t>4.9.14. The MDMS shall store configuration details of meters and appliance control devices</t>
  </si>
  <si>
    <t>4.9.13. The MDMS shall store configuration details of kiosk controllers</t>
  </si>
  <si>
    <t>4.9.12. Ability to facilitate a request to the HES upon receiving a messaged/instruction from applicable systems to remotely update  kiosk controller firmware and record the firmware version</t>
  </si>
  <si>
    <t>4.9.11. Ability to initiate and send a request to the HES upon receiving a messaged/instruction from applicable systems to remotely update  kiosk controller firmware and record the firmware version</t>
  </si>
  <si>
    <t>4.9.10. Ability to facilitate a request to the HES upon receiving a messaged/instruction from  applicable systems to remotely update of Data Concentrator/Network Gateway firmware and record the firmware version</t>
  </si>
  <si>
    <t>4.9.9. Ability to initiate and send a request to the HES upon receiving a messaged/instruction from  applicable systems to remotely update of Data Concentrator/Network Gateway firmware and record the firmware version</t>
  </si>
  <si>
    <t>4.9.8. Ability to facilitate a request to the HES upon receiving a messaged/instruction from applicable systems to remotely update the meter firmware and record the firmware version</t>
  </si>
  <si>
    <t>4.9.7. Ability to initiate and send a request to the HES upon receiving a messaged/instruction from applicable systems to remotely update the meter firmware and record the firmware version</t>
  </si>
  <si>
    <t>4.9.6. Ability to facilitate a request to the HES upon receiving a messaged/instruction from CC&amp;B or any other applicable system to configure and change of tariffs remotely</t>
  </si>
  <si>
    <t xml:space="preserve">4.9.5. Ability to initiate and send a request to the HES upon receiving a messaged/instruction from CC&amp;B or any other applicable system to configure and change of tariffs remotely  </t>
  </si>
  <si>
    <t xml:space="preserve">4.9.4. Ability to facilitate  a request to the HES upon receiving a messaged/instruction from CC&amp;B or any other applicable system to configure and change account object remotely </t>
  </si>
  <si>
    <t xml:space="preserve">4.9.3. Ability to initiate and send a request to the HES upon receiving a messaged/instruction from CC&amp;B or any other applicable system to configure and change account object remotely </t>
  </si>
  <si>
    <t xml:space="preserve">4.9.2. Ability to facilitate  a request to the HES upon receiving a messaged/instruction from CC&amp;B or any other applicable system to change a meter from prepayment to post-paid mode and vice versa based. </t>
  </si>
  <si>
    <t xml:space="preserve">4.9.1. Ability to initiate and send a request to the HES upon receiving a messaged/instruction from CC&amp;B or any other applicable system to change a meter from prepayment to post-paid mode and vice versa based. </t>
  </si>
  <si>
    <t>4.8.1. Ability to receive and store tamper detection alerts from the meter that are sent to the MDMS by the HES.</t>
  </si>
  <si>
    <t>Ability to Cater for the recording and storage of metering events and alarms that are sent to the MDMS by the HES.</t>
  </si>
  <si>
    <t>4.5.3. Ability to support Meter Asset Management</t>
  </si>
  <si>
    <t>4.5.2. Ability to facilitate Registering, de-registering, commissioning, de-commissioning of  HES and MDMS of meters, Data Concentrator/Network Gateway, appliance control devices and Kiosk Controller</t>
  </si>
  <si>
    <t>MDMSBRF2
MDMSBRF3</t>
  </si>
  <si>
    <t xml:space="preserve">4.4.1. Ability to initiate reading and controls for a specific meter on request/demand. The actual reading of the meter will be executed by the HES. </t>
  </si>
  <si>
    <t>Ability to support Integrated and automated Disconnections / Reconnections, power status checks, interactive reads and pings from the HES that are initiated by integrated systems.</t>
  </si>
  <si>
    <t>4.2.2. Peak/Off-peak and Critical-peak day tariffs, for all customers are to be calculated and displayed via various communication channels - 9.2.(C)</t>
  </si>
  <si>
    <r>
      <t xml:space="preserve">4.2.1. Ability to Perform calculations, aggregations and summations such as: the generation of billing determinants for billed meters as well as statistical metering - </t>
    </r>
    <r>
      <rPr>
        <b/>
        <sz val="10"/>
        <color theme="1"/>
        <rFont val="Arial"/>
        <family val="2"/>
      </rPr>
      <t>9.2.(C)</t>
    </r>
  </si>
  <si>
    <t xml:space="preserve">4.1.4. The MDMS must be capable of accepting manually-entered values, which should be recorded in a log, in such a manner as to be traceable, without overwriting any automatically recorded values. Estimated/manipulated values into MDMS should be flagged </t>
  </si>
  <si>
    <t>4.1.3. There should be no limitation on what MDMS can be provided with in terms of interval metering data (kWh Import, kWh Export, Q1 kvarh, Q2 kvarh, Q3 kvarh and Q4 kvarh, for any metering point available</t>
  </si>
  <si>
    <t xml:space="preserve">4.1.1. Ability to process AMI interval and usage data from separate AMI systems, back office systems &amp; communication devices. </t>
  </si>
  <si>
    <t xml:space="preserve">12. Upload Logs from MDMS to back-end  Sytems  </t>
  </si>
  <si>
    <t>11. Energy Balancing Report - Report on energy balancing exceedance/tolerance</t>
  </si>
  <si>
    <t>10.6. HES communication perfomance reports (communication between HES and field devices)</t>
  </si>
  <si>
    <t>10.5 User performance reports - Activities conducted by users.  Could be part of audit trails</t>
  </si>
  <si>
    <t>10.4 Estimations done for the month</t>
  </si>
  <si>
    <t xml:space="preserve">10.3 Performance relating to events/alarms, meter time &amp; date, battery lows etc (if it is to be recorderd by MDMS </t>
  </si>
  <si>
    <t>10.2. Performance relating to control functionality such as remote connects/disconnects, firmware upgrades etc (if initiated by MDMS - to be confirmed by Edison update on functional requirements)</t>
  </si>
  <si>
    <t>10.1. Number of files received &amp; processed by MDMS</t>
  </si>
  <si>
    <t>10. Performance Reports</t>
  </si>
  <si>
    <t>9. Percentage Variance Report - The percentage variance report will be calculations on main – check.</t>
  </si>
  <si>
    <t>8.4. Low and no consumption report</t>
  </si>
  <si>
    <t>8.3 KVA exceedence vs NMD</t>
  </si>
  <si>
    <t>8.2 Consumption per tariff rate ofr multiple metering points</t>
  </si>
  <si>
    <t>8.1 Monthly KVA reports</t>
  </si>
  <si>
    <t>8. Consumption Report  - Supplier to also demonstrate graphical representation of report (Timelines need to be flexible for drawings a report)</t>
  </si>
  <si>
    <t>7. Meter Profile Data Log - Supplier to also demonstrate graphical representation of report (Timelines need to be flexible for drawings a report)</t>
  </si>
  <si>
    <t xml:space="preserve">6. Changed Data Log  (Timelines need to be flexible for drawings a report) </t>
  </si>
  <si>
    <t>5. Data Management Log - Record of all data that has been accepted or rejected</t>
  </si>
  <si>
    <t>4. Auto Plug/Auto Estimation Report - Auto plugging of check data when main data is not available.  Supplier to demonstrate rules around auto-plugging.</t>
  </si>
  <si>
    <t>3. Validation and Estimation Report</t>
  </si>
  <si>
    <t>2. Data Availability Report (Timelines need to be flexible for drawings a report for 1 day, 2 days, 1 month)</t>
  </si>
  <si>
    <t>1. Upload logs from all HES (uploaded files from HES to MDMS - Success/Failures etc)</t>
  </si>
  <si>
    <t>The Supplier should demonstrate the following reports (generated by the MDMS or associated tools used to interface to the MDMS e.g. Power BI, SAS).  Where possible graphical representation of the reports should also be demonstrated:</t>
  </si>
  <si>
    <t>Demonstrate how the system handles audit trail management</t>
  </si>
  <si>
    <t>The supplier shall demonstrate the capability of the system to store data retrieved from a pre-paid meter by the HES. In addition to events, alarms and profile data, the data stored for pre-paid meters will include the following:
o	Firmware Version
o	Decoder Reference Number/Meter serial number
o	Primary Token Carrier Type
o	Encryption Algorithm
o	Tariff Index
o	Key Revision Key Type
o	Maximum Power Limit
o	Available kWh Credit
o	Cumulative kWh Energy Consumption
o	Last Credit Token
o	Tamper Status
o	GPS Coordinates
o	Supply Group Code</t>
  </si>
  <si>
    <t>Siupport for additiona prepyment registers</t>
  </si>
  <si>
    <t>The supplier shall demonstrate the capability of the MDMS to store and send to the HES a token for pre-paid meters created by a vending system. For the purpose of the demonstration, a dummy token created by a supplier (not necessarily from a vending system) may be used.</t>
  </si>
  <si>
    <t>Support for virtual tokens</t>
  </si>
  <si>
    <t>The supplier shall demonstrate the capability of the MDMS to support both kWh and currency token meters as well indicating if the meter is on currency or kWh mode.</t>
  </si>
  <si>
    <t>Support for currency and kWh meters</t>
  </si>
  <si>
    <t>Supplier to demonstrate the capability of the MDMS to generated a bill for smart prepayment meters based on the consumption profile stored in the system. It shall be possible to generate a bill for prepayment meters every months, every 6 months or once a year.</t>
  </si>
  <si>
    <t>Generation of Prepyment bill</t>
  </si>
  <si>
    <t xml:space="preserve">Demonstrate the abilityof the system to support remote connect/disconnect for Large Power Users who are on prepyment metering </t>
  </si>
  <si>
    <t>Remote connect/disconnect for LPUs</t>
  </si>
  <si>
    <t xml:space="preserve">The supplier shall demonstrate the capability of the MDMS to support backend prepayment for Larger Power Users (Prepayment tool for LPUs)
• Current tariffs must be catered for (i.e Demand charges, Network charges, etc.)
• Provide for an interface to send commands to metering points via a communication interface
• Provide for an interface to send commands to metering points via SCADA
</t>
  </si>
  <si>
    <t>Prepayment tool for LPU</t>
  </si>
  <si>
    <t xml:space="preserve">Suppliers to demonstrate the available platforms for the provison of data to customers such as web portal and the security mechanisms in place to restrict customer access.  Standardising of reports and graphs </t>
  </si>
  <si>
    <t>Demonstate the MDMS capbility to initiate on demand reads and the triggers that initiate such reads from a meter (via  the approproiate HES).  Supplier to demonstrate how the demand reads are channelled to the appropriate HES and managed across multiple HES.</t>
  </si>
  <si>
    <t>Supplier's Comments</t>
  </si>
  <si>
    <t>General Requirements</t>
  </si>
  <si>
    <t>Non Functional Requirements</t>
  </si>
  <si>
    <t>1) This sheet is for informational purposes only. It will become applicable if you are shortlisted and are required to come for demonstration</t>
  </si>
  <si>
    <t>Demonstration Room</t>
  </si>
  <si>
    <t>Vendor Input</t>
  </si>
  <si>
    <t>Partial Compliance</t>
  </si>
  <si>
    <t xml:space="preserve">No Compliance </t>
  </si>
  <si>
    <t>Eskom Evaluation</t>
  </si>
  <si>
    <t>2) A proposed agenda to be presented consisting of:
• Cart Blance Marketing of product
• Userability, Help, Training material demonstration"
• Functional demonstrations according to pre-defined test specifications
• Non-Functional demonstrations according to pre-defined test specifications
• Q&amp;A"</t>
  </si>
  <si>
    <t>dd</t>
  </si>
  <si>
    <t>Max Score</t>
  </si>
  <si>
    <t>7.1.4 Training  - Documentation to be provided in English.</t>
  </si>
  <si>
    <t xml:space="preserve">7.1.4.1 Bidder will provide the training needs by ESKOM technical staff to participate in the implementation, operation and maintain the system.
Please substantiate by describing the approach followed and how this will take place in the deployment cycle
</t>
  </si>
  <si>
    <t xml:space="preserve">7.1.4.2 Bidder will provide all relevant technical documentation needed by ESKOM technical staff to maintain and operate the system. Please list the training courses available for technical staff
</t>
  </si>
  <si>
    <t xml:space="preserve">7.1.1.1 Project management will be done according to a structured, internationally-recognised project management methodology. Substantiate by providing details of the methodology used. </t>
  </si>
  <si>
    <t>7.1.1.2 Describe the tools and templates to be utilised to address work definition, progress monitoring, reporting, risk management, and configuration management.</t>
  </si>
  <si>
    <t>7.1.1.3 Describe the manpower commitment of the Employer recommended for the timely completion of the project.</t>
  </si>
  <si>
    <t>7.1.1.4 Management of project delivery will be done according to a detailed project plan. Substantiate by providing a high-level project plan for the implementation</t>
  </si>
  <si>
    <t>7.1.1.5 Describe your estimates for the duration and completion of all project activities.</t>
  </si>
  <si>
    <t>7.1.1.6 Describe the milestones and deliverables associated with each activity above.</t>
  </si>
  <si>
    <t>7.1.1.7 Describe what factors or requirements in the Invitation to Tender have the greatest risk of affecting the timely delivery of the system.</t>
  </si>
  <si>
    <r>
      <t xml:space="preserve">7.1.1.8 Describe the </t>
    </r>
    <r>
      <rPr>
        <i/>
        <sz val="10"/>
        <color theme="1"/>
        <rFont val="Arial"/>
        <family val="2"/>
      </rPr>
      <t>Employer</t>
    </r>
    <r>
      <rPr>
        <sz val="10"/>
        <color theme="1"/>
        <rFont val="Arial"/>
        <family val="2"/>
      </rPr>
      <t xml:space="preserve"> inputs related to any of the activities listed above.</t>
    </r>
  </si>
  <si>
    <t>7.1.1.9 Provide details of the proposed project manager, including qualifications and experience on projects of similar size and complexity.</t>
  </si>
  <si>
    <t>7.1.1.10 Provide details of other proposed project management related resources, including qualifications and experience on projects of similar size and complexity.</t>
  </si>
  <si>
    <t>7.1.1.11 Describe where project management resources will be located for the duration of the project. (Please note that all resources required for the implementation of the project must be located in South Africa. Critical resources will be accommodated for within the Eskom offices). Provide a declaration that this will be done.</t>
  </si>
  <si>
    <t>7.1.1.12 Describe the nature of your resources with respect to MDMS product implementation, including resources based in the Republic of South Africa.</t>
  </si>
  <si>
    <t>7.1.1.13 Provide details of the technical resources to be employed on the proposed application solution activities related to this Invitation (names, qualifications, experience).  Where resources are not permanent employees, indicate this clearly.</t>
  </si>
  <si>
    <t>7.1.1.14 Provide a resource plan, indicating the proposed utilisation details for each resource.</t>
  </si>
  <si>
    <t xml:space="preserve">7.1.4.6 The bidder will develop and test Training Assessment Tools with the scope of Eskom Training Provider (EAL) on LSO
</t>
  </si>
  <si>
    <t>7.1.5.5 The installation scope covers both PRODUCTION, TEST and DISASTER RECOVERY ENVIRONMENTS</t>
  </si>
  <si>
    <t xml:space="preserve">7.1.5.3 Eskom will provide the necessary hardware infrasructure, operating system and database software as per Eskom's Standards. 
</t>
  </si>
  <si>
    <t xml:space="preserve">7.1.5.12 Describe the optimal physical architecture needed to host the solution. Include technical specifications of the operating system(s), CPU capacity, RAM, disk storage, and other. 
Please provide enough detail to allow ESKOM to proceed with the procurement of the infrastructure. The costing for the required hardware must be provided as an option to the overall contract.
</t>
  </si>
  <si>
    <t xml:space="preserve">7.1.6.2 Bidder is expected to support ESKOM Testing Team across all testing phases with the following: 
(a) Configure Test Environment 
(b) Defect Resolution
(b) Tool to extracts test data  
(d) Adherence to Eskom Release and Deployment procedure
Please note the Eskom Standard is for testing is HP Quality Centre.
</t>
  </si>
  <si>
    <t>7.1.7.2 Describe a change management strategy which focuses on end-user readiness, capacity to change, end-user awareness and communication during the deployment of the system. Include resources required as a minimum fron both the potential bidder as well as the employer.</t>
  </si>
  <si>
    <t>7.1.8.2  The bidder must provide 3 months Stabillization Support after implementation. Describe in detail the processes etc of how this will be achieved.</t>
  </si>
  <si>
    <t>7.1.8.1  The bidder must provide Full support during implementation. Describe in detail the processes etc of how Post Implementation Support will be achieved.</t>
  </si>
  <si>
    <t>7.1.3.2 The MDMS is increasingly viewed as a central system providing not only the core meter data repository functionality but also enabling a number of  non-traditional uses such as: demand-response, network loss management, outage event analysis, deployment planning and real-time interactions with customer portals. Does your solution comply to this and how are these achieved. Please add integration used if any.</t>
  </si>
  <si>
    <t>7.1.3.3 Bidder must during the execution of the project receive approval from ADR before proceeding with implementation of the system in PRODUCTION. The submission must be accompanied by among others:
- Performance Test Results
- Functional Test Results
- Any Integration Test Results
- Non Functional Test Results
- Complete System Test Results
- Any Regression Tests Results
- User Acceptance Tests Results
- Disaster Recovery Test Results
etc. Provide confirmation that this will be executed during implementation.</t>
  </si>
  <si>
    <t xml:space="preserve">7.1.4.3 Bidder will provide the training needed by ESKOM MDMS users in the different roles they will be playing on the system.
Please substantiate by describing the approach followed and how this will take place in the deployment cycle
</t>
  </si>
  <si>
    <t>7.1.4.4 Bidder will provide all relevant  documentation needed by ESKOM MDMS User Community to use the system. Please list the training course available to system users</t>
  </si>
  <si>
    <r>
      <t xml:space="preserve">7.1.5.8 Bidder will maintain a record of all functional components which rely on customisation, as opposed to configuration, to meet the user requirements. </t>
    </r>
    <r>
      <rPr>
        <sz val="10"/>
        <rFont val="Arial"/>
        <family val="2"/>
      </rPr>
      <t>This list will be used by the bidder for impact analysis of any upgrade.</t>
    </r>
  </si>
  <si>
    <t>Score</t>
  </si>
  <si>
    <t>6) All tenders to achieve 100%</t>
  </si>
  <si>
    <t xml:space="preserve">Phase 1 </t>
  </si>
  <si>
    <t>Phase 2</t>
  </si>
  <si>
    <t>Fumctional Requirements</t>
  </si>
  <si>
    <t>Non-Functional Requirements</t>
  </si>
  <si>
    <t>Organisational Requirements</t>
  </si>
  <si>
    <t>Phase 3</t>
  </si>
  <si>
    <t>Demonstration</t>
  </si>
  <si>
    <t>Gatekeepers Requirements</t>
  </si>
  <si>
    <t>Additional Instructions</t>
  </si>
  <si>
    <t>Weightings</t>
  </si>
  <si>
    <t>The MDMS data model and data interchange shall be compliant with the IEC 61968 standard for data models and IEC 61970 for data integration. The Respondent must declare that they will comply to the above mentioned standards before or no later thab contract award?</t>
  </si>
  <si>
    <r>
      <rPr>
        <b/>
        <sz val="10"/>
        <rFont val="Arial"/>
        <family val="2"/>
      </rPr>
      <t>Compliance to Schedule A/B (Documentation)</t>
    </r>
    <r>
      <rPr>
        <sz val="10"/>
        <rFont val="Arial"/>
        <family val="2"/>
      </rPr>
      <t xml:space="preserve">
Note: 
Respondent to fully complete and submit schedule A/B. if not fully completed vendor will be disqualified</t>
    </r>
  </si>
  <si>
    <t>If a tenderer does not have access to a Head End System, the tenderer may utilise a simulated HES for the purpose of the demonstration</t>
  </si>
  <si>
    <t xml:space="preserve">Demonstrate MDMS automated functionality of retrieving data from a HES.  </t>
  </si>
  <si>
    <t>4) Reference files must be posted under the relevant folder names indicated below for the different sections of this workbook.</t>
  </si>
  <si>
    <t>5) Filenames must be descriptive to indicate what information it contains.</t>
  </si>
  <si>
    <t>7) The reference columns in all sheets are to be completed . Suppliers are required to reference supporting documentation to justify stated compliance.</t>
  </si>
  <si>
    <t>1) Complete the questionnaire as part of the tender</t>
  </si>
  <si>
    <t>Mandatory Requirements</t>
  </si>
  <si>
    <t>5) All mandatory requirements must be answer with a "Yes" before the tenderer can be evaluated further for Phase 2 and Phase 3 of evaluations</t>
  </si>
  <si>
    <t xml:space="preserve">6) This excel document must be provided in duplicate with the name of the duplicate being “MDMS Schedules - Copy”.  </t>
  </si>
  <si>
    <t>All Mandatory Requirements must be answer with a "Yes" before the tenderer can be evaluated further for Phase 2 and Phase 3 evaluations</t>
  </si>
  <si>
    <t>Mandatory Requirements Returnable</t>
  </si>
  <si>
    <t xml:space="preserve">General Questionnaire </t>
  </si>
  <si>
    <t>Total</t>
  </si>
  <si>
    <t>Based on Phase 2 &amp; Phase 3 Scoring</t>
  </si>
  <si>
    <t>Tenderers to achieve a minimum score of 75% to qualify to move to Phase 3</t>
  </si>
  <si>
    <t>Tenderers to achieve 100% to qualify to move to Phase 2</t>
  </si>
  <si>
    <t xml:space="preserve">Tendereres to achieve a minimum score of 85% to qualify for an overal score </t>
  </si>
  <si>
    <t>Tenders to achieve a minimum score of 81% based on scoring in Phase 2 (weighting of 40%) and phase 3 (weighting of 60%) to qualify for an overall score</t>
  </si>
  <si>
    <t>1) Complete the general questionnaire as as part of the tender</t>
  </si>
  <si>
    <t xml:space="preserve">Indicate if the proposed solution are certified and integrates with the standards below:
1. X86 Hypervisor - VMware  vSphere 5.0.0
2. Unix Virtualizaton - IBM P Series
3. DBMS - Oracle 12c  R2 and MS SQL  2014, 2016
4. Server OS - MS Server 2016 R2, SLES 11 SP2 and AIX 7
5. Client OS - Windows 7, 8, 10
6. Browser - IE 8, 9, 11 and Firefox 39
7. Load Balancer (ADM) - F5 Viprion
8. Network Optimizing - Cisco WAAS
9. LDAP – Microsoft Active Directory
10. Single Sign on – Kerberos11.                                                                 11. SAML 2.0
12. TLS 1.2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</si>
</sst>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9" x14ac:knownFonts="1">
    <font>
      <sz val="11"/>
      <color theme="1"/>
      <name val="Calibri"/>
      <family val="2"/>
      <scheme val="minor"/>
    </font>
    <font>
      <sz val="12"/>
      <color indexed="30"/>
      <name val="Arial"/>
      <family val="2"/>
    </font>
    <font>
      <b/>
      <sz val="12"/>
      <name val="Arial"/>
      <family val="2"/>
    </font>
    <font>
      <b/>
      <sz val="11"/>
      <name val="Arial"/>
      <family val="2"/>
    </font>
    <font>
      <b/>
      <sz val="10"/>
      <name val="Arial"/>
      <family val="2"/>
    </font>
    <font>
      <sz val="10"/>
      <name val="Arial"/>
      <family val="2"/>
    </font>
    <font>
      <u/>
      <sz val="11"/>
      <color theme="10"/>
      <name val="Calibri"/>
      <family val="2"/>
      <scheme val="minor"/>
    </font>
    <font>
      <sz val="10"/>
      <color theme="1"/>
      <name val="Arial"/>
      <family val="2"/>
    </font>
    <font>
      <b/>
      <sz val="12"/>
      <color theme="1"/>
      <name val="Arial"/>
      <family val="2"/>
    </font>
    <font>
      <b/>
      <sz val="14"/>
      <color theme="1"/>
      <name val="Arial"/>
      <family val="2"/>
    </font>
    <font>
      <b/>
      <sz val="10"/>
      <color theme="1"/>
      <name val="Arial"/>
      <family val="2"/>
    </font>
    <font>
      <b/>
      <sz val="16"/>
      <color rgb="FF0070C0"/>
      <name val="Arial"/>
      <family val="2"/>
    </font>
    <font>
      <b/>
      <i/>
      <sz val="10"/>
      <name val="Arial"/>
      <family val="2"/>
    </font>
    <font>
      <sz val="10"/>
      <color rgb="FF000000"/>
      <name val="Arial"/>
      <family val="2"/>
    </font>
    <font>
      <sz val="11"/>
      <color rgb="FF006100"/>
      <name val="Calibri"/>
      <family val="2"/>
      <scheme val="minor"/>
    </font>
    <font>
      <sz val="9"/>
      <name val="Arial"/>
      <family val="2"/>
    </font>
    <font>
      <b/>
      <sz val="10"/>
      <color theme="0"/>
      <name val="Arial"/>
      <family val="2"/>
    </font>
    <font>
      <sz val="11"/>
      <color theme="0"/>
      <name val="Calibri"/>
      <family val="2"/>
      <scheme val="minor"/>
    </font>
    <font>
      <b/>
      <sz val="16"/>
      <color theme="0"/>
      <name val="Arial"/>
      <family val="2"/>
    </font>
    <font>
      <sz val="12"/>
      <color theme="0"/>
      <name val="Arial"/>
      <family val="2"/>
    </font>
    <font>
      <u/>
      <sz val="10"/>
      <color indexed="12"/>
      <name val="Arial"/>
      <family val="2"/>
    </font>
    <font>
      <sz val="10"/>
      <name val="Arial"/>
      <family val="2"/>
    </font>
    <font>
      <u/>
      <sz val="10"/>
      <color indexed="12"/>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2"/>
      <color theme="1"/>
      <name val="Calibri"/>
      <family val="2"/>
      <scheme val="minor"/>
    </font>
    <font>
      <sz val="11"/>
      <color rgb="FFFF0000"/>
      <name val="Calibri"/>
      <family val="2"/>
      <scheme val="minor"/>
    </font>
    <font>
      <sz val="11"/>
      <color theme="1"/>
      <name val="Calibri"/>
      <family val="2"/>
    </font>
    <font>
      <b/>
      <sz val="10"/>
      <color rgb="FFFFFFFF"/>
      <name val="Arial"/>
      <family val="2"/>
    </font>
    <font>
      <sz val="12"/>
      <color rgb="FF0066CC"/>
      <name val="Arial"/>
      <family val="2"/>
    </font>
    <font>
      <b/>
      <sz val="16"/>
      <color rgb="FFFFFFFF"/>
      <name val="Arial"/>
      <family val="2"/>
    </font>
    <font>
      <sz val="12"/>
      <color rgb="FFFFFFFF"/>
      <name val="Arial"/>
      <family val="2"/>
    </font>
    <font>
      <sz val="11"/>
      <color rgb="FFFFFFFF"/>
      <name val="Calibri"/>
      <family val="2"/>
    </font>
    <font>
      <b/>
      <sz val="14"/>
      <color rgb="FF000000"/>
      <name val="Arial"/>
      <family val="2"/>
    </font>
    <font>
      <b/>
      <sz val="12"/>
      <color rgb="FF000000"/>
      <name val="Arial"/>
      <family val="2"/>
    </font>
    <font>
      <b/>
      <sz val="10"/>
      <color rgb="FF000000"/>
      <name val="Arial"/>
      <family val="2"/>
    </font>
    <font>
      <sz val="11"/>
      <color rgb="FFFF0000"/>
      <name val="Calibri"/>
      <family val="2"/>
    </font>
    <font>
      <b/>
      <sz val="14"/>
      <color theme="0"/>
      <name val="Arial"/>
      <family val="2"/>
    </font>
    <font>
      <sz val="11"/>
      <color theme="1"/>
      <name val="Arial"/>
      <family val="2"/>
    </font>
    <font>
      <b/>
      <sz val="11"/>
      <color theme="1"/>
      <name val="Arial"/>
      <family val="2"/>
    </font>
    <font>
      <sz val="9"/>
      <color theme="1"/>
      <name val="Arial"/>
      <family val="2"/>
    </font>
    <font>
      <b/>
      <sz val="9"/>
      <name val="Arial"/>
      <family val="2"/>
    </font>
    <font>
      <b/>
      <sz val="11"/>
      <color theme="0"/>
      <name val="Arial"/>
      <family val="2"/>
    </font>
    <font>
      <sz val="11"/>
      <name val="Arial"/>
      <family val="2"/>
    </font>
    <font>
      <sz val="12"/>
      <name val="Arial"/>
      <family val="2"/>
    </font>
    <font>
      <i/>
      <sz val="10"/>
      <color theme="1"/>
      <name val="Arial"/>
      <family val="2"/>
    </font>
    <font>
      <sz val="10"/>
      <color rgb="FFFF0000"/>
      <name val="Arial"/>
      <family val="2"/>
    </font>
    <font>
      <b/>
      <sz val="9"/>
      <color indexed="81"/>
      <name val="Tahoma"/>
      <family val="2"/>
    </font>
    <font>
      <sz val="9"/>
      <color indexed="81"/>
      <name val="Tahoma"/>
      <family val="2"/>
    </font>
    <font>
      <sz val="11"/>
      <color theme="1"/>
      <name val="Calibri"/>
      <family val="2"/>
      <scheme val="minor"/>
    </font>
    <font>
      <sz val="12"/>
      <color theme="1"/>
      <name val="Arial"/>
      <family val="2"/>
    </font>
    <font>
      <b/>
      <sz val="14"/>
      <name val="Arial"/>
      <family val="2"/>
    </font>
    <font>
      <b/>
      <sz val="11"/>
      <color theme="1"/>
      <name val="Calibri"/>
      <family val="2"/>
      <scheme val="minor"/>
    </font>
    <font>
      <b/>
      <sz val="14"/>
      <color theme="1"/>
      <name val="Calibri"/>
      <family val="2"/>
      <scheme val="minor"/>
    </font>
  </fonts>
  <fills count="51">
    <fill>
      <patternFill patternType="none"/>
    </fill>
    <fill>
      <patternFill patternType="gray125"/>
    </fill>
    <fill>
      <patternFill patternType="solid">
        <fgColor indexed="42"/>
        <bgColor indexed="64"/>
      </patternFill>
    </fill>
    <fill>
      <patternFill patternType="solid">
        <fgColor rgb="FFFFFF00"/>
        <bgColor indexed="64"/>
      </patternFill>
    </fill>
    <fill>
      <patternFill patternType="lightDown">
        <bgColor theme="0" tint="-4.9989318521683403E-2"/>
      </patternFill>
    </fill>
    <fill>
      <patternFill patternType="solid">
        <fgColor theme="4" tint="0.79998168889431442"/>
        <bgColor indexed="64"/>
      </patternFill>
    </fill>
    <fill>
      <patternFill patternType="solid">
        <fgColor theme="6" tint="0.39997558519241921"/>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rgb="FFFF0000"/>
        <bgColor indexed="64"/>
      </patternFill>
    </fill>
    <fill>
      <patternFill patternType="solid">
        <fgColor theme="0"/>
        <bgColor indexed="64"/>
      </patternFill>
    </fill>
    <fill>
      <patternFill patternType="solid">
        <fgColor rgb="FFC6EFCE"/>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0.249977111117893"/>
        <bgColor indexed="64"/>
      </patternFill>
    </fill>
    <fill>
      <patternFill patternType="solid">
        <fgColor rgb="FFFF0000"/>
        <bgColor rgb="FF000000"/>
      </patternFill>
    </fill>
    <fill>
      <patternFill patternType="solid">
        <fgColor rgb="FFC4D79B"/>
        <bgColor rgb="FF000000"/>
      </patternFill>
    </fill>
    <fill>
      <patternFill patternType="lightDown">
        <fgColor rgb="FF000000"/>
        <bgColor rgb="FFF2F2F2"/>
      </patternFill>
    </fill>
    <fill>
      <patternFill patternType="solid">
        <fgColor rgb="FFDCE6F1"/>
        <bgColor rgb="FF000000"/>
      </patternFill>
    </fill>
    <fill>
      <patternFill patternType="solid">
        <fgColor rgb="FFC6EFCE"/>
        <bgColor rgb="FFFFFFFF"/>
      </patternFill>
    </fill>
    <fill>
      <patternFill patternType="solid">
        <fgColor rgb="FFD9D9D9"/>
        <bgColor rgb="FF000000"/>
      </patternFill>
    </fill>
    <fill>
      <patternFill patternType="solid">
        <fgColor theme="3"/>
        <bgColor indexed="64"/>
      </patternFill>
    </fill>
    <fill>
      <patternFill patternType="solid">
        <fgColor rgb="FF92D050"/>
        <bgColor indexed="64"/>
      </patternFill>
    </fill>
    <fill>
      <patternFill patternType="solid">
        <fgColor theme="8" tint="0.39997558519241921"/>
        <bgColor indexed="64"/>
      </patternFill>
    </fill>
    <fill>
      <patternFill patternType="solid">
        <fgColor rgb="FF00B050"/>
        <bgColor indexed="64"/>
      </patternFill>
    </fill>
    <fill>
      <patternFill patternType="solid">
        <fgColor rgb="FFE4E3E5"/>
        <bgColor indexed="64"/>
      </patternFill>
    </fill>
    <fill>
      <patternFill patternType="darkDown">
        <bgColor theme="3" tint="0.79995117038483843"/>
      </patternFill>
    </fill>
    <fill>
      <patternFill patternType="darkDown">
        <bgColor theme="3" tint="0.79998168889431442"/>
      </patternFill>
    </fill>
    <fill>
      <patternFill patternType="solid">
        <fgColor theme="3" tint="0.79998168889431442"/>
        <bgColor indexed="64"/>
      </patternFill>
    </fill>
    <fill>
      <patternFill patternType="solid">
        <fgColor rgb="FFFFC000"/>
        <bgColor indexed="64"/>
      </patternFill>
    </fill>
    <fill>
      <patternFill patternType="solid">
        <fgColor rgb="FFCCFFCC"/>
        <bgColor indexed="64"/>
      </patternFill>
    </fill>
  </fills>
  <borders count="6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bottom style="thin">
        <color indexed="64"/>
      </bottom>
      <diagonal/>
    </border>
    <border>
      <left/>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top style="thin">
        <color indexed="64"/>
      </top>
      <bottom/>
      <diagonal/>
    </border>
    <border>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s>
  <cellStyleXfs count="48">
    <xf numFmtId="0" fontId="0" fillId="0" borderId="0"/>
    <xf numFmtId="0" fontId="6" fillId="0" borderId="0" applyNumberFormat="0" applyFill="0" applyBorder="0" applyAlignment="0" applyProtection="0"/>
    <xf numFmtId="0" fontId="5" fillId="0" borderId="0"/>
    <xf numFmtId="0" fontId="14" fillId="11" borderId="0" applyNumberFormat="0" applyBorder="0" applyAlignment="0" applyProtection="0"/>
    <xf numFmtId="0" fontId="20" fillId="0" borderId="0" applyNumberFormat="0" applyFill="0" applyBorder="0" applyAlignment="0" applyProtection="0">
      <alignment vertical="top"/>
      <protection locked="0"/>
    </xf>
    <xf numFmtId="0" fontId="23" fillId="12" borderId="0" applyNumberFormat="0" applyBorder="0" applyAlignment="0" applyProtection="0"/>
    <xf numFmtId="0" fontId="23" fillId="13" borderId="0" applyNumberFormat="0" applyBorder="0" applyAlignment="0" applyProtection="0"/>
    <xf numFmtId="0" fontId="21" fillId="0" borderId="0"/>
    <xf numFmtId="0" fontId="23" fillId="14" borderId="0" applyNumberFormat="0" applyBorder="0" applyAlignment="0" applyProtection="0"/>
    <xf numFmtId="0" fontId="23" fillId="15" borderId="0" applyNumberFormat="0" applyBorder="0" applyAlignment="0" applyProtection="0"/>
    <xf numFmtId="0" fontId="23" fillId="16" borderId="0" applyNumberFormat="0" applyBorder="0" applyAlignment="0" applyProtection="0"/>
    <xf numFmtId="0" fontId="23" fillId="17" borderId="0" applyNumberFormat="0" applyBorder="0" applyAlignment="0" applyProtection="0"/>
    <xf numFmtId="0" fontId="23" fillId="18" borderId="0" applyNumberFormat="0" applyBorder="0" applyAlignment="0" applyProtection="0"/>
    <xf numFmtId="0" fontId="23" fillId="19" borderId="0" applyNumberFormat="0" applyBorder="0" applyAlignment="0" applyProtection="0"/>
    <xf numFmtId="0" fontId="23" fillId="20" borderId="0" applyNumberFormat="0" applyBorder="0" applyAlignment="0" applyProtection="0"/>
    <xf numFmtId="0" fontId="23" fillId="15" borderId="0" applyNumberFormat="0" applyBorder="0" applyAlignment="0" applyProtection="0"/>
    <xf numFmtId="0" fontId="23" fillId="18" borderId="0" applyNumberFormat="0" applyBorder="0" applyAlignment="0" applyProtection="0"/>
    <xf numFmtId="0" fontId="23" fillId="21" borderId="0" applyNumberFormat="0" applyBorder="0" applyAlignment="0" applyProtection="0"/>
    <xf numFmtId="0" fontId="24" fillId="22" borderId="0" applyNumberFormat="0" applyBorder="0" applyAlignment="0" applyProtection="0"/>
    <xf numFmtId="0" fontId="24" fillId="19" borderId="0" applyNumberFormat="0" applyBorder="0" applyAlignment="0" applyProtection="0"/>
    <xf numFmtId="0" fontId="24" fillId="20" borderId="0" applyNumberFormat="0" applyBorder="0" applyAlignment="0" applyProtection="0"/>
    <xf numFmtId="0" fontId="24" fillId="23" borderId="0" applyNumberFormat="0" applyBorder="0" applyAlignment="0" applyProtection="0"/>
    <xf numFmtId="0" fontId="24" fillId="24" borderId="0" applyNumberFormat="0" applyBorder="0" applyAlignment="0" applyProtection="0"/>
    <xf numFmtId="0" fontId="24" fillId="25" borderId="0" applyNumberFormat="0" applyBorder="0" applyAlignment="0" applyProtection="0"/>
    <xf numFmtId="0" fontId="24" fillId="26" borderId="0" applyNumberFormat="0" applyBorder="0" applyAlignment="0" applyProtection="0"/>
    <xf numFmtId="0" fontId="24" fillId="27" borderId="0" applyNumberFormat="0" applyBorder="0" applyAlignment="0" applyProtection="0"/>
    <xf numFmtId="0" fontId="24" fillId="28" borderId="0" applyNumberFormat="0" applyBorder="0" applyAlignment="0" applyProtection="0"/>
    <xf numFmtId="0" fontId="24" fillId="23" borderId="0" applyNumberFormat="0" applyBorder="0" applyAlignment="0" applyProtection="0"/>
    <xf numFmtId="0" fontId="24" fillId="24" borderId="0" applyNumberFormat="0" applyBorder="0" applyAlignment="0" applyProtection="0"/>
    <xf numFmtId="0" fontId="24" fillId="29" borderId="0" applyNumberFormat="0" applyBorder="0" applyAlignment="0" applyProtection="0"/>
    <xf numFmtId="0" fontId="25" fillId="13" borderId="0" applyNumberFormat="0" applyBorder="0" applyAlignment="0" applyProtection="0"/>
    <xf numFmtId="0" fontId="26" fillId="30" borderId="37" applyNumberFormat="0" applyAlignment="0" applyProtection="0"/>
    <xf numFmtId="0" fontId="27" fillId="31" borderId="38" applyNumberFormat="0" applyAlignment="0" applyProtection="0"/>
    <xf numFmtId="0" fontId="28" fillId="0" borderId="0" applyNumberFormat="0" applyFill="0" applyBorder="0" applyAlignment="0" applyProtection="0"/>
    <xf numFmtId="0" fontId="29" fillId="14" borderId="0" applyNumberFormat="0" applyBorder="0" applyAlignment="0" applyProtection="0"/>
    <xf numFmtId="0" fontId="30" fillId="0" borderId="39" applyNumberFormat="0" applyFill="0" applyAlignment="0" applyProtection="0"/>
    <xf numFmtId="0" fontId="31" fillId="0" borderId="40" applyNumberFormat="0" applyFill="0" applyAlignment="0" applyProtection="0"/>
    <xf numFmtId="0" fontId="32" fillId="0" borderId="41" applyNumberFormat="0" applyFill="0" applyAlignment="0" applyProtection="0"/>
    <xf numFmtId="0" fontId="32" fillId="0" borderId="0" applyNumberFormat="0" applyFill="0" applyBorder="0" applyAlignment="0" applyProtection="0"/>
    <xf numFmtId="0" fontId="22" fillId="0" borderId="0" applyNumberFormat="0" applyFill="0" applyBorder="0" applyAlignment="0" applyProtection="0">
      <alignment vertical="top"/>
      <protection locked="0"/>
    </xf>
    <xf numFmtId="0" fontId="33" fillId="17" borderId="37" applyNumberFormat="0" applyAlignment="0" applyProtection="0"/>
    <xf numFmtId="0" fontId="34" fillId="0" borderId="42" applyNumberFormat="0" applyFill="0" applyAlignment="0" applyProtection="0"/>
    <xf numFmtId="0" fontId="35" fillId="32" borderId="0" applyNumberFormat="0" applyBorder="0" applyAlignment="0" applyProtection="0"/>
    <xf numFmtId="0" fontId="21" fillId="33" borderId="43" applyNumberFormat="0" applyFont="0" applyAlignment="0" applyProtection="0"/>
    <xf numFmtId="0" fontId="36" fillId="30" borderId="44" applyNumberFormat="0" applyAlignment="0" applyProtection="0"/>
    <xf numFmtId="0" fontId="37" fillId="0" borderId="0" applyNumberFormat="0" applyFill="0" applyBorder="0" applyAlignment="0" applyProtection="0"/>
    <xf numFmtId="0" fontId="38" fillId="0" borderId="45" applyNumberFormat="0" applyFill="0" applyAlignment="0" applyProtection="0"/>
    <xf numFmtId="0" fontId="39" fillId="0" borderId="0" applyNumberFormat="0" applyFill="0" applyBorder="0" applyAlignment="0" applyProtection="0"/>
  </cellStyleXfs>
  <cellXfs count="414">
    <xf numFmtId="0" fontId="0" fillId="0" borderId="0" xfId="0"/>
    <xf numFmtId="0" fontId="0" fillId="3" borderId="1" xfId="0" applyFill="1" applyBorder="1"/>
    <xf numFmtId="0" fontId="0" fillId="3" borderId="2" xfId="0" applyFill="1" applyBorder="1"/>
    <xf numFmtId="0" fontId="0" fillId="3" borderId="3" xfId="0" applyFill="1" applyBorder="1"/>
    <xf numFmtId="0" fontId="0" fillId="3" borderId="4" xfId="0" applyFill="1" applyBorder="1"/>
    <xf numFmtId="0" fontId="0" fillId="3" borderId="0" xfId="0" applyFill="1" applyBorder="1"/>
    <xf numFmtId="0" fontId="0" fillId="3" borderId="5" xfId="0" applyFill="1" applyBorder="1"/>
    <xf numFmtId="0" fontId="0" fillId="3" borderId="6" xfId="0" applyFill="1" applyBorder="1"/>
    <xf numFmtId="0" fontId="0" fillId="3" borderId="7" xfId="0" applyFill="1" applyBorder="1"/>
    <xf numFmtId="0" fontId="0" fillId="3" borderId="8" xfId="0" applyFill="1" applyBorder="1"/>
    <xf numFmtId="0" fontId="7" fillId="0" borderId="15" xfId="0" applyFont="1" applyBorder="1" applyAlignment="1">
      <alignment vertical="center" wrapText="1"/>
    </xf>
    <xf numFmtId="0" fontId="3" fillId="0" borderId="0" xfId="0" applyFont="1" applyAlignment="1">
      <alignment horizontal="center"/>
    </xf>
    <xf numFmtId="0" fontId="3" fillId="0" borderId="0" xfId="0" applyFont="1"/>
    <xf numFmtId="0" fontId="3" fillId="0" borderId="12" xfId="0" applyFont="1" applyBorder="1" applyAlignment="1">
      <alignment horizontal="center"/>
    </xf>
    <xf numFmtId="0" fontId="0" fillId="0" borderId="0" xfId="0" applyAlignment="1">
      <alignment horizontal="left" wrapText="1"/>
    </xf>
    <xf numFmtId="0" fontId="0" fillId="0" borderId="0" xfId="0" applyAlignment="1">
      <alignment horizontal="left"/>
    </xf>
    <xf numFmtId="0" fontId="3" fillId="0" borderId="33" xfId="0" applyFont="1" applyBorder="1" applyAlignment="1">
      <alignment horizontal="center" wrapText="1"/>
    </xf>
    <xf numFmtId="0" fontId="0" fillId="0" borderId="0" xfId="0" applyAlignment="1">
      <alignment wrapText="1"/>
    </xf>
    <xf numFmtId="0" fontId="2" fillId="0" borderId="0" xfId="2" applyFont="1"/>
    <xf numFmtId="0" fontId="5" fillId="0" borderId="0" xfId="2" applyAlignment="1">
      <alignment wrapText="1"/>
    </xf>
    <xf numFmtId="0" fontId="5" fillId="0" borderId="0" xfId="2"/>
    <xf numFmtId="0" fontId="5" fillId="0" borderId="0" xfId="2" applyAlignment="1">
      <alignment horizontal="center" wrapText="1"/>
    </xf>
    <xf numFmtId="0" fontId="5" fillId="0" borderId="0" xfId="2" applyAlignment="1"/>
    <xf numFmtId="0" fontId="5" fillId="0" borderId="0" xfId="2" applyFont="1"/>
    <xf numFmtId="0" fontId="5" fillId="0" borderId="0" xfId="2" applyFont="1" applyAlignment="1">
      <alignment horizontal="center" wrapText="1"/>
    </xf>
    <xf numFmtId="0" fontId="5" fillId="0" borderId="0" xfId="2" applyFont="1" applyAlignment="1"/>
    <xf numFmtId="0" fontId="5" fillId="10" borderId="0" xfId="2" applyFont="1" applyFill="1" applyAlignment="1"/>
    <xf numFmtId="0" fontId="3" fillId="8" borderId="0" xfId="2" applyFont="1" applyFill="1"/>
    <xf numFmtId="0" fontId="3" fillId="8" borderId="0" xfId="2" applyFont="1" applyFill="1" applyAlignment="1">
      <alignment horizontal="center" wrapText="1"/>
    </xf>
    <xf numFmtId="0" fontId="3" fillId="8" borderId="0" xfId="2" applyFont="1" applyFill="1" applyAlignment="1">
      <alignment wrapText="1"/>
    </xf>
    <xf numFmtId="0" fontId="5" fillId="0" borderId="5" xfId="2" applyFont="1" applyBorder="1" applyAlignment="1">
      <alignment wrapText="1"/>
    </xf>
    <xf numFmtId="0" fontId="5" fillId="0" borderId="5" xfId="2" applyBorder="1" applyAlignment="1">
      <alignment wrapText="1"/>
    </xf>
    <xf numFmtId="0" fontId="4" fillId="7" borderId="33" xfId="2" applyFont="1" applyFill="1" applyBorder="1" applyAlignment="1">
      <alignment horizontal="center" vertical="center"/>
    </xf>
    <xf numFmtId="0" fontId="6" fillId="7" borderId="24" xfId="1" applyFill="1" applyBorder="1" applyAlignment="1" applyProtection="1">
      <alignment horizontal="center" vertical="center" wrapText="1"/>
    </xf>
    <xf numFmtId="0" fontId="5" fillId="7" borderId="25" xfId="2" applyFill="1" applyBorder="1" applyAlignment="1">
      <alignment wrapText="1"/>
    </xf>
    <xf numFmtId="0" fontId="5" fillId="3" borderId="3" xfId="2" applyFont="1" applyFill="1" applyBorder="1" applyAlignment="1">
      <alignment wrapText="1"/>
    </xf>
    <xf numFmtId="0" fontId="5" fillId="3" borderId="3" xfId="2" applyFill="1" applyBorder="1" applyAlignment="1">
      <alignment wrapText="1"/>
    </xf>
    <xf numFmtId="0" fontId="5" fillId="7" borderId="5" xfId="2" applyFill="1" applyBorder="1" applyAlignment="1">
      <alignment wrapText="1"/>
    </xf>
    <xf numFmtId="0" fontId="2" fillId="0" borderId="0" xfId="2" applyFont="1" applyAlignment="1"/>
    <xf numFmtId="0" fontId="2" fillId="0" borderId="0" xfId="2" applyFont="1" applyBorder="1" applyAlignment="1"/>
    <xf numFmtId="0" fontId="0" fillId="0" borderId="0" xfId="0"/>
    <xf numFmtId="0" fontId="7" fillId="0" borderId="0" xfId="0" applyFont="1"/>
    <xf numFmtId="0" fontId="7" fillId="0" borderId="0" xfId="0" applyFont="1" applyAlignment="1">
      <alignment wrapText="1"/>
    </xf>
    <xf numFmtId="0" fontId="7" fillId="0" borderId="0" xfId="0" applyFont="1" applyAlignment="1">
      <alignment horizontal="center" vertical="center"/>
    </xf>
    <xf numFmtId="0" fontId="7" fillId="4" borderId="9" xfId="0" applyFont="1" applyFill="1" applyBorder="1" applyAlignment="1">
      <alignment horizontal="center" vertical="center"/>
    </xf>
    <xf numFmtId="0" fontId="9" fillId="0" borderId="10" xfId="0" applyFont="1" applyBorder="1" applyAlignment="1">
      <alignment wrapText="1"/>
    </xf>
    <xf numFmtId="0" fontId="7" fillId="0" borderId="10" xfId="0" applyFont="1" applyBorder="1"/>
    <xf numFmtId="0" fontId="7" fillId="0" borderId="10" xfId="0" applyFont="1" applyFill="1" applyBorder="1"/>
    <xf numFmtId="0" fontId="7" fillId="0" borderId="15" xfId="0" applyFont="1" applyBorder="1" applyAlignment="1">
      <alignment wrapText="1"/>
    </xf>
    <xf numFmtId="0" fontId="8" fillId="5" borderId="16" xfId="0" applyFont="1" applyFill="1" applyBorder="1" applyAlignment="1">
      <alignment wrapText="1"/>
    </xf>
    <xf numFmtId="0" fontId="7" fillId="4" borderId="10" xfId="0" applyFont="1" applyFill="1" applyBorder="1" applyAlignment="1">
      <alignment horizontal="center" vertical="center"/>
    </xf>
    <xf numFmtId="0" fontId="4" fillId="0" borderId="30" xfId="0" applyFont="1" applyBorder="1" applyAlignment="1" applyProtection="1">
      <alignment horizontal="center" vertical="center" wrapText="1"/>
    </xf>
    <xf numFmtId="0" fontId="4" fillId="0" borderId="24" xfId="0" applyFont="1" applyBorder="1" applyAlignment="1" applyProtection="1">
      <alignment horizontal="center" vertical="center" wrapText="1"/>
    </xf>
    <xf numFmtId="0" fontId="5" fillId="0" borderId="30" xfId="0" applyFont="1" applyBorder="1" applyAlignment="1" applyProtection="1">
      <alignment horizontal="center" vertical="center" wrapText="1"/>
    </xf>
    <xf numFmtId="0" fontId="5" fillId="0" borderId="33" xfId="0" applyFont="1" applyBorder="1" applyAlignment="1" applyProtection="1">
      <alignment horizontal="center" vertical="center" wrapText="1"/>
    </xf>
    <xf numFmtId="0" fontId="5" fillId="0" borderId="30" xfId="0" applyFont="1" applyBorder="1" applyAlignment="1">
      <alignment horizontal="center" vertical="center"/>
    </xf>
    <xf numFmtId="0" fontId="15" fillId="11" borderId="9" xfId="3" applyFont="1" applyBorder="1" applyAlignment="1" applyProtection="1">
      <alignment horizontal="center" vertical="center"/>
      <protection locked="0"/>
    </xf>
    <xf numFmtId="0" fontId="8" fillId="5" borderId="36" xfId="0" applyFont="1" applyFill="1" applyBorder="1" applyAlignment="1">
      <alignment wrapText="1"/>
    </xf>
    <xf numFmtId="0" fontId="7" fillId="7" borderId="9" xfId="0" applyFont="1" applyFill="1" applyBorder="1" applyAlignment="1">
      <alignment horizontal="center" vertical="center"/>
    </xf>
    <xf numFmtId="0" fontId="7" fillId="7" borderId="21" xfId="0" applyFont="1" applyFill="1" applyBorder="1" applyAlignment="1">
      <alignment horizontal="center" vertical="center"/>
    </xf>
    <xf numFmtId="0" fontId="9" fillId="6" borderId="17" xfId="0" applyFont="1" applyFill="1" applyBorder="1" applyAlignment="1">
      <alignment vertical="center"/>
    </xf>
    <xf numFmtId="0" fontId="8" fillId="5" borderId="35" xfId="0" applyFont="1" applyFill="1" applyBorder="1" applyAlignment="1">
      <alignment wrapText="1"/>
    </xf>
    <xf numFmtId="0" fontId="7" fillId="4" borderId="21" xfId="0" applyFont="1" applyFill="1" applyBorder="1" applyAlignment="1">
      <alignment horizontal="center" vertical="center"/>
    </xf>
    <xf numFmtId="0" fontId="16" fillId="9" borderId="0" xfId="0" applyFont="1" applyFill="1"/>
    <xf numFmtId="0" fontId="8" fillId="5" borderId="36" xfId="0" applyFont="1" applyFill="1" applyBorder="1" applyAlignment="1">
      <alignment horizontal="left" wrapText="1"/>
    </xf>
    <xf numFmtId="0" fontId="15" fillId="11" borderId="9" xfId="3" applyFont="1" applyBorder="1" applyAlignment="1" applyProtection="1">
      <alignment horizontal="left" vertical="center"/>
      <protection locked="0"/>
    </xf>
    <xf numFmtId="0" fontId="7" fillId="7" borderId="9" xfId="0" applyFont="1" applyFill="1" applyBorder="1" applyAlignment="1">
      <alignment horizontal="left" vertical="center"/>
    </xf>
    <xf numFmtId="0" fontId="7" fillId="4" borderId="10" xfId="0" applyFont="1" applyFill="1" applyBorder="1" applyAlignment="1">
      <alignment horizontal="left" vertical="center"/>
    </xf>
    <xf numFmtId="0" fontId="4" fillId="7" borderId="4" xfId="2" applyFont="1" applyFill="1" applyBorder="1" applyAlignment="1">
      <alignment horizontal="center" vertical="center"/>
    </xf>
    <xf numFmtId="0" fontId="6" fillId="7" borderId="0" xfId="1" applyFill="1" applyBorder="1" applyAlignment="1" applyProtection="1">
      <alignment horizontal="center" vertical="center" wrapText="1"/>
    </xf>
    <xf numFmtId="0" fontId="5" fillId="7" borderId="5" xfId="2" applyFill="1" applyBorder="1" applyAlignment="1">
      <alignment wrapText="1"/>
    </xf>
    <xf numFmtId="0" fontId="40" fillId="34" borderId="27" xfId="0" applyFont="1" applyFill="1" applyBorder="1" applyAlignment="1">
      <alignment horizontal="left" vertical="top"/>
    </xf>
    <xf numFmtId="0" fontId="0" fillId="7" borderId="28" xfId="0" applyFill="1" applyBorder="1" applyAlignment="1">
      <alignment horizontal="left" vertical="top"/>
    </xf>
    <xf numFmtId="0" fontId="0" fillId="7" borderId="29" xfId="0" applyFill="1" applyBorder="1" applyAlignment="1">
      <alignment horizontal="left" vertical="top"/>
    </xf>
    <xf numFmtId="0" fontId="8" fillId="5" borderId="9" xfId="0" applyFont="1" applyFill="1" applyBorder="1" applyAlignment="1">
      <alignment horizontal="left" wrapText="1"/>
    </xf>
    <xf numFmtId="0" fontId="7" fillId="0" borderId="16" xfId="0" applyFont="1" applyBorder="1" applyAlignment="1">
      <alignment wrapText="1"/>
    </xf>
    <xf numFmtId="0" fontId="7" fillId="7" borderId="11" xfId="0" applyFont="1" applyFill="1" applyBorder="1" applyAlignment="1">
      <alignment horizontal="left" vertical="center"/>
    </xf>
    <xf numFmtId="0" fontId="7" fillId="7" borderId="36" xfId="0" applyFont="1" applyFill="1" applyBorder="1" applyAlignment="1">
      <alignment horizontal="left" vertical="center"/>
    </xf>
    <xf numFmtId="0" fontId="15" fillId="11" borderId="10" xfId="3" applyFont="1" applyBorder="1" applyAlignment="1" applyProtection="1">
      <alignment horizontal="left" vertical="center"/>
      <protection locked="0"/>
    </xf>
    <xf numFmtId="0" fontId="7" fillId="7" borderId="10" xfId="0" applyFont="1" applyFill="1" applyBorder="1" applyAlignment="1">
      <alignment horizontal="center" vertical="center"/>
    </xf>
    <xf numFmtId="0" fontId="7" fillId="7" borderId="10" xfId="0" applyFont="1" applyFill="1" applyBorder="1" applyAlignment="1">
      <alignment horizontal="left" vertical="center"/>
    </xf>
    <xf numFmtId="0" fontId="41" fillId="0" borderId="0" xfId="0" applyFont="1" applyAlignment="1">
      <alignment wrapText="1"/>
    </xf>
    <xf numFmtId="0" fontId="5" fillId="0" borderId="5" xfId="0" applyFont="1" applyBorder="1" applyAlignment="1">
      <alignment horizontal="center" vertical="center"/>
    </xf>
    <xf numFmtId="0" fontId="5" fillId="4" borderId="9" xfId="0" applyFont="1" applyFill="1" applyBorder="1" applyAlignment="1">
      <alignment horizontal="center" vertical="center"/>
    </xf>
    <xf numFmtId="0" fontId="5" fillId="4" borderId="10" xfId="0" applyFont="1" applyFill="1" applyBorder="1" applyAlignment="1">
      <alignment horizontal="left" vertical="center"/>
    </xf>
    <xf numFmtId="0" fontId="5" fillId="4" borderId="10" xfId="0" applyFont="1" applyFill="1" applyBorder="1" applyAlignment="1">
      <alignment horizontal="center" vertical="center"/>
    </xf>
    <xf numFmtId="0" fontId="5" fillId="4" borderId="21" xfId="0" applyFont="1" applyFill="1" applyBorder="1" applyAlignment="1">
      <alignment horizontal="center" vertical="center"/>
    </xf>
    <xf numFmtId="0" fontId="5" fillId="0" borderId="0" xfId="0" applyFont="1"/>
    <xf numFmtId="0" fontId="5" fillId="7" borderId="9" xfId="0" applyFont="1" applyFill="1" applyBorder="1" applyAlignment="1">
      <alignment horizontal="center" vertical="center"/>
    </xf>
    <xf numFmtId="0" fontId="5" fillId="7" borderId="9" xfId="0" applyFont="1" applyFill="1" applyBorder="1" applyAlignment="1">
      <alignment horizontal="left" vertical="center"/>
    </xf>
    <xf numFmtId="0" fontId="5" fillId="7" borderId="10" xfId="0" applyFont="1" applyFill="1" applyBorder="1" applyAlignment="1">
      <alignment horizontal="center" vertical="center"/>
    </xf>
    <xf numFmtId="0" fontId="5" fillId="7" borderId="10" xfId="0" applyFont="1" applyFill="1" applyBorder="1" applyAlignment="1">
      <alignment horizontal="left" vertical="center"/>
    </xf>
    <xf numFmtId="0" fontId="42" fillId="0" borderId="0" xfId="0" applyFont="1" applyFill="1" applyBorder="1"/>
    <xf numFmtId="0" fontId="13" fillId="0" borderId="0" xfId="0" applyFont="1" applyFill="1" applyBorder="1" applyAlignment="1">
      <alignment wrapText="1"/>
    </xf>
    <xf numFmtId="0" fontId="13" fillId="0" borderId="0" xfId="0" applyFont="1" applyFill="1" applyBorder="1" applyAlignment="1">
      <alignment horizontal="center" vertical="center"/>
    </xf>
    <xf numFmtId="0" fontId="13" fillId="0" borderId="0" xfId="0" applyFont="1" applyFill="1" applyBorder="1"/>
    <xf numFmtId="0" fontId="43" fillId="35" borderId="0" xfId="0" applyFont="1" applyFill="1" applyBorder="1"/>
    <xf numFmtId="0" fontId="4" fillId="0" borderId="30" xfId="0" applyFont="1" applyFill="1" applyBorder="1" applyAlignment="1" applyProtection="1">
      <alignment horizontal="center" vertical="center" wrapText="1"/>
    </xf>
    <xf numFmtId="0" fontId="4" fillId="0" borderId="24" xfId="0" applyFont="1" applyFill="1" applyBorder="1" applyAlignment="1" applyProtection="1">
      <alignment horizontal="center" vertical="center" wrapText="1"/>
    </xf>
    <xf numFmtId="0" fontId="5" fillId="0" borderId="30" xfId="0" applyFont="1" applyFill="1" applyBorder="1" applyAlignment="1" applyProtection="1">
      <alignment horizontal="center" vertical="center" wrapText="1"/>
    </xf>
    <xf numFmtId="0" fontId="5" fillId="0" borderId="33" xfId="0" applyFont="1" applyFill="1" applyBorder="1" applyAlignment="1" applyProtection="1">
      <alignment horizontal="center" vertical="center" wrapText="1"/>
    </xf>
    <xf numFmtId="0" fontId="5" fillId="0" borderId="30" xfId="0" applyFont="1" applyFill="1" applyBorder="1" applyAlignment="1">
      <alignment horizontal="center" vertical="center"/>
    </xf>
    <xf numFmtId="0" fontId="48" fillId="36" borderId="17" xfId="0" applyFont="1" applyFill="1" applyBorder="1" applyAlignment="1">
      <alignment vertical="center"/>
    </xf>
    <xf numFmtId="0" fontId="13" fillId="37" borderId="9" xfId="0" applyFont="1" applyFill="1" applyBorder="1" applyAlignment="1">
      <alignment horizontal="center" vertical="center"/>
    </xf>
    <xf numFmtId="0" fontId="13" fillId="37" borderId="10" xfId="0" applyFont="1" applyFill="1" applyBorder="1" applyAlignment="1">
      <alignment horizontal="left" vertical="center"/>
    </xf>
    <xf numFmtId="0" fontId="13" fillId="37" borderId="10" xfId="0" applyFont="1" applyFill="1" applyBorder="1" applyAlignment="1">
      <alignment horizontal="center" vertical="center"/>
    </xf>
    <xf numFmtId="0" fontId="13" fillId="37" borderId="21" xfId="0" applyFont="1" applyFill="1" applyBorder="1" applyAlignment="1">
      <alignment horizontal="center" vertical="center"/>
    </xf>
    <xf numFmtId="0" fontId="49" fillId="38" borderId="16" xfId="0" applyFont="1" applyFill="1" applyBorder="1" applyAlignment="1">
      <alignment wrapText="1"/>
    </xf>
    <xf numFmtId="0" fontId="49" fillId="38" borderId="36" xfId="0" applyFont="1" applyFill="1" applyBorder="1" applyAlignment="1">
      <alignment wrapText="1"/>
    </xf>
    <xf numFmtId="0" fontId="49" fillId="38" borderId="36" xfId="0" applyFont="1" applyFill="1" applyBorder="1" applyAlignment="1">
      <alignment horizontal="left" wrapText="1"/>
    </xf>
    <xf numFmtId="0" fontId="49" fillId="38" borderId="35" xfId="0" applyFont="1" applyFill="1" applyBorder="1" applyAlignment="1">
      <alignment wrapText="1"/>
    </xf>
    <xf numFmtId="0" fontId="13" fillId="0" borderId="15" xfId="0" applyFont="1" applyFill="1" applyBorder="1" applyAlignment="1">
      <alignment vertical="top" wrapText="1"/>
    </xf>
    <xf numFmtId="0" fontId="15" fillId="39" borderId="9" xfId="3" applyFont="1" applyFill="1" applyBorder="1" applyAlignment="1" applyProtection="1">
      <alignment horizontal="center" vertical="center"/>
      <protection locked="0"/>
    </xf>
    <xf numFmtId="0" fontId="15" fillId="39" borderId="9" xfId="3" applyFont="1" applyFill="1" applyBorder="1" applyAlignment="1" applyProtection="1">
      <alignment horizontal="left" vertical="center"/>
      <protection locked="0"/>
    </xf>
    <xf numFmtId="0" fontId="13" fillId="40" borderId="9" xfId="0" applyFont="1" applyFill="1" applyBorder="1" applyAlignment="1">
      <alignment horizontal="center" vertical="center"/>
    </xf>
    <xf numFmtId="0" fontId="13" fillId="40" borderId="9" xfId="0" applyFont="1" applyFill="1" applyBorder="1" applyAlignment="1">
      <alignment horizontal="left" vertical="center"/>
    </xf>
    <xf numFmtId="0" fontId="13" fillId="40" borderId="21" xfId="0" applyFont="1" applyFill="1" applyBorder="1" applyAlignment="1">
      <alignment horizontal="center" vertical="center"/>
    </xf>
    <xf numFmtId="0" fontId="15" fillId="39" borderId="36" xfId="3" applyFont="1" applyFill="1" applyBorder="1" applyAlignment="1" applyProtection="1">
      <alignment horizontal="left" vertical="center"/>
      <protection locked="0"/>
    </xf>
    <xf numFmtId="0" fontId="49" fillId="38" borderId="9" xfId="0" applyFont="1" applyFill="1" applyBorder="1" applyAlignment="1">
      <alignment horizontal="left" wrapText="1"/>
    </xf>
    <xf numFmtId="0" fontId="13" fillId="0" borderId="16" xfId="0" applyFont="1" applyFill="1" applyBorder="1" applyAlignment="1">
      <alignment vertical="top" wrapText="1"/>
    </xf>
    <xf numFmtId="0" fontId="13" fillId="0" borderId="16" xfId="0" applyFont="1" applyFill="1" applyBorder="1" applyAlignment="1">
      <alignment wrapText="1"/>
    </xf>
    <xf numFmtId="0" fontId="51" fillId="0" borderId="0" xfId="0" applyFont="1" applyFill="1" applyBorder="1" applyAlignment="1">
      <alignment wrapText="1"/>
    </xf>
    <xf numFmtId="0" fontId="5" fillId="0" borderId="15" xfId="0" applyFont="1" applyFill="1" applyBorder="1" applyAlignment="1">
      <alignment wrapText="1"/>
    </xf>
    <xf numFmtId="0" fontId="5" fillId="0" borderId="15" xfId="0" applyFont="1" applyFill="1" applyBorder="1" applyAlignment="1">
      <alignment vertical="top" wrapText="1"/>
    </xf>
    <xf numFmtId="0" fontId="49" fillId="38" borderId="47" xfId="0" applyFont="1" applyFill="1" applyBorder="1" applyAlignment="1">
      <alignment wrapText="1"/>
    </xf>
    <xf numFmtId="0" fontId="13" fillId="0" borderId="9" xfId="0" applyFont="1" applyFill="1" applyBorder="1" applyAlignment="1">
      <alignment horizontal="left" wrapText="1"/>
    </xf>
    <xf numFmtId="0" fontId="15" fillId="39" borderId="48" xfId="3" applyFont="1" applyFill="1" applyBorder="1" applyAlignment="1" applyProtection="1">
      <alignment horizontal="center" vertical="center"/>
      <protection locked="0"/>
    </xf>
    <xf numFmtId="0" fontId="42" fillId="0" borderId="0" xfId="0" applyFont="1" applyFill="1" applyBorder="1" applyAlignment="1">
      <alignment horizontal="left" wrapText="1"/>
    </xf>
    <xf numFmtId="0" fontId="42" fillId="0" borderId="0" xfId="0" applyFont="1" applyFill="1" applyBorder="1" applyAlignment="1">
      <alignment horizontal="left"/>
    </xf>
    <xf numFmtId="0" fontId="7" fillId="7" borderId="31" xfId="0" applyFont="1" applyFill="1" applyBorder="1" applyAlignment="1">
      <alignment horizontal="center" vertical="center"/>
    </xf>
    <xf numFmtId="0" fontId="55" fillId="7" borderId="9" xfId="0" applyFont="1" applyFill="1" applyBorder="1" applyAlignment="1">
      <alignment horizontal="center" vertical="center"/>
    </xf>
    <xf numFmtId="0" fontId="55" fillId="7" borderId="21" xfId="0" applyFont="1" applyFill="1" applyBorder="1" applyAlignment="1">
      <alignment horizontal="center" vertical="center"/>
    </xf>
    <xf numFmtId="0" fontId="53" fillId="0" borderId="0" xfId="0" applyFont="1"/>
    <xf numFmtId="9" fontId="53" fillId="0" borderId="7" xfId="0" applyNumberFormat="1" applyFont="1" applyBorder="1"/>
    <xf numFmtId="0" fontId="53" fillId="0" borderId="8" xfId="0" applyFont="1" applyBorder="1"/>
    <xf numFmtId="0" fontId="55" fillId="7" borderId="21" xfId="0" applyFont="1" applyFill="1" applyBorder="1" applyAlignment="1">
      <alignment horizontal="left" vertical="center" wrapText="1"/>
    </xf>
    <xf numFmtId="0" fontId="57" fillId="0" borderId="0" xfId="0" applyFont="1" applyFill="1" applyBorder="1"/>
    <xf numFmtId="0" fontId="58" fillId="0" borderId="0" xfId="0" applyFont="1" applyFill="1" applyBorder="1" applyAlignment="1">
      <alignment horizontal="center" vertical="center"/>
    </xf>
    <xf numFmtId="0" fontId="58" fillId="0" borderId="0" xfId="0" applyFont="1"/>
    <xf numFmtId="0" fontId="58" fillId="0" borderId="0" xfId="0" applyFont="1" applyFill="1"/>
    <xf numFmtId="0" fontId="3" fillId="0" borderId="22" xfId="0" applyFont="1" applyBorder="1" applyAlignment="1">
      <alignment horizontal="center"/>
    </xf>
    <xf numFmtId="0" fontId="3" fillId="0" borderId="23" xfId="0" applyFont="1" applyBorder="1" applyAlignment="1"/>
    <xf numFmtId="0" fontId="3" fillId="0" borderId="24" xfId="0" applyFont="1" applyBorder="1" applyAlignment="1"/>
    <xf numFmtId="0" fontId="3" fillId="0" borderId="25" xfId="0" applyFont="1" applyBorder="1" applyAlignment="1"/>
    <xf numFmtId="0" fontId="3" fillId="0" borderId="19" xfId="0" applyFont="1" applyBorder="1" applyAlignment="1">
      <alignment horizontal="center"/>
    </xf>
    <xf numFmtId="0" fontId="3" fillId="0" borderId="15" xfId="0" applyFont="1" applyBorder="1" applyAlignment="1">
      <alignment horizontal="center"/>
    </xf>
    <xf numFmtId="0" fontId="3" fillId="0" borderId="24" xfId="0" applyFont="1" applyBorder="1" applyAlignment="1">
      <alignment horizontal="left"/>
    </xf>
    <xf numFmtId="0" fontId="3" fillId="0" borderId="25" xfId="0" applyFont="1" applyBorder="1" applyAlignment="1">
      <alignment horizontal="left"/>
    </xf>
    <xf numFmtId="0" fontId="3" fillId="0" borderId="32" xfId="0" applyFont="1" applyBorder="1" applyAlignment="1">
      <alignment horizontal="center" vertical="center"/>
    </xf>
    <xf numFmtId="0" fontId="53" fillId="0" borderId="0" xfId="0" applyFont="1" applyAlignment="1">
      <alignment horizontal="left"/>
    </xf>
    <xf numFmtId="0" fontId="53" fillId="0" borderId="26" xfId="0" applyFont="1" applyBorder="1"/>
    <xf numFmtId="0" fontId="53" fillId="2" borderId="27" xfId="0" applyFont="1" applyFill="1" applyBorder="1" applyAlignment="1" applyProtection="1">
      <alignment horizontal="left"/>
      <protection locked="0"/>
    </xf>
    <xf numFmtId="0" fontId="53" fillId="0" borderId="10" xfId="0" applyFont="1" applyBorder="1"/>
    <xf numFmtId="0" fontId="53" fillId="2" borderId="28" xfId="0" applyFont="1" applyFill="1" applyBorder="1" applyAlignment="1" applyProtection="1">
      <alignment horizontal="left"/>
      <protection locked="0"/>
    </xf>
    <xf numFmtId="0" fontId="53" fillId="0" borderId="18" xfId="0" applyFont="1" applyBorder="1" applyAlignment="1">
      <alignment wrapText="1"/>
    </xf>
    <xf numFmtId="0" fontId="53" fillId="2" borderId="29" xfId="0" applyFont="1" applyFill="1" applyBorder="1" applyAlignment="1" applyProtection="1">
      <alignment horizontal="left"/>
      <protection locked="0"/>
    </xf>
    <xf numFmtId="0" fontId="3" fillId="7" borderId="49" xfId="0" applyFont="1" applyFill="1" applyBorder="1" applyAlignment="1" applyProtection="1">
      <alignment horizontal="center" vertical="top" wrapText="1"/>
    </xf>
    <xf numFmtId="0" fontId="3" fillId="7" borderId="49" xfId="0" applyFont="1" applyFill="1" applyBorder="1" applyAlignment="1" applyProtection="1">
      <alignment horizontal="center" vertical="center" wrapText="1"/>
    </xf>
    <xf numFmtId="0" fontId="59" fillId="0" borderId="0" xfId="0" applyFont="1"/>
    <xf numFmtId="0" fontId="52" fillId="41" borderId="53" xfId="0" applyFont="1" applyFill="1" applyBorder="1" applyAlignment="1">
      <alignment vertical="center" wrapText="1"/>
    </xf>
    <xf numFmtId="0" fontId="7" fillId="0" borderId="11" xfId="0" applyFont="1" applyBorder="1" applyAlignment="1">
      <alignment vertical="center" wrapText="1"/>
    </xf>
    <xf numFmtId="0" fontId="7" fillId="0" borderId="24" xfId="0" applyFont="1" applyBorder="1" applyAlignment="1">
      <alignment vertical="center" wrapText="1"/>
    </xf>
    <xf numFmtId="0" fontId="7" fillId="0" borderId="7" xfId="0" applyFont="1" applyBorder="1" applyAlignment="1">
      <alignment vertical="center" wrapText="1"/>
    </xf>
    <xf numFmtId="0" fontId="7" fillId="0" borderId="48" xfId="0" applyFont="1" applyBorder="1" applyAlignment="1">
      <alignment vertical="center" wrapText="1"/>
    </xf>
    <xf numFmtId="0" fontId="8" fillId="5" borderId="11" xfId="0" applyFont="1" applyFill="1" applyBorder="1" applyAlignment="1">
      <alignment vertical="center" wrapText="1"/>
    </xf>
    <xf numFmtId="0" fontId="60" fillId="5" borderId="11" xfId="0" applyFont="1" applyFill="1" applyBorder="1" applyAlignment="1">
      <alignment vertical="center" wrapText="1"/>
    </xf>
    <xf numFmtId="0" fontId="7" fillId="5" borderId="11" xfId="0" applyFont="1" applyFill="1" applyBorder="1" applyAlignment="1">
      <alignment vertical="center" wrapText="1"/>
    </xf>
    <xf numFmtId="0" fontId="7" fillId="0" borderId="48" xfId="0" applyFont="1" applyBorder="1" applyAlignment="1">
      <alignment vertical="top" wrapText="1"/>
    </xf>
    <xf numFmtId="0" fontId="7" fillId="0" borderId="36" xfId="0" applyFont="1" applyBorder="1" applyAlignment="1">
      <alignment wrapText="1"/>
    </xf>
    <xf numFmtId="0" fontId="7" fillId="0" borderId="36" xfId="0" applyFont="1" applyBorder="1" applyAlignment="1">
      <alignment vertical="center" wrapText="1"/>
    </xf>
    <xf numFmtId="0" fontId="7" fillId="0" borderId="11" xfId="0" applyFont="1" applyBorder="1" applyAlignment="1">
      <alignment vertical="top" wrapText="1"/>
    </xf>
    <xf numFmtId="0" fontId="7" fillId="0" borderId="36" xfId="0" applyFont="1" applyBorder="1" applyAlignment="1">
      <alignment vertical="top" wrapText="1"/>
    </xf>
    <xf numFmtId="0" fontId="7" fillId="10" borderId="53" xfId="0" applyFont="1" applyFill="1" applyBorder="1" applyAlignment="1">
      <alignment vertical="top" wrapText="1"/>
    </xf>
    <xf numFmtId="0" fontId="7" fillId="0" borderId="28" xfId="0" applyFont="1" applyBorder="1"/>
    <xf numFmtId="0" fontId="7" fillId="0" borderId="28" xfId="0" applyFont="1" applyBorder="1" applyAlignment="1">
      <alignment vertical="center"/>
    </xf>
    <xf numFmtId="0" fontId="7" fillId="0" borderId="28" xfId="0" applyFont="1" applyBorder="1" applyAlignment="1">
      <alignment horizontal="left" vertical="center"/>
    </xf>
    <xf numFmtId="0" fontId="7" fillId="0" borderId="60" xfId="0" applyFont="1" applyBorder="1"/>
    <xf numFmtId="0" fontId="10" fillId="0" borderId="30" xfId="0" applyFont="1" applyBorder="1" applyAlignment="1">
      <alignment horizontal="center" vertical="center" wrapText="1"/>
    </xf>
    <xf numFmtId="0" fontId="53" fillId="0" borderId="0" xfId="0" applyFont="1" applyBorder="1"/>
    <xf numFmtId="0" fontId="53" fillId="0" borderId="5" xfId="0" applyFont="1" applyBorder="1"/>
    <xf numFmtId="0" fontId="54" fillId="42" borderId="2" xfId="0" applyFont="1" applyFill="1" applyBorder="1" applyAlignment="1">
      <alignment horizontal="center"/>
    </xf>
    <xf numFmtId="0" fontId="7" fillId="4" borderId="15" xfId="0" applyFont="1" applyFill="1" applyBorder="1" applyAlignment="1">
      <alignment horizontal="center" vertical="center"/>
    </xf>
    <xf numFmtId="0" fontId="10" fillId="43" borderId="4" xfId="0" applyFont="1" applyFill="1" applyBorder="1" applyAlignment="1">
      <alignment vertical="center"/>
    </xf>
    <xf numFmtId="0" fontId="10" fillId="43" borderId="0" xfId="0" applyFont="1" applyFill="1" applyBorder="1" applyAlignment="1"/>
    <xf numFmtId="0" fontId="10" fillId="43" borderId="5" xfId="0" applyFont="1" applyFill="1" applyBorder="1" applyAlignment="1"/>
    <xf numFmtId="0" fontId="13" fillId="0" borderId="15" xfId="0" applyFont="1" applyBorder="1" applyAlignment="1">
      <alignment vertical="center" wrapText="1"/>
    </xf>
    <xf numFmtId="0" fontId="13" fillId="0" borderId="4" xfId="0" applyFont="1" applyBorder="1" applyAlignment="1">
      <alignment vertical="center" wrapText="1"/>
    </xf>
    <xf numFmtId="0" fontId="13" fillId="0" borderId="56" xfId="0" applyFont="1" applyBorder="1" applyAlignment="1">
      <alignment vertical="center" wrapText="1"/>
    </xf>
    <xf numFmtId="0" fontId="15" fillId="11" borderId="57" xfId="3" applyFont="1" applyBorder="1" applyAlignment="1" applyProtection="1">
      <alignment horizontal="center" vertical="center"/>
      <protection locked="0"/>
    </xf>
    <xf numFmtId="0" fontId="15" fillId="11" borderId="57" xfId="3" applyFont="1" applyBorder="1" applyAlignment="1" applyProtection="1">
      <alignment horizontal="left" vertical="center"/>
      <protection locked="0"/>
    </xf>
    <xf numFmtId="0" fontId="55" fillId="7" borderId="58" xfId="0" applyFont="1" applyFill="1" applyBorder="1" applyAlignment="1">
      <alignment horizontal="left" vertical="center" wrapText="1"/>
    </xf>
    <xf numFmtId="0" fontId="7" fillId="7" borderId="57" xfId="0" applyFont="1" applyFill="1" applyBorder="1" applyAlignment="1">
      <alignment horizontal="center" vertical="center"/>
    </xf>
    <xf numFmtId="0" fontId="55" fillId="7" borderId="57" xfId="0" applyFont="1" applyFill="1" applyBorder="1" applyAlignment="1">
      <alignment horizontal="center" vertical="center"/>
    </xf>
    <xf numFmtId="0" fontId="55" fillId="7" borderId="58" xfId="0" applyFont="1" applyFill="1" applyBorder="1" applyAlignment="1">
      <alignment horizontal="center" vertical="center"/>
    </xf>
    <xf numFmtId="0" fontId="11" fillId="0" borderId="24" xfId="0" applyFont="1" applyBorder="1" applyAlignment="1">
      <alignment horizontal="center" vertical="center" wrapText="1"/>
    </xf>
    <xf numFmtId="0" fontId="54" fillId="42" borderId="2" xfId="0" applyFont="1" applyFill="1" applyBorder="1" applyAlignment="1">
      <alignment horizontal="center"/>
    </xf>
    <xf numFmtId="0" fontId="7" fillId="0" borderId="0" xfId="0" applyFont="1" applyAlignment="1">
      <alignment horizontal="justify" vertical="center"/>
    </xf>
    <xf numFmtId="0" fontId="7" fillId="0" borderId="30" xfId="0" applyFont="1" applyBorder="1" applyAlignment="1">
      <alignment vertical="center" wrapText="1"/>
    </xf>
    <xf numFmtId="0" fontId="7" fillId="0" borderId="14" xfId="0" applyFont="1" applyBorder="1" applyAlignment="1">
      <alignment vertical="center" wrapText="1"/>
    </xf>
    <xf numFmtId="0" fontId="15" fillId="11" borderId="18" xfId="3" applyFont="1" applyBorder="1" applyAlignment="1" applyProtection="1">
      <alignment horizontal="left" vertical="center"/>
      <protection locked="0"/>
    </xf>
    <xf numFmtId="0" fontId="7" fillId="7" borderId="49" xfId="0" applyFont="1" applyFill="1" applyBorder="1" applyAlignment="1">
      <alignment horizontal="center" vertical="center"/>
    </xf>
    <xf numFmtId="0" fontId="7" fillId="7" borderId="49" xfId="0" applyFont="1" applyFill="1" applyBorder="1" applyAlignment="1">
      <alignment horizontal="left" vertical="center"/>
    </xf>
    <xf numFmtId="0" fontId="7" fillId="7" borderId="63" xfId="0" applyFont="1" applyFill="1" applyBorder="1" applyAlignment="1">
      <alignment horizontal="center" vertical="center"/>
    </xf>
    <xf numFmtId="0" fontId="3" fillId="0" borderId="24" xfId="0" applyFont="1" applyBorder="1" applyAlignment="1">
      <alignment horizontal="center" wrapText="1"/>
    </xf>
    <xf numFmtId="0" fontId="7" fillId="0" borderId="28" xfId="0" applyFont="1" applyBorder="1" applyAlignment="1">
      <alignment horizontal="center" vertical="center"/>
    </xf>
    <xf numFmtId="0" fontId="5" fillId="11" borderId="57" xfId="3" applyFont="1" applyBorder="1" applyAlignment="1" applyProtection="1">
      <alignment horizontal="center" vertical="center"/>
      <protection locked="0"/>
    </xf>
    <xf numFmtId="0" fontId="7" fillId="0" borderId="52" xfId="0" applyFont="1" applyBorder="1" applyAlignment="1">
      <alignment vertical="center" wrapText="1"/>
    </xf>
    <xf numFmtId="0" fontId="5" fillId="11" borderId="9" xfId="3" applyFont="1" applyBorder="1" applyAlignment="1" applyProtection="1">
      <alignment horizontal="center" vertical="center"/>
      <protection locked="0"/>
    </xf>
    <xf numFmtId="0" fontId="8" fillId="5" borderId="28" xfId="0" applyFont="1" applyFill="1" applyBorder="1" applyAlignment="1">
      <alignment vertical="center" wrapText="1"/>
    </xf>
    <xf numFmtId="0" fontId="7" fillId="0" borderId="48" xfId="0" applyFont="1" applyBorder="1" applyAlignment="1" applyProtection="1">
      <alignment horizontal="left" vertical="center" wrapText="1"/>
      <protection locked="0"/>
    </xf>
    <xf numFmtId="0" fontId="5" fillId="0" borderId="28" xfId="0" applyFont="1" applyBorder="1" applyAlignment="1">
      <alignment vertical="center"/>
    </xf>
    <xf numFmtId="0" fontId="7" fillId="0" borderId="28" xfId="0" applyFont="1" applyBorder="1" applyAlignment="1">
      <alignment vertical="center" wrapText="1"/>
    </xf>
    <xf numFmtId="0" fontId="8" fillId="5" borderId="36" xfId="0" applyFont="1" applyFill="1" applyBorder="1" applyAlignment="1">
      <alignment vertical="center" wrapText="1"/>
    </xf>
    <xf numFmtId="0" fontId="8" fillId="5" borderId="54" xfId="0" applyFont="1" applyFill="1" applyBorder="1" applyAlignment="1">
      <alignment vertical="center" wrapText="1"/>
    </xf>
    <xf numFmtId="0" fontId="7" fillId="0" borderId="0" xfId="0" applyFont="1" applyAlignment="1">
      <alignment vertical="center" wrapText="1"/>
    </xf>
    <xf numFmtId="0" fontId="8" fillId="5" borderId="64" xfId="0" applyFont="1" applyFill="1" applyBorder="1" applyAlignment="1">
      <alignment wrapText="1"/>
    </xf>
    <xf numFmtId="0" fontId="8" fillId="5" borderId="53" xfId="0" applyFont="1" applyFill="1" applyBorder="1" applyAlignment="1">
      <alignment wrapText="1"/>
    </xf>
    <xf numFmtId="0" fontId="8" fillId="5" borderId="53" xfId="0" applyFont="1" applyFill="1" applyBorder="1" applyAlignment="1">
      <alignment horizontal="left" wrapText="1"/>
    </xf>
    <xf numFmtId="0" fontId="65" fillId="5" borderId="27" xfId="0" applyFont="1" applyFill="1" applyBorder="1" applyAlignment="1">
      <alignment vertical="center" wrapText="1"/>
    </xf>
    <xf numFmtId="0" fontId="15" fillId="11" borderId="49" xfId="3" applyFont="1" applyBorder="1" applyAlignment="1" applyProtection="1">
      <alignment horizontal="left" vertical="center"/>
      <protection locked="0"/>
    </xf>
    <xf numFmtId="0" fontId="15" fillId="11" borderId="49" xfId="3" applyFont="1" applyBorder="1" applyAlignment="1" applyProtection="1">
      <alignment horizontal="center" vertical="center"/>
      <protection locked="0"/>
    </xf>
    <xf numFmtId="0" fontId="5" fillId="0" borderId="2" xfId="0" applyFont="1" applyBorder="1" applyAlignment="1">
      <alignment horizontal="left" vertical="top" wrapText="1"/>
    </xf>
    <xf numFmtId="0" fontId="7" fillId="0" borderId="46" xfId="0" applyFont="1" applyBorder="1"/>
    <xf numFmtId="0" fontId="5" fillId="0" borderId="0" xfId="0" applyFont="1" applyAlignment="1">
      <alignment horizontal="center" vertical="center" wrapText="1"/>
    </xf>
    <xf numFmtId="0" fontId="4" fillId="0" borderId="0" xfId="0" applyFont="1" applyAlignment="1">
      <alignment horizontal="center" vertical="center" wrapText="1"/>
    </xf>
    <xf numFmtId="0" fontId="4" fillId="0" borderId="2"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30"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24" xfId="0" applyFont="1" applyBorder="1" applyAlignment="1">
      <alignment horizontal="center" vertical="center" wrapText="1"/>
    </xf>
    <xf numFmtId="0" fontId="2" fillId="0" borderId="25" xfId="0" applyFont="1" applyBorder="1" applyAlignment="1">
      <alignment vertical="center" wrapText="1"/>
    </xf>
    <xf numFmtId="0" fontId="0" fillId="45" borderId="57" xfId="0" applyFill="1" applyBorder="1"/>
    <xf numFmtId="0" fontId="7" fillId="2" borderId="57" xfId="0" applyFont="1" applyFill="1" applyBorder="1" applyAlignment="1" applyProtection="1">
      <alignment horizontal="left" vertical="center" wrapText="1"/>
      <protection locked="0"/>
    </xf>
    <xf numFmtId="0" fontId="7" fillId="0" borderId="57" xfId="0" applyFont="1" applyBorder="1" applyAlignment="1">
      <alignment horizontal="left" vertical="center" wrapText="1"/>
    </xf>
    <xf numFmtId="0" fontId="7" fillId="0" borderId="56" xfId="0" applyFont="1" applyBorder="1" applyAlignment="1">
      <alignment horizontal="center" vertical="center"/>
    </xf>
    <xf numFmtId="0" fontId="0" fillId="45" borderId="9" xfId="0" applyFill="1" applyBorder="1"/>
    <xf numFmtId="0" fontId="0" fillId="45" borderId="9" xfId="0" applyFill="1" applyBorder="1" applyAlignment="1">
      <alignment horizontal="center" vertical="center"/>
    </xf>
    <xf numFmtId="0" fontId="7" fillId="2" borderId="9" xfId="0" applyFont="1" applyFill="1" applyBorder="1" applyAlignment="1" applyProtection="1">
      <alignment horizontal="left" vertical="center" wrapText="1"/>
      <protection locked="0"/>
    </xf>
    <xf numFmtId="0" fontId="0" fillId="46" borderId="21" xfId="0" applyFill="1" applyBorder="1"/>
    <xf numFmtId="0" fontId="0" fillId="46" borderId="9" xfId="0" applyFill="1" applyBorder="1"/>
    <xf numFmtId="0" fontId="0" fillId="47" borderId="9" xfId="0" applyFill="1" applyBorder="1"/>
    <xf numFmtId="0" fontId="0" fillId="47" borderId="9" xfId="0" applyFill="1" applyBorder="1" applyAlignment="1">
      <alignment horizontal="center" vertical="center"/>
    </xf>
    <xf numFmtId="0" fontId="7" fillId="48" borderId="9" xfId="0" applyFont="1" applyFill="1" applyBorder="1" applyAlignment="1" applyProtection="1">
      <alignment horizontal="left" vertical="center" wrapText="1"/>
      <protection locked="0"/>
    </xf>
    <xf numFmtId="0" fontId="7" fillId="0" borderId="9" xfId="0" applyFont="1" applyBorder="1" applyAlignment="1">
      <alignment horizontal="left" vertical="center" wrapText="1"/>
    </xf>
    <xf numFmtId="0" fontId="7" fillId="0" borderId="15" xfId="0" applyFont="1" applyBorder="1" applyAlignment="1">
      <alignment horizontal="center" vertical="center"/>
    </xf>
    <xf numFmtId="0" fontId="7" fillId="45" borderId="9" xfId="0" applyFont="1" applyFill="1" applyBorder="1"/>
    <xf numFmtId="0" fontId="7" fillId="45" borderId="9" xfId="0" applyFont="1" applyFill="1" applyBorder="1" applyAlignment="1">
      <alignment horizontal="center" vertical="center"/>
    </xf>
    <xf numFmtId="0" fontId="7" fillId="0" borderId="9" xfId="0" applyFont="1" applyBorder="1" applyAlignment="1">
      <alignment vertical="center" wrapText="1"/>
    </xf>
    <xf numFmtId="0" fontId="7" fillId="45" borderId="20" xfId="0" applyFont="1" applyFill="1" applyBorder="1"/>
    <xf numFmtId="0" fontId="7" fillId="45" borderId="20" xfId="0" applyFont="1" applyFill="1" applyBorder="1" applyAlignment="1">
      <alignment horizontal="center" vertical="center"/>
    </xf>
    <xf numFmtId="0" fontId="7" fillId="2" borderId="20" xfId="0" applyFont="1" applyFill="1" applyBorder="1" applyAlignment="1" applyProtection="1">
      <alignment horizontal="left" vertical="center" wrapText="1"/>
      <protection locked="0"/>
    </xf>
    <xf numFmtId="0" fontId="7" fillId="0" borderId="20" xfId="0" applyFont="1" applyBorder="1" applyAlignment="1">
      <alignment vertical="center"/>
    </xf>
    <xf numFmtId="0" fontId="7" fillId="0" borderId="19" xfId="0" applyFont="1" applyBorder="1" applyAlignment="1">
      <alignment horizontal="center" vertical="center"/>
    </xf>
    <xf numFmtId="0" fontId="7" fillId="7" borderId="65" xfId="0" applyFont="1" applyFill="1" applyBorder="1" applyAlignment="1">
      <alignment horizontal="center" vertical="center"/>
    </xf>
    <xf numFmtId="0" fontId="7" fillId="7" borderId="23" xfId="0" applyFont="1" applyFill="1" applyBorder="1" applyAlignment="1">
      <alignment horizontal="center" vertical="center"/>
    </xf>
    <xf numFmtId="0" fontId="7" fillId="7" borderId="23" xfId="0" applyFont="1" applyFill="1" applyBorder="1" applyAlignment="1">
      <alignment horizontal="left" vertical="center"/>
    </xf>
    <xf numFmtId="0" fontId="10" fillId="7" borderId="23" xfId="0" applyFont="1" applyFill="1" applyBorder="1" applyAlignment="1">
      <alignment horizontal="center" vertical="center"/>
    </xf>
    <xf numFmtId="0" fontId="7" fillId="7" borderId="33" xfId="0" applyFont="1" applyFill="1" applyBorder="1" applyAlignment="1">
      <alignment horizontal="center" vertical="center"/>
    </xf>
    <xf numFmtId="0" fontId="66" fillId="0" borderId="34" xfId="0" applyFont="1" applyBorder="1" applyAlignment="1">
      <alignment horizontal="center" vertical="center" wrapText="1"/>
    </xf>
    <xf numFmtId="0" fontId="66" fillId="0" borderId="34" xfId="0" applyFont="1" applyBorder="1" applyAlignment="1">
      <alignment horizontal="left" vertical="center" wrapText="1"/>
    </xf>
    <xf numFmtId="0" fontId="5" fillId="3" borderId="12" xfId="2" applyFill="1" applyBorder="1" applyAlignment="1">
      <alignment wrapText="1"/>
    </xf>
    <xf numFmtId="0" fontId="5" fillId="0" borderId="13" xfId="2" applyBorder="1" applyAlignment="1">
      <alignment wrapText="1"/>
    </xf>
    <xf numFmtId="0" fontId="5" fillId="0" borderId="13" xfId="2" applyFont="1" applyBorder="1" applyAlignment="1">
      <alignment wrapText="1"/>
    </xf>
    <xf numFmtId="0" fontId="5" fillId="0" borderId="14" xfId="2" applyFont="1" applyBorder="1" applyAlignment="1">
      <alignment wrapText="1"/>
    </xf>
    <xf numFmtId="0" fontId="5" fillId="3" borderId="12" xfId="2" applyFont="1" applyFill="1" applyBorder="1" applyAlignment="1">
      <alignment wrapText="1"/>
    </xf>
    <xf numFmtId="0" fontId="5" fillId="0" borderId="13" xfId="2" applyFont="1" applyBorder="1" applyAlignment="1">
      <alignment vertical="top" wrapText="1"/>
    </xf>
    <xf numFmtId="0" fontId="5" fillId="0" borderId="8" xfId="2" applyBorder="1" applyAlignment="1">
      <alignment vertical="center" wrapText="1"/>
    </xf>
    <xf numFmtId="0" fontId="7" fillId="3" borderId="12" xfId="2" applyFont="1" applyFill="1" applyBorder="1" applyAlignment="1">
      <alignment wrapText="1"/>
    </xf>
    <xf numFmtId="0" fontId="7" fillId="0" borderId="13" xfId="2" applyFont="1" applyBorder="1" applyAlignment="1">
      <alignment wrapText="1"/>
    </xf>
    <xf numFmtId="0" fontId="7" fillId="0" borderId="13" xfId="2" applyFont="1" applyBorder="1" applyAlignment="1">
      <alignment vertical="top" wrapText="1"/>
    </xf>
    <xf numFmtId="0" fontId="7" fillId="0" borderId="14" xfId="2" applyFont="1" applyBorder="1" applyAlignment="1">
      <alignment wrapText="1"/>
    </xf>
    <xf numFmtId="0" fontId="4" fillId="0" borderId="12" xfId="2" applyFont="1" applyBorder="1" applyAlignment="1">
      <alignment horizontal="center" vertical="center"/>
    </xf>
    <xf numFmtId="0" fontId="4" fillId="0" borderId="13" xfId="2" applyFont="1" applyBorder="1" applyAlignment="1">
      <alignment horizontal="center" vertical="center"/>
    </xf>
    <xf numFmtId="0" fontId="6" fillId="0" borderId="12" xfId="1" quotePrefix="1" applyBorder="1" applyAlignment="1" applyProtection="1">
      <alignment horizontal="center" vertical="center" wrapText="1"/>
    </xf>
    <xf numFmtId="0" fontId="6" fillId="0" borderId="13" xfId="1" quotePrefix="1" applyBorder="1" applyAlignment="1" applyProtection="1">
      <alignment horizontal="center" vertical="center" wrapText="1"/>
    </xf>
    <xf numFmtId="0" fontId="10" fillId="0" borderId="12" xfId="2" applyFont="1" applyBorder="1" applyAlignment="1">
      <alignment horizontal="center" vertical="center"/>
    </xf>
    <xf numFmtId="0" fontId="10" fillId="0" borderId="13" xfId="2" applyFont="1" applyBorder="1" applyAlignment="1">
      <alignment horizontal="center" vertical="center"/>
    </xf>
    <xf numFmtId="0" fontId="64" fillId="0" borderId="13" xfId="0" applyFont="1" applyBorder="1" applyAlignment="1">
      <alignment horizontal="center" vertical="center"/>
    </xf>
    <xf numFmtId="0" fontId="64" fillId="0" borderId="14" xfId="0" applyFont="1"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4" fillId="0" borderId="12" xfId="2" applyFont="1" applyFill="1" applyBorder="1" applyAlignment="1">
      <alignment horizontal="center" vertical="center"/>
    </xf>
    <xf numFmtId="0" fontId="4" fillId="0" borderId="14" xfId="2" applyFont="1" applyFill="1" applyBorder="1" applyAlignment="1">
      <alignment horizontal="center" vertical="center"/>
    </xf>
    <xf numFmtId="0" fontId="6" fillId="0" borderId="14" xfId="1" applyBorder="1" applyAlignment="1" applyProtection="1">
      <alignment horizontal="center" vertical="center" wrapText="1"/>
    </xf>
    <xf numFmtId="0" fontId="4" fillId="0" borderId="13" xfId="2" applyFont="1" applyFill="1" applyBorder="1" applyAlignment="1">
      <alignment horizontal="center" vertical="center"/>
    </xf>
    <xf numFmtId="0" fontId="6" fillId="0" borderId="13" xfId="1" applyBorder="1" applyAlignment="1" applyProtection="1">
      <alignment horizontal="center" vertical="center" wrapText="1"/>
    </xf>
    <xf numFmtId="0" fontId="11" fillId="0" borderId="24" xfId="0" applyFont="1" applyBorder="1" applyAlignment="1">
      <alignment horizontal="center" vertical="center" wrapText="1"/>
    </xf>
    <xf numFmtId="0" fontId="7" fillId="0" borderId="16" xfId="0" applyFont="1" applyBorder="1" applyAlignment="1">
      <alignment vertical="top" wrapText="1"/>
    </xf>
    <xf numFmtId="0" fontId="67" fillId="0" borderId="0" xfId="0" applyFont="1"/>
    <xf numFmtId="0" fontId="0" fillId="45" borderId="57" xfId="0" applyFill="1" applyBorder="1" applyAlignment="1">
      <alignment horizontal="center"/>
    </xf>
    <xf numFmtId="0" fontId="3" fillId="0" borderId="9" xfId="0" applyFont="1" applyBorder="1" applyAlignment="1">
      <alignment horizontal="center" vertical="center"/>
    </xf>
    <xf numFmtId="0" fontId="7" fillId="0" borderId="15" xfId="0" applyFont="1" applyBorder="1" applyAlignment="1">
      <alignment vertical="top" wrapText="1"/>
    </xf>
    <xf numFmtId="0" fontId="53" fillId="0" borderId="10" xfId="0" applyFont="1" applyBorder="1" applyAlignment="1">
      <alignment vertical="center"/>
    </xf>
    <xf numFmtId="0" fontId="53" fillId="0" borderId="10" xfId="0" applyFont="1" applyFill="1" applyBorder="1"/>
    <xf numFmtId="0" fontId="67" fillId="0" borderId="0" xfId="0" applyFont="1" applyBorder="1"/>
    <xf numFmtId="0" fontId="0" fillId="0" borderId="0" xfId="0" applyBorder="1"/>
    <xf numFmtId="0" fontId="7" fillId="7" borderId="0" xfId="0" applyFont="1" applyFill="1" applyBorder="1" applyAlignment="1">
      <alignment horizontal="center" vertical="center"/>
    </xf>
    <xf numFmtId="0" fontId="7" fillId="10" borderId="15" xfId="0" applyFont="1" applyFill="1" applyBorder="1" applyAlignment="1">
      <alignment vertical="top" wrapText="1"/>
    </xf>
    <xf numFmtId="0" fontId="7" fillId="10" borderId="15" xfId="0" applyFont="1" applyFill="1" applyBorder="1" applyAlignment="1">
      <alignment wrapText="1"/>
    </xf>
    <xf numFmtId="0" fontId="0" fillId="0" borderId="30" xfId="0" applyBorder="1"/>
    <xf numFmtId="0" fontId="0" fillId="0" borderId="12" xfId="0" applyBorder="1"/>
    <xf numFmtId="0" fontId="0" fillId="0" borderId="13" xfId="0" applyBorder="1"/>
    <xf numFmtId="0" fontId="0" fillId="0" borderId="14" xfId="0" applyBorder="1"/>
    <xf numFmtId="9" fontId="0" fillId="0" borderId="25" xfId="0" applyNumberFormat="1" applyBorder="1" applyAlignment="1">
      <alignment horizontal="center" vertical="center"/>
    </xf>
    <xf numFmtId="0" fontId="67" fillId="0" borderId="30" xfId="0" applyFont="1" applyBorder="1"/>
    <xf numFmtId="0" fontId="0" fillId="0" borderId="30" xfId="0" applyBorder="1" applyAlignment="1">
      <alignment vertical="top"/>
    </xf>
    <xf numFmtId="0" fontId="0" fillId="0" borderId="30" xfId="0" applyBorder="1" applyAlignment="1">
      <alignment horizontal="left" vertical="top" wrapText="1"/>
    </xf>
    <xf numFmtId="0" fontId="67" fillId="0" borderId="30" xfId="0" applyFont="1" applyBorder="1" applyAlignment="1">
      <alignment vertical="top"/>
    </xf>
    <xf numFmtId="0" fontId="5" fillId="0" borderId="22" xfId="0" applyFont="1" applyFill="1" applyBorder="1" applyAlignment="1">
      <alignment horizontal="left" vertical="top" wrapText="1"/>
    </xf>
    <xf numFmtId="0" fontId="5" fillId="0" borderId="34" xfId="0" applyFont="1" applyFill="1" applyBorder="1" applyAlignment="1">
      <alignment vertical="center" wrapText="1"/>
    </xf>
    <xf numFmtId="0" fontId="7" fillId="0" borderId="65" xfId="0" applyFont="1" applyBorder="1"/>
    <xf numFmtId="0" fontId="5" fillId="0" borderId="22" xfId="0" applyFont="1" applyBorder="1" applyAlignment="1">
      <alignment horizontal="left" vertical="top" wrapText="1"/>
    </xf>
    <xf numFmtId="0" fontId="7" fillId="0" borderId="22" xfId="0" applyFont="1" applyBorder="1" applyAlignment="1">
      <alignment horizontal="left" vertical="top" wrapText="1"/>
    </xf>
    <xf numFmtId="0" fontId="7" fillId="10" borderId="65" xfId="0" applyFont="1" applyFill="1" applyBorder="1" applyAlignment="1">
      <alignment vertical="top" wrapText="1"/>
    </xf>
    <xf numFmtId="0" fontId="4" fillId="0" borderId="14" xfId="2" applyFont="1" applyBorder="1" applyAlignment="1">
      <alignment horizontal="center" vertical="center"/>
    </xf>
    <xf numFmtId="0" fontId="6" fillId="0" borderId="14" xfId="1" quotePrefix="1" applyBorder="1" applyAlignment="1" applyProtection="1">
      <alignment horizontal="center" vertical="center" wrapText="1"/>
    </xf>
    <xf numFmtId="0" fontId="6" fillId="0" borderId="13" xfId="1" applyBorder="1" applyAlignment="1">
      <alignment horizontal="center" vertical="center" wrapText="1"/>
    </xf>
    <xf numFmtId="0" fontId="6" fillId="0" borderId="14" xfId="1" applyBorder="1" applyAlignment="1">
      <alignment horizontal="center" vertical="center" wrapText="1"/>
    </xf>
    <xf numFmtId="0" fontId="6" fillId="0" borderId="12" xfId="1" quotePrefix="1" applyBorder="1" applyAlignment="1">
      <alignment horizontal="center" vertical="center" wrapText="1"/>
    </xf>
    <xf numFmtId="0" fontId="5" fillId="50" borderId="34" xfId="0" applyFont="1" applyFill="1" applyBorder="1" applyAlignment="1">
      <alignment vertical="center" wrapText="1"/>
    </xf>
    <xf numFmtId="0" fontId="16" fillId="50" borderId="34" xfId="0" applyFont="1" applyFill="1" applyBorder="1" applyAlignment="1">
      <alignment vertical="center" wrapText="1"/>
    </xf>
    <xf numFmtId="0" fontId="7" fillId="50" borderId="34" xfId="0" applyFont="1" applyFill="1" applyBorder="1" applyAlignment="1">
      <alignment vertical="center"/>
    </xf>
    <xf numFmtId="0" fontId="5" fillId="0" borderId="14" xfId="2" applyFont="1" applyFill="1" applyBorder="1" applyAlignment="1">
      <alignment wrapText="1"/>
    </xf>
    <xf numFmtId="0" fontId="0" fillId="10" borderId="0" xfId="0" applyFill="1"/>
    <xf numFmtId="0" fontId="67" fillId="0" borderId="6" xfId="0" applyFont="1" applyBorder="1"/>
    <xf numFmtId="0" fontId="0" fillId="10" borderId="14" xfId="0" applyFill="1" applyBorder="1"/>
    <xf numFmtId="0" fontId="0" fillId="0" borderId="30" xfId="0" applyBorder="1" applyAlignment="1">
      <alignment horizontal="left" vertical="center" wrapText="1"/>
    </xf>
    <xf numFmtId="0" fontId="0" fillId="0" borderId="8" xfId="0" applyBorder="1" applyAlignment="1">
      <alignment wrapText="1"/>
    </xf>
    <xf numFmtId="0" fontId="0" fillId="10" borderId="0" xfId="0" applyFill="1" applyBorder="1" applyAlignment="1">
      <alignment horizontal="left" vertical="top"/>
    </xf>
    <xf numFmtId="9" fontId="0" fillId="0" borderId="30" xfId="0" applyNumberFormat="1" applyBorder="1" applyAlignment="1">
      <alignment horizontal="center" vertical="center"/>
    </xf>
    <xf numFmtId="0" fontId="67" fillId="0" borderId="12" xfId="0" applyFont="1" applyBorder="1" applyAlignment="1">
      <alignment horizontal="left" vertical="top"/>
    </xf>
    <xf numFmtId="0" fontId="67" fillId="0" borderId="13" xfId="0" applyFont="1" applyBorder="1" applyAlignment="1">
      <alignment horizontal="left" vertical="top"/>
    </xf>
    <xf numFmtId="0" fontId="67" fillId="0" borderId="14" xfId="0" applyFont="1" applyBorder="1" applyAlignment="1">
      <alignment horizontal="left" vertical="top"/>
    </xf>
    <xf numFmtId="9" fontId="0" fillId="0" borderId="12" xfId="0" applyNumberFormat="1"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2" xfId="0" applyBorder="1" applyAlignment="1">
      <alignment horizontal="left" vertical="center" wrapText="1"/>
    </xf>
    <xf numFmtId="0" fontId="0" fillId="0" borderId="13" xfId="0" applyBorder="1" applyAlignment="1">
      <alignment horizontal="left" vertical="center" wrapText="1"/>
    </xf>
    <xf numFmtId="0" fontId="0" fillId="0" borderId="14" xfId="0" applyBorder="1" applyAlignment="1">
      <alignment horizontal="left" vertical="center" wrapText="1"/>
    </xf>
    <xf numFmtId="9" fontId="67" fillId="0" borderId="12" xfId="0" applyNumberFormat="1" applyFont="1" applyBorder="1" applyAlignment="1">
      <alignment horizontal="center" vertical="center"/>
    </xf>
    <xf numFmtId="9" fontId="67" fillId="0" borderId="13" xfId="0" applyNumberFormat="1" applyFont="1" applyBorder="1" applyAlignment="1">
      <alignment horizontal="center" vertical="center"/>
    </xf>
    <xf numFmtId="9" fontId="67" fillId="0" borderId="14" xfId="0" applyNumberFormat="1" applyFont="1" applyBorder="1" applyAlignment="1">
      <alignment horizontal="center" vertical="center"/>
    </xf>
    <xf numFmtId="0" fontId="67" fillId="0" borderId="13" xfId="0" applyFont="1" applyBorder="1" applyAlignment="1">
      <alignment horizontal="center" vertical="center"/>
    </xf>
    <xf numFmtId="0" fontId="67" fillId="0" borderId="14" xfId="0" applyFont="1" applyBorder="1" applyAlignment="1">
      <alignment horizontal="center" vertical="center"/>
    </xf>
    <xf numFmtId="9" fontId="67" fillId="0" borderId="12" xfId="0" applyNumberFormat="1" applyFont="1" applyBorder="1" applyAlignment="1">
      <alignment horizontal="center" vertical="center" wrapText="1"/>
    </xf>
    <xf numFmtId="9" fontId="67" fillId="0" borderId="13" xfId="0" applyNumberFormat="1" applyFont="1" applyBorder="1" applyAlignment="1">
      <alignment horizontal="center" vertical="center" wrapText="1"/>
    </xf>
    <xf numFmtId="0" fontId="0" fillId="0" borderId="14" xfId="0" applyBorder="1" applyAlignment="1"/>
    <xf numFmtId="0" fontId="53" fillId="44" borderId="10" xfId="0" applyFont="1" applyFill="1" applyBorder="1" applyAlignment="1">
      <alignment horizontal="left" wrapText="1"/>
    </xf>
    <xf numFmtId="0" fontId="53" fillId="44" borderId="48" xfId="0" applyFont="1" applyFill="1" applyBorder="1" applyAlignment="1">
      <alignment horizontal="left" wrapText="1"/>
    </xf>
    <xf numFmtId="0" fontId="3" fillId="9" borderId="9" xfId="0" applyFont="1" applyFill="1" applyBorder="1" applyAlignment="1">
      <alignment horizontal="left" vertical="center" wrapText="1"/>
    </xf>
    <xf numFmtId="0" fontId="58" fillId="9" borderId="9" xfId="0" applyFont="1" applyFill="1" applyBorder="1" applyAlignment="1">
      <alignment horizontal="left"/>
    </xf>
    <xf numFmtId="0" fontId="54" fillId="0" borderId="0" xfId="0" applyFont="1" applyAlignment="1">
      <alignment horizontal="left" vertical="top" wrapText="1"/>
    </xf>
    <xf numFmtId="0" fontId="3" fillId="8" borderId="0" xfId="0" applyFont="1" applyFill="1" applyAlignment="1">
      <alignment horizontal="center" vertical="center" wrapText="1"/>
    </xf>
    <xf numFmtId="0" fontId="7" fillId="0" borderId="46" xfId="0" applyFont="1" applyBorder="1" applyAlignment="1">
      <alignment horizontal="center" vertical="center"/>
    </xf>
    <xf numFmtId="0" fontId="7" fillId="0" borderId="13" xfId="0" applyFont="1" applyBorder="1" applyAlignment="1">
      <alignment horizontal="center" vertical="center"/>
    </xf>
    <xf numFmtId="0" fontId="7" fillId="0" borderId="14" xfId="0" applyFont="1" applyBorder="1" applyAlignment="1">
      <alignment horizontal="center" vertical="center"/>
    </xf>
    <xf numFmtId="0" fontId="7" fillId="0" borderId="60" xfId="0" applyFont="1" applyBorder="1" applyAlignment="1">
      <alignment horizontal="center" vertical="center"/>
    </xf>
    <xf numFmtId="0" fontId="11" fillId="0" borderId="33" xfId="0" applyFont="1" applyBorder="1" applyAlignment="1">
      <alignment horizontal="left" vertical="center"/>
    </xf>
    <xf numFmtId="0" fontId="11" fillId="0" borderId="24" xfId="0" applyFont="1" applyBorder="1" applyAlignment="1">
      <alignment horizontal="left" vertical="center"/>
    </xf>
    <xf numFmtId="0" fontId="0" fillId="0" borderId="24" xfId="0" applyBorder="1" applyAlignment="1">
      <alignment horizontal="left" vertical="center"/>
    </xf>
    <xf numFmtId="0" fontId="0" fillId="0" borderId="25" xfId="0" applyBorder="1" applyAlignment="1">
      <alignment horizontal="left" vertical="center"/>
    </xf>
    <xf numFmtId="0" fontId="18" fillId="9" borderId="33" xfId="0" applyFont="1" applyFill="1" applyBorder="1" applyAlignment="1">
      <alignment horizontal="left" vertical="center" wrapText="1"/>
    </xf>
    <xf numFmtId="0" fontId="18" fillId="9" borderId="24" xfId="0" applyFont="1" applyFill="1" applyBorder="1" applyAlignment="1">
      <alignment horizontal="left" vertical="center"/>
    </xf>
    <xf numFmtId="0" fontId="17" fillId="0" borderId="24" xfId="0" applyFont="1" applyBorder="1" applyAlignment="1">
      <alignment horizontal="left"/>
    </xf>
    <xf numFmtId="0" fontId="17" fillId="0" borderId="25" xfId="0" applyFont="1" applyBorder="1" applyAlignment="1">
      <alignment horizontal="left"/>
    </xf>
    <xf numFmtId="0" fontId="7" fillId="0" borderId="28" xfId="0" applyFont="1" applyBorder="1" applyAlignment="1">
      <alignment horizontal="center" vertical="center"/>
    </xf>
    <xf numFmtId="0" fontId="11" fillId="0" borderId="33" xfId="0" applyFont="1" applyBorder="1" applyAlignment="1">
      <alignment horizontal="center" vertical="center" wrapText="1"/>
    </xf>
    <xf numFmtId="0" fontId="11" fillId="0" borderId="24" xfId="0" applyFont="1" applyBorder="1" applyAlignment="1">
      <alignment horizontal="center" vertical="center" wrapText="1"/>
    </xf>
    <xf numFmtId="0" fontId="11" fillId="0" borderId="25" xfId="0" applyFont="1" applyBorder="1" applyAlignment="1">
      <alignment horizontal="center" vertical="center" wrapText="1"/>
    </xf>
    <xf numFmtId="0" fontId="56" fillId="11" borderId="61" xfId="3" applyFont="1" applyBorder="1" applyAlignment="1" applyProtection="1">
      <alignment horizontal="left" vertical="center"/>
      <protection locked="0"/>
    </xf>
    <xf numFmtId="0" fontId="56" fillId="11" borderId="36" xfId="3" applyFont="1" applyBorder="1" applyAlignment="1" applyProtection="1">
      <alignment horizontal="left" vertical="center"/>
      <protection locked="0"/>
    </xf>
    <xf numFmtId="0" fontId="56" fillId="11" borderId="55" xfId="3" applyFont="1" applyBorder="1" applyAlignment="1" applyProtection="1">
      <alignment horizontal="left" vertical="center"/>
      <protection locked="0"/>
    </xf>
    <xf numFmtId="0" fontId="56" fillId="11" borderId="50" xfId="3" applyFont="1" applyBorder="1" applyAlignment="1" applyProtection="1">
      <alignment horizontal="left" vertical="center"/>
      <protection locked="0"/>
    </xf>
    <xf numFmtId="0" fontId="56" fillId="11" borderId="51" xfId="3" applyFont="1" applyBorder="1" applyAlignment="1" applyProtection="1">
      <alignment horizontal="left" vertical="center"/>
      <protection locked="0"/>
    </xf>
    <xf numFmtId="0" fontId="56" fillId="11" borderId="52" xfId="3" applyFont="1" applyBorder="1" applyAlignment="1" applyProtection="1">
      <alignment horizontal="left" vertical="center"/>
      <protection locked="0"/>
    </xf>
    <xf numFmtId="0" fontId="54" fillId="42" borderId="1" xfId="0" applyFont="1" applyFill="1" applyBorder="1" applyAlignment="1">
      <alignment horizontal="center"/>
    </xf>
    <xf numFmtId="0" fontId="54" fillId="42" borderId="2" xfId="0" applyFont="1" applyFill="1" applyBorder="1" applyAlignment="1">
      <alignment horizontal="center"/>
    </xf>
    <xf numFmtId="0" fontId="54" fillId="42" borderId="3" xfId="0" applyFont="1" applyFill="1" applyBorder="1" applyAlignment="1">
      <alignment horizontal="center"/>
    </xf>
    <xf numFmtId="0" fontId="18" fillId="9" borderId="2" xfId="0" applyFont="1" applyFill="1" applyBorder="1" applyAlignment="1">
      <alignment horizontal="center" vertical="center" wrapText="1"/>
    </xf>
    <xf numFmtId="0" fontId="18" fillId="9" borderId="3" xfId="0" applyFont="1" applyFill="1" applyBorder="1" applyAlignment="1">
      <alignment horizontal="center" vertical="center" wrapText="1"/>
    </xf>
    <xf numFmtId="0" fontId="10" fillId="43" borderId="47" xfId="0" applyFont="1" applyFill="1" applyBorder="1" applyAlignment="1">
      <alignment horizontal="left" vertical="center"/>
    </xf>
    <xf numFmtId="0" fontId="10" fillId="43" borderId="54" xfId="0" applyFont="1" applyFill="1" applyBorder="1" applyAlignment="1">
      <alignment horizontal="left" vertical="center"/>
    </xf>
    <xf numFmtId="0" fontId="10" fillId="43" borderId="62" xfId="0" applyFont="1" applyFill="1" applyBorder="1" applyAlignment="1">
      <alignment horizontal="left" vertical="center"/>
    </xf>
    <xf numFmtId="0" fontId="10" fillId="43" borderId="61" xfId="0" applyFont="1" applyFill="1" applyBorder="1" applyAlignment="1">
      <alignment horizontal="left" vertical="center"/>
    </xf>
    <xf numFmtId="0" fontId="10" fillId="43" borderId="36" xfId="0" applyFont="1" applyFill="1" applyBorder="1" applyAlignment="1">
      <alignment horizontal="left" vertical="center"/>
    </xf>
    <xf numFmtId="0" fontId="10" fillId="43" borderId="35" xfId="0" applyFont="1" applyFill="1" applyBorder="1" applyAlignment="1">
      <alignment horizontal="left" vertical="center"/>
    </xf>
    <xf numFmtId="0" fontId="10" fillId="43" borderId="16" xfId="0" applyFont="1" applyFill="1" applyBorder="1" applyAlignment="1">
      <alignment horizontal="left" vertical="center"/>
    </xf>
    <xf numFmtId="0" fontId="10" fillId="43" borderId="11" xfId="0" applyFont="1" applyFill="1" applyBorder="1" applyAlignment="1">
      <alignment horizontal="left" vertical="center"/>
    </xf>
    <xf numFmtId="0" fontId="10" fillId="43" borderId="59" xfId="0" applyFont="1" applyFill="1" applyBorder="1" applyAlignment="1">
      <alignment horizontal="left" vertical="center"/>
    </xf>
    <xf numFmtId="0" fontId="2" fillId="8" borderId="7" xfId="0" applyFont="1" applyFill="1" applyBorder="1" applyAlignment="1">
      <alignment horizontal="center" vertical="center" wrapText="1"/>
    </xf>
    <xf numFmtId="0" fontId="18" fillId="9" borderId="6" xfId="0" applyFont="1" applyFill="1" applyBorder="1" applyAlignment="1">
      <alignment horizontal="left" vertical="center" wrapText="1"/>
    </xf>
    <xf numFmtId="0" fontId="18" fillId="9" borderId="7" xfId="0" applyFont="1" applyFill="1" applyBorder="1" applyAlignment="1">
      <alignment horizontal="left" vertical="center"/>
    </xf>
    <xf numFmtId="0" fontId="17" fillId="0" borderId="7" xfId="0" applyFont="1" applyBorder="1" applyAlignment="1">
      <alignment horizontal="left"/>
    </xf>
    <xf numFmtId="0" fontId="17" fillId="0" borderId="8" xfId="0" applyFont="1" applyBorder="1" applyAlignment="1">
      <alignment horizontal="left"/>
    </xf>
    <xf numFmtId="0" fontId="7" fillId="0" borderId="9" xfId="0" applyFont="1" applyBorder="1" applyAlignment="1">
      <alignment horizontal="left" vertical="center" wrapText="1"/>
    </xf>
    <xf numFmtId="0" fontId="7" fillId="0" borderId="15" xfId="0" applyFont="1" applyBorder="1" applyAlignment="1">
      <alignment horizontal="center" vertical="center"/>
    </xf>
    <xf numFmtId="0" fontId="68" fillId="49" borderId="33" xfId="0" applyFont="1" applyFill="1" applyBorder="1" applyAlignment="1">
      <alignment horizontal="center"/>
    </xf>
    <xf numFmtId="0" fontId="68" fillId="49" borderId="24" xfId="0" applyFont="1" applyFill="1" applyBorder="1" applyAlignment="1">
      <alignment horizontal="center"/>
    </xf>
    <xf numFmtId="0" fontId="68" fillId="49" borderId="25" xfId="0" applyFont="1" applyFill="1" applyBorder="1" applyAlignment="1">
      <alignment horizontal="center"/>
    </xf>
    <xf numFmtId="0" fontId="11" fillId="0" borderId="33" xfId="0" applyFont="1" applyFill="1" applyBorder="1" applyAlignment="1">
      <alignment horizontal="left" vertical="center"/>
    </xf>
    <xf numFmtId="0" fontId="11" fillId="0" borderId="24" xfId="0" applyFont="1" applyFill="1" applyBorder="1" applyAlignment="1">
      <alignment horizontal="left" vertical="center"/>
    </xf>
    <xf numFmtId="0" fontId="42" fillId="0" borderId="24" xfId="0" applyFont="1" applyFill="1" applyBorder="1" applyAlignment="1">
      <alignment horizontal="left" vertical="center"/>
    </xf>
    <xf numFmtId="0" fontId="11" fillId="0" borderId="33" xfId="0" applyFont="1" applyFill="1" applyBorder="1" applyAlignment="1">
      <alignment horizontal="center" vertical="center" wrapText="1"/>
    </xf>
    <xf numFmtId="0" fontId="11" fillId="0" borderId="24" xfId="0" applyFont="1" applyFill="1" applyBorder="1" applyAlignment="1">
      <alignment horizontal="center" vertical="center" wrapText="1"/>
    </xf>
    <xf numFmtId="0" fontId="11" fillId="0" borderId="25" xfId="0" applyFont="1" applyFill="1" applyBorder="1" applyAlignment="1">
      <alignment horizontal="center" vertical="center" wrapText="1"/>
    </xf>
    <xf numFmtId="0" fontId="45" fillId="35" borderId="33" xfId="0" applyFont="1" applyFill="1" applyBorder="1" applyAlignment="1">
      <alignment horizontal="left" vertical="center" wrapText="1"/>
    </xf>
    <xf numFmtId="0" fontId="45" fillId="35" borderId="24" xfId="0" applyFont="1" applyFill="1" applyBorder="1" applyAlignment="1">
      <alignment horizontal="left" vertical="center"/>
    </xf>
    <xf numFmtId="0" fontId="47" fillId="0" borderId="24" xfId="0" applyFont="1" applyFill="1" applyBorder="1" applyAlignment="1">
      <alignment horizontal="left"/>
    </xf>
    <xf numFmtId="0" fontId="47" fillId="0" borderId="25" xfId="0" applyFont="1" applyFill="1" applyBorder="1" applyAlignment="1">
      <alignment horizontal="left"/>
    </xf>
    <xf numFmtId="0" fontId="7" fillId="0" borderId="0" xfId="0" applyFont="1" applyFill="1"/>
    <xf numFmtId="0" fontId="7" fillId="0" borderId="28" xfId="0" applyFont="1" applyFill="1" applyBorder="1" applyAlignment="1">
      <alignment horizontal="center" vertical="center"/>
    </xf>
    <xf numFmtId="0" fontId="7" fillId="0" borderId="36" xfId="0" applyFont="1" applyFill="1" applyBorder="1" applyAlignment="1">
      <alignment vertical="top" wrapText="1"/>
    </xf>
    <xf numFmtId="0" fontId="7" fillId="0" borderId="28" xfId="0" applyFont="1" applyFill="1" applyBorder="1" applyAlignment="1">
      <alignment horizontal="left" vertical="center"/>
    </xf>
    <xf numFmtId="0" fontId="7" fillId="0" borderId="11" xfId="0" applyFont="1" applyFill="1" applyBorder="1" applyAlignment="1">
      <alignment vertical="center" wrapText="1"/>
    </xf>
  </cellXfs>
  <cellStyles count="48">
    <cellStyle name="20% - Accent1 2" xfId="5" xr:uid="{00000000-0005-0000-0000-000000000000}"/>
    <cellStyle name="20% - Accent2 2" xfId="6" xr:uid="{00000000-0005-0000-0000-000001000000}"/>
    <cellStyle name="20% - Accent3 2" xfId="8" xr:uid="{00000000-0005-0000-0000-000002000000}"/>
    <cellStyle name="20% - Accent4 2" xfId="9" xr:uid="{00000000-0005-0000-0000-000003000000}"/>
    <cellStyle name="20% - Accent5 2" xfId="10" xr:uid="{00000000-0005-0000-0000-000004000000}"/>
    <cellStyle name="20% - Accent6 2" xfId="11" xr:uid="{00000000-0005-0000-0000-000005000000}"/>
    <cellStyle name="40% - Accent1 2" xfId="12" xr:uid="{00000000-0005-0000-0000-000006000000}"/>
    <cellStyle name="40% - Accent2 2" xfId="13" xr:uid="{00000000-0005-0000-0000-000007000000}"/>
    <cellStyle name="40% - Accent3 2" xfId="14" xr:uid="{00000000-0005-0000-0000-000008000000}"/>
    <cellStyle name="40% - Accent4 2" xfId="15" xr:uid="{00000000-0005-0000-0000-000009000000}"/>
    <cellStyle name="40% - Accent5 2" xfId="16" xr:uid="{00000000-0005-0000-0000-00000A000000}"/>
    <cellStyle name="40% - Accent6 2" xfId="17" xr:uid="{00000000-0005-0000-0000-00000B000000}"/>
    <cellStyle name="60% - Accent1 2" xfId="18" xr:uid="{00000000-0005-0000-0000-00000C000000}"/>
    <cellStyle name="60% - Accent2 2" xfId="19" xr:uid="{00000000-0005-0000-0000-00000D000000}"/>
    <cellStyle name="60% - Accent3 2" xfId="20" xr:uid="{00000000-0005-0000-0000-00000E000000}"/>
    <cellStyle name="60% - Accent4 2" xfId="21" xr:uid="{00000000-0005-0000-0000-00000F000000}"/>
    <cellStyle name="60% - Accent5 2" xfId="22" xr:uid="{00000000-0005-0000-0000-000010000000}"/>
    <cellStyle name="60% - Accent6 2" xfId="23" xr:uid="{00000000-0005-0000-0000-000011000000}"/>
    <cellStyle name="Accent1 2" xfId="24" xr:uid="{00000000-0005-0000-0000-000012000000}"/>
    <cellStyle name="Accent2 2" xfId="25" xr:uid="{00000000-0005-0000-0000-000013000000}"/>
    <cellStyle name="Accent3 2" xfId="26" xr:uid="{00000000-0005-0000-0000-000014000000}"/>
    <cellStyle name="Accent4 2" xfId="27" xr:uid="{00000000-0005-0000-0000-000015000000}"/>
    <cellStyle name="Accent5 2" xfId="28" xr:uid="{00000000-0005-0000-0000-000016000000}"/>
    <cellStyle name="Accent6 2" xfId="29" xr:uid="{00000000-0005-0000-0000-000017000000}"/>
    <cellStyle name="Bad 2" xfId="30" xr:uid="{00000000-0005-0000-0000-000018000000}"/>
    <cellStyle name="Calculation 2" xfId="31" xr:uid="{00000000-0005-0000-0000-000019000000}"/>
    <cellStyle name="Check Cell 2" xfId="32" xr:uid="{00000000-0005-0000-0000-00001A000000}"/>
    <cellStyle name="Explanatory Text 2" xfId="33" xr:uid="{00000000-0005-0000-0000-00001B000000}"/>
    <cellStyle name="Good" xfId="3" builtinId="26"/>
    <cellStyle name="Good 2" xfId="34" xr:uid="{00000000-0005-0000-0000-00001D000000}"/>
    <cellStyle name="Heading 1 2" xfId="35" xr:uid="{00000000-0005-0000-0000-00001E000000}"/>
    <cellStyle name="Heading 2 2" xfId="36" xr:uid="{00000000-0005-0000-0000-00001F000000}"/>
    <cellStyle name="Heading 3 2" xfId="37" xr:uid="{00000000-0005-0000-0000-000020000000}"/>
    <cellStyle name="Heading 4 2" xfId="38" xr:uid="{00000000-0005-0000-0000-000021000000}"/>
    <cellStyle name="Hyperlink" xfId="1" builtinId="8"/>
    <cellStyle name="Hyperlink 2" xfId="39" xr:uid="{00000000-0005-0000-0000-000023000000}"/>
    <cellStyle name="Hyperlink 3" xfId="4" xr:uid="{00000000-0005-0000-0000-000024000000}"/>
    <cellStyle name="Input 2" xfId="40" xr:uid="{00000000-0005-0000-0000-000025000000}"/>
    <cellStyle name="Linked Cell 2" xfId="41" xr:uid="{00000000-0005-0000-0000-000026000000}"/>
    <cellStyle name="Neutral 2" xfId="42" xr:uid="{00000000-0005-0000-0000-000027000000}"/>
    <cellStyle name="Normal" xfId="0" builtinId="0"/>
    <cellStyle name="Normal 2" xfId="2" xr:uid="{00000000-0005-0000-0000-000029000000}"/>
    <cellStyle name="Normal 3" xfId="7" xr:uid="{00000000-0005-0000-0000-00002A000000}"/>
    <cellStyle name="Note 2" xfId="43" xr:uid="{00000000-0005-0000-0000-00002B000000}"/>
    <cellStyle name="Output 2" xfId="44" xr:uid="{00000000-0005-0000-0000-00002C000000}"/>
    <cellStyle name="Title 2" xfId="45" xr:uid="{00000000-0005-0000-0000-00002D000000}"/>
    <cellStyle name="Total 2" xfId="46" xr:uid="{00000000-0005-0000-0000-00002E000000}"/>
    <cellStyle name="Warning Text 2" xfId="47" xr:uid="{00000000-0005-0000-0000-00002F00000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phumO/AppData/Local/Microsoft/Windows/Temporary%20Internet%20Files/Content.Outlook/JZGJHKN1/20200302%20PED%20Coal%20Automation%20Technical%20Evaluation%20Criteria_v0.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NcoboX/AppData/Local/Microsoft/Windows/INetCache/Content.Outlook/9OG06AP0/PED%20evaluation%20criteria_020320_ITOT_v0.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Aubrey/AppData/Local/Microsoft/Windows/Temporary%20Internet%20Files/Content.Outlook/BWAHNLUZ/Technical%20Evaluation%20for%20Head%20End%20System%20v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Gatekeepers"/>
      <sheetName val="Functional "/>
      <sheetName val="Non Functional"/>
      <sheetName val="OT Qualitative Criteria"/>
      <sheetName val="Proposed Engineering Scoring"/>
      <sheetName val="Compliance to OT Specification"/>
      <sheetName val="Organisational Experience"/>
      <sheetName val="Demonstration"/>
      <sheetName val="Implementation Partner"/>
      <sheetName val="Overal Score"/>
      <sheetName val="Data Validatio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Gatekeepers"/>
      <sheetName val="Functional "/>
      <sheetName val="Non Functional"/>
      <sheetName val="Organisational Experience"/>
      <sheetName val="OT Qualitative"/>
      <sheetName val="Implementation Partner"/>
      <sheetName val="Demonstration"/>
      <sheetName val="Overal Score"/>
    </sheetNames>
    <sheetDataSet>
      <sheetData sheetId="0" refreshError="1">
        <row r="53">
          <cell r="B53" t="str">
            <v>Full Compliance</v>
          </cell>
          <cell r="C53">
            <v>3</v>
          </cell>
        </row>
        <row r="54">
          <cell r="B54" t="str">
            <v>Partial Compliance</v>
          </cell>
          <cell r="C54">
            <v>1</v>
          </cell>
        </row>
        <row r="55">
          <cell r="B55" t="str">
            <v xml:space="preserve">No Compliance </v>
          </cell>
          <cell r="C55">
            <v>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Instructions"/>
      <sheetName val="2. General Requirements"/>
      <sheetName val="3. Functional Requirements"/>
      <sheetName val="Sheet2"/>
      <sheetName val="4. Non-Functional Requirements"/>
      <sheetName val="5. Organizational Requirements"/>
      <sheetName val="7. Implementation Partnership"/>
      <sheetName val="6. Demonstration Room"/>
    </sheetNames>
    <sheetDataSet>
      <sheetData sheetId="0"/>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71"/>
  <sheetViews>
    <sheetView topLeftCell="A22" zoomScale="80" zoomScaleNormal="80" workbookViewId="0">
      <selection activeCell="C39" sqref="C39"/>
    </sheetView>
  </sheetViews>
  <sheetFormatPr defaultColWidth="8.5703125" defaultRowHeight="15" x14ac:dyDescent="0.25"/>
  <cols>
    <col min="1" max="1" width="15.7109375" style="40" customWidth="1"/>
    <col min="2" max="2" width="34.140625" customWidth="1"/>
    <col min="3" max="3" width="144.7109375" customWidth="1"/>
    <col min="4" max="4" width="16.42578125" customWidth="1"/>
    <col min="5" max="5" width="30" customWidth="1"/>
    <col min="6" max="6" width="17" customWidth="1"/>
  </cols>
  <sheetData>
    <row r="1" spans="1:6" ht="15.75" x14ac:dyDescent="0.25">
      <c r="A1" s="38" t="s">
        <v>17</v>
      </c>
      <c r="B1" s="38"/>
      <c r="C1" s="39"/>
    </row>
    <row r="2" spans="1:6" x14ac:dyDescent="0.25">
      <c r="A2" s="22" t="s">
        <v>35</v>
      </c>
      <c r="B2" s="22"/>
      <c r="C2" s="22"/>
    </row>
    <row r="3" spans="1:6" x14ac:dyDescent="0.25">
      <c r="A3" s="23" t="s">
        <v>36</v>
      </c>
      <c r="B3" s="24"/>
      <c r="C3" s="19"/>
    </row>
    <row r="4" spans="1:6" x14ac:dyDescent="0.25">
      <c r="A4" s="20" t="s">
        <v>18</v>
      </c>
      <c r="B4" s="21"/>
      <c r="C4" s="19"/>
    </row>
    <row r="5" spans="1:6" x14ac:dyDescent="0.25">
      <c r="A5" s="20" t="s">
        <v>511</v>
      </c>
      <c r="B5" s="21"/>
      <c r="C5" s="19"/>
    </row>
    <row r="6" spans="1:6" x14ac:dyDescent="0.25">
      <c r="A6" s="20" t="s">
        <v>512</v>
      </c>
      <c r="B6" s="21"/>
      <c r="C6" s="19"/>
    </row>
    <row r="7" spans="1:6" x14ac:dyDescent="0.25">
      <c r="A7" s="25" t="s">
        <v>517</v>
      </c>
      <c r="B7" s="24"/>
      <c r="C7" s="22"/>
    </row>
    <row r="8" spans="1:6" x14ac:dyDescent="0.25">
      <c r="A8" s="25" t="s">
        <v>513</v>
      </c>
      <c r="B8" s="24"/>
      <c r="C8" s="22"/>
    </row>
    <row r="9" spans="1:6" x14ac:dyDescent="0.25">
      <c r="A9" s="26"/>
      <c r="B9" s="24"/>
      <c r="C9" s="22"/>
      <c r="E9" s="323"/>
    </row>
    <row r="10" spans="1:6" ht="15.95" customHeight="1" x14ac:dyDescent="0.25">
      <c r="A10" s="18" t="s">
        <v>19</v>
      </c>
      <c r="B10" s="21"/>
      <c r="C10" s="19"/>
    </row>
    <row r="11" spans="1:6" ht="17.100000000000001" customHeight="1" thickBot="1" x14ac:dyDescent="0.3">
      <c r="A11" s="27" t="s">
        <v>20</v>
      </c>
      <c r="B11" s="28" t="s">
        <v>21</v>
      </c>
      <c r="C11" s="29" t="s">
        <v>22</v>
      </c>
      <c r="D11" s="29" t="s">
        <v>506</v>
      </c>
      <c r="F11" s="294"/>
    </row>
    <row r="12" spans="1:6" s="40" customFormat="1" x14ac:dyDescent="0.25">
      <c r="A12" s="271">
        <v>2</v>
      </c>
      <c r="B12" s="273" t="s">
        <v>515</v>
      </c>
      <c r="C12" s="264" t="s">
        <v>514</v>
      </c>
      <c r="D12" s="339">
        <v>1</v>
      </c>
      <c r="E12" s="323"/>
      <c r="F12" s="295"/>
    </row>
    <row r="13" spans="1:6" s="40" customFormat="1" x14ac:dyDescent="0.25">
      <c r="A13" s="272"/>
      <c r="B13" s="285"/>
      <c r="C13" s="262" t="s">
        <v>23</v>
      </c>
      <c r="D13" s="340"/>
      <c r="F13" s="295"/>
    </row>
    <row r="14" spans="1:6" s="40" customFormat="1" x14ac:dyDescent="0.25">
      <c r="A14" s="279"/>
      <c r="B14" s="316"/>
      <c r="C14" s="265" t="s">
        <v>24</v>
      </c>
      <c r="D14" s="340"/>
      <c r="F14" s="295"/>
    </row>
    <row r="15" spans="1:6" s="40" customFormat="1" x14ac:dyDescent="0.25">
      <c r="A15" s="279"/>
      <c r="B15" s="316"/>
      <c r="C15" s="262" t="s">
        <v>25</v>
      </c>
      <c r="D15" s="340"/>
      <c r="F15" s="295"/>
    </row>
    <row r="16" spans="1:6" s="40" customFormat="1" x14ac:dyDescent="0.25">
      <c r="A16" s="279"/>
      <c r="B16" s="316"/>
      <c r="C16" s="262" t="s">
        <v>516</v>
      </c>
      <c r="D16" s="340"/>
      <c r="F16" s="295"/>
    </row>
    <row r="17" spans="1:6" s="40" customFormat="1" ht="15.75" thickBot="1" x14ac:dyDescent="0.3">
      <c r="A17" s="280"/>
      <c r="B17" s="317"/>
      <c r="C17" s="322" t="s">
        <v>496</v>
      </c>
      <c r="D17" s="340"/>
      <c r="F17" s="294"/>
    </row>
    <row r="18" spans="1:6" s="40" customFormat="1" ht="15" customHeight="1" thickBot="1" x14ac:dyDescent="0.3">
      <c r="A18" s="68"/>
      <c r="B18" s="69"/>
      <c r="C18" s="70"/>
      <c r="D18" s="341"/>
      <c r="F18" s="295"/>
    </row>
    <row r="19" spans="1:6" s="40" customFormat="1" ht="15" customHeight="1" x14ac:dyDescent="0.25">
      <c r="A19" s="271">
        <v>3</v>
      </c>
      <c r="B19" s="273" t="s">
        <v>2</v>
      </c>
      <c r="C19" s="260" t="s">
        <v>527</v>
      </c>
      <c r="D19" s="339">
        <v>0.05</v>
      </c>
      <c r="F19" s="295"/>
    </row>
    <row r="20" spans="1:6" s="40" customFormat="1" ht="15" customHeight="1" x14ac:dyDescent="0.25">
      <c r="A20" s="272"/>
      <c r="B20" s="274"/>
      <c r="C20" s="261" t="s">
        <v>26</v>
      </c>
      <c r="D20" s="340"/>
      <c r="F20" s="295"/>
    </row>
    <row r="21" spans="1:6" s="40" customFormat="1" ht="15" customHeight="1" thickBot="1" x14ac:dyDescent="0.3">
      <c r="A21" s="314"/>
      <c r="B21" s="315"/>
      <c r="C21" s="263" t="s">
        <v>27</v>
      </c>
      <c r="D21" s="340"/>
      <c r="F21" s="295"/>
    </row>
    <row r="22" spans="1:6" s="40" customFormat="1" ht="15" customHeight="1" thickBot="1" x14ac:dyDescent="0.3">
      <c r="A22" s="68"/>
      <c r="B22" s="69"/>
      <c r="C22" s="70"/>
      <c r="D22" s="346"/>
      <c r="F22" s="295"/>
    </row>
    <row r="23" spans="1:6" ht="15" customHeight="1" x14ac:dyDescent="0.25">
      <c r="A23" s="275">
        <v>4</v>
      </c>
      <c r="B23" s="273" t="s">
        <v>62</v>
      </c>
      <c r="C23" s="267" t="s">
        <v>514</v>
      </c>
      <c r="D23" s="339">
        <v>0.6</v>
      </c>
      <c r="F23" s="294"/>
    </row>
    <row r="24" spans="1:6" x14ac:dyDescent="0.25">
      <c r="A24" s="276"/>
      <c r="B24" s="285"/>
      <c r="C24" s="268" t="s">
        <v>23</v>
      </c>
      <c r="D24" s="340"/>
      <c r="F24" s="295"/>
    </row>
    <row r="25" spans="1:6" x14ac:dyDescent="0.25">
      <c r="A25" s="277"/>
      <c r="B25" s="316"/>
      <c r="C25" s="269" t="s">
        <v>24</v>
      </c>
      <c r="D25" s="340"/>
    </row>
    <row r="26" spans="1:6" ht="15.75" thickBot="1" x14ac:dyDescent="0.3">
      <c r="A26" s="278"/>
      <c r="B26" s="317"/>
      <c r="C26" s="270" t="s">
        <v>25</v>
      </c>
      <c r="D26" s="340"/>
    </row>
    <row r="27" spans="1:6" ht="15" customHeight="1" thickBot="1" x14ac:dyDescent="0.3">
      <c r="A27" s="68"/>
      <c r="B27" s="69"/>
      <c r="C27" s="37"/>
      <c r="D27" s="341"/>
    </row>
    <row r="28" spans="1:6" ht="15" customHeight="1" x14ac:dyDescent="0.25">
      <c r="A28" s="281">
        <v>5</v>
      </c>
      <c r="B28" s="273" t="s">
        <v>455</v>
      </c>
      <c r="C28" s="260" t="s">
        <v>514</v>
      </c>
      <c r="D28" s="339">
        <v>0.25</v>
      </c>
    </row>
    <row r="29" spans="1:6" x14ac:dyDescent="0.25">
      <c r="A29" s="284"/>
      <c r="B29" s="285"/>
      <c r="C29" s="261" t="s">
        <v>26</v>
      </c>
      <c r="D29" s="342"/>
    </row>
    <row r="30" spans="1:6" ht="15.75" customHeight="1" thickBot="1" x14ac:dyDescent="0.3">
      <c r="A30" s="282"/>
      <c r="B30" s="283"/>
      <c r="C30" s="263" t="s">
        <v>27</v>
      </c>
      <c r="D30" s="342"/>
    </row>
    <row r="31" spans="1:6" s="40" customFormat="1" ht="15.75" thickBot="1" x14ac:dyDescent="0.3">
      <c r="A31" s="68"/>
      <c r="B31" s="69"/>
      <c r="C31" s="70"/>
      <c r="D31" s="343"/>
    </row>
    <row r="32" spans="1:6" s="40" customFormat="1" ht="15" customHeight="1" x14ac:dyDescent="0.25">
      <c r="A32" s="281">
        <v>6</v>
      </c>
      <c r="B32" s="318" t="s">
        <v>63</v>
      </c>
      <c r="C32" s="260" t="s">
        <v>514</v>
      </c>
      <c r="D32" s="344">
        <v>0.05</v>
      </c>
    </row>
    <row r="33" spans="1:4" s="40" customFormat="1" x14ac:dyDescent="0.25">
      <c r="A33" s="284"/>
      <c r="B33" s="316"/>
      <c r="C33" s="261" t="s">
        <v>26</v>
      </c>
      <c r="D33" s="345"/>
    </row>
    <row r="34" spans="1:4" s="40" customFormat="1" ht="15.75" thickBot="1" x14ac:dyDescent="0.3">
      <c r="A34" s="282"/>
      <c r="B34" s="317"/>
      <c r="C34" s="263" t="s">
        <v>27</v>
      </c>
      <c r="D34" s="345"/>
    </row>
    <row r="35" spans="1:4" ht="15.75" thickBot="1" x14ac:dyDescent="0.3">
      <c r="A35" s="68"/>
      <c r="B35" s="69"/>
      <c r="C35" s="37"/>
      <c r="D35" s="345"/>
    </row>
    <row r="36" spans="1:4" s="40" customFormat="1" x14ac:dyDescent="0.25">
      <c r="A36" s="281">
        <v>7</v>
      </c>
      <c r="B36" s="273" t="s">
        <v>64</v>
      </c>
      <c r="C36" s="36" t="s">
        <v>33</v>
      </c>
      <c r="D36" s="339">
        <v>0.05</v>
      </c>
    </row>
    <row r="37" spans="1:4" s="40" customFormat="1" x14ac:dyDescent="0.25">
      <c r="A37" s="284"/>
      <c r="B37" s="285"/>
      <c r="C37" s="31" t="s">
        <v>26</v>
      </c>
      <c r="D37" s="340"/>
    </row>
    <row r="38" spans="1:4" s="40" customFormat="1" x14ac:dyDescent="0.25">
      <c r="A38" s="284"/>
      <c r="B38" s="285"/>
      <c r="C38" s="30" t="s">
        <v>27</v>
      </c>
      <c r="D38" s="340"/>
    </row>
    <row r="39" spans="1:4" s="40" customFormat="1" ht="15.75" thickBot="1" x14ac:dyDescent="0.3">
      <c r="A39" s="284"/>
      <c r="B39" s="283"/>
      <c r="C39" s="30" t="s">
        <v>28</v>
      </c>
      <c r="D39" s="340"/>
    </row>
    <row r="40" spans="1:4" s="40" customFormat="1" ht="15.75" thickBot="1" x14ac:dyDescent="0.3">
      <c r="A40" s="32"/>
      <c r="B40" s="33"/>
      <c r="C40" s="34"/>
      <c r="D40" s="341"/>
    </row>
    <row r="41" spans="1:4" x14ac:dyDescent="0.25">
      <c r="A41" s="281">
        <v>8</v>
      </c>
      <c r="B41" s="273" t="s">
        <v>457</v>
      </c>
      <c r="C41" s="35" t="s">
        <v>456</v>
      </c>
      <c r="D41" s="339">
        <v>1</v>
      </c>
    </row>
    <row r="42" spans="1:4" ht="77.25" thickBot="1" x14ac:dyDescent="0.3">
      <c r="A42" s="282"/>
      <c r="B42" s="283"/>
      <c r="C42" s="266" t="s">
        <v>462</v>
      </c>
      <c r="D42" s="340"/>
    </row>
    <row r="43" spans="1:4" ht="15" customHeight="1" thickBot="1" x14ac:dyDescent="0.3">
      <c r="A43" s="32"/>
      <c r="B43" s="33"/>
      <c r="C43" s="34"/>
      <c r="D43" s="341"/>
    </row>
    <row r="44" spans="1:4" ht="15.75" customHeight="1" x14ac:dyDescent="0.25"/>
    <row r="48" spans="1:4" ht="15" customHeight="1" x14ac:dyDescent="0.25"/>
    <row r="50" spans="2:5" ht="15.75" thickBot="1" x14ac:dyDescent="0.3"/>
    <row r="51" spans="2:5" ht="16.5" thickBot="1" x14ac:dyDescent="0.3">
      <c r="B51" s="71"/>
    </row>
    <row r="52" spans="2:5" ht="15.75" x14ac:dyDescent="0.25">
      <c r="B52" s="71" t="s">
        <v>458</v>
      </c>
      <c r="C52" s="40"/>
    </row>
    <row r="53" spans="2:5" x14ac:dyDescent="0.25">
      <c r="B53" s="72" t="s">
        <v>40</v>
      </c>
      <c r="C53" s="288"/>
    </row>
    <row r="54" spans="2:5" x14ac:dyDescent="0.25">
      <c r="B54" s="72" t="s">
        <v>41</v>
      </c>
      <c r="C54" s="288"/>
    </row>
    <row r="55" spans="2:5" ht="15.75" thickBot="1" x14ac:dyDescent="0.3">
      <c r="B55" s="73" t="s">
        <v>42</v>
      </c>
      <c r="C55" s="288"/>
    </row>
    <row r="56" spans="2:5" ht="15.75" thickBot="1" x14ac:dyDescent="0.3">
      <c r="B56" s="40"/>
      <c r="C56" s="40"/>
    </row>
    <row r="57" spans="2:5" ht="15.75" x14ac:dyDescent="0.25">
      <c r="B57" s="71" t="s">
        <v>461</v>
      </c>
      <c r="C57" s="40"/>
    </row>
    <row r="58" spans="2:5" x14ac:dyDescent="0.25">
      <c r="B58" s="72" t="s">
        <v>127</v>
      </c>
      <c r="C58" s="288">
        <v>3</v>
      </c>
    </row>
    <row r="59" spans="2:5" x14ac:dyDescent="0.25">
      <c r="B59" s="72" t="s">
        <v>459</v>
      </c>
      <c r="C59" s="288">
        <v>1</v>
      </c>
    </row>
    <row r="60" spans="2:5" ht="15.75" thickBot="1" x14ac:dyDescent="0.3">
      <c r="B60" s="73" t="s">
        <v>460</v>
      </c>
      <c r="C60" s="288">
        <v>0</v>
      </c>
    </row>
    <row r="61" spans="2:5" s="40" customFormat="1" x14ac:dyDescent="0.25">
      <c r="B61" s="328"/>
      <c r="C61" s="288"/>
    </row>
    <row r="62" spans="2:5" x14ac:dyDescent="0.25">
      <c r="C62" s="288" t="s">
        <v>505</v>
      </c>
    </row>
    <row r="63" spans="2:5" ht="15.75" thickBot="1" x14ac:dyDescent="0.3"/>
    <row r="64" spans="2:5" ht="30.75" thickBot="1" x14ac:dyDescent="0.3">
      <c r="B64" s="307" t="s">
        <v>497</v>
      </c>
      <c r="C64" s="305" t="s">
        <v>504</v>
      </c>
      <c r="D64" s="303">
        <v>1</v>
      </c>
      <c r="E64" s="306" t="s">
        <v>524</v>
      </c>
    </row>
    <row r="65" spans="2:5" ht="17.25" customHeight="1" x14ac:dyDescent="0.25">
      <c r="B65" s="330" t="s">
        <v>498</v>
      </c>
      <c r="C65" s="300" t="s">
        <v>454</v>
      </c>
      <c r="D65" s="333">
        <v>0.75</v>
      </c>
      <c r="E65" s="336" t="s">
        <v>523</v>
      </c>
    </row>
    <row r="66" spans="2:5" x14ac:dyDescent="0.25">
      <c r="B66" s="331"/>
      <c r="C66" s="301" t="s">
        <v>499</v>
      </c>
      <c r="D66" s="334"/>
      <c r="E66" s="337"/>
    </row>
    <row r="67" spans="2:5" x14ac:dyDescent="0.25">
      <c r="B67" s="331"/>
      <c r="C67" s="301" t="s">
        <v>500</v>
      </c>
      <c r="D67" s="334"/>
      <c r="E67" s="337"/>
    </row>
    <row r="68" spans="2:5" x14ac:dyDescent="0.25">
      <c r="B68" s="331"/>
      <c r="C68" s="301" t="s">
        <v>501</v>
      </c>
      <c r="D68" s="334"/>
      <c r="E68" s="337"/>
    </row>
    <row r="69" spans="2:5" ht="15.75" thickBot="1" x14ac:dyDescent="0.3">
      <c r="B69" s="332"/>
      <c r="C69" s="302" t="s">
        <v>64</v>
      </c>
      <c r="D69" s="335"/>
      <c r="E69" s="338"/>
    </row>
    <row r="70" spans="2:5" ht="45.75" thickBot="1" x14ac:dyDescent="0.3">
      <c r="B70" s="304" t="s">
        <v>502</v>
      </c>
      <c r="C70" s="299" t="s">
        <v>503</v>
      </c>
      <c r="D70" s="303">
        <v>0.85</v>
      </c>
      <c r="E70" s="326" t="s">
        <v>525</v>
      </c>
    </row>
    <row r="71" spans="2:5" ht="95.25" customHeight="1" thickBot="1" x14ac:dyDescent="0.3">
      <c r="B71" s="324" t="s">
        <v>521</v>
      </c>
      <c r="C71" s="325" t="s">
        <v>522</v>
      </c>
      <c r="D71" s="329">
        <v>0.81</v>
      </c>
      <c r="E71" s="327" t="s">
        <v>526</v>
      </c>
    </row>
  </sheetData>
  <mergeCells count="10">
    <mergeCell ref="B65:B69"/>
    <mergeCell ref="D65:D69"/>
    <mergeCell ref="E65:E69"/>
    <mergeCell ref="D12:D18"/>
    <mergeCell ref="D23:D27"/>
    <mergeCell ref="D28:D31"/>
    <mergeCell ref="D32:D35"/>
    <mergeCell ref="D41:D43"/>
    <mergeCell ref="D36:D40"/>
    <mergeCell ref="D19:D22"/>
  </mergeCells>
  <hyperlinks>
    <hyperlink ref="B12:B17" location="'2. General Requirements'!A1" display="General Requirements" xr:uid="{00000000-0004-0000-0000-000001000000}"/>
    <hyperlink ref="B23:B26" location="'4. Functional Requirements '!A1" display="Functional Requirements" xr:uid="{00000000-0004-0000-0000-000002000000}"/>
    <hyperlink ref="B28:B30" location="'5. Non Functional Requirements'!A1" display="Non Functional Requirements" xr:uid="{00000000-0004-0000-0000-000003000000}"/>
    <hyperlink ref="B32:B34" location="'6. Organizational Requirements'!A1" display="Organizational Requirements" xr:uid="{00000000-0004-0000-0000-000004000000}"/>
    <hyperlink ref="B41:B42" location="'7. Demonstration Room'!A1" display="Demonstration Room" xr:uid="{00000000-0004-0000-0000-000005000000}"/>
    <hyperlink ref="B36:B39" location="'8. Implementation Partnership'!A1" display="Implementation Partnership" xr:uid="{00000000-0004-0000-0000-000006000000}"/>
    <hyperlink ref="B19:B21" location="'2. General Requirements'!A1" display="General Questionnaire" xr:uid="{52F0D53E-FA2F-4EEA-A9CD-43EA15C85D55}"/>
    <hyperlink ref="B12" location="'2. Mandatory Requirements'!A1" display="Mandatory Requirements" xr:uid="{2D56E8E1-5855-4896-9F02-94BE57055E30}"/>
    <hyperlink ref="B19" location="'3. General Requirements'!A1" display="General Questionnaire" xr:uid="{80CF9154-F60E-4DE3-B959-5D2FC351DE1D}"/>
    <hyperlink ref="B36" location="'7. Implementation Partnership'!A1" display="Implementation Partnership" xr:uid="{0F891476-0377-4238-9437-4DB673F2F8EB}"/>
    <hyperlink ref="B41" location="'8. Demonstration Room'!A1" display="Demonstration Room" xr:uid="{64970961-668A-41AE-80E5-8ED1E10FE217}"/>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P44"/>
  <sheetViews>
    <sheetView topLeftCell="A37" workbookViewId="0">
      <selection activeCell="D49" sqref="D49"/>
    </sheetView>
  </sheetViews>
  <sheetFormatPr defaultColWidth="9.140625" defaultRowHeight="15" x14ac:dyDescent="0.25"/>
  <cols>
    <col min="1" max="1" width="9.140625" style="92"/>
    <col min="2" max="2" width="48.140625" style="127" customWidth="1"/>
    <col min="3" max="3" width="18.5703125" style="128" customWidth="1"/>
    <col min="4" max="4" width="47.5703125" style="128" customWidth="1"/>
    <col min="5" max="5" width="15.42578125" style="92" customWidth="1"/>
    <col min="6" max="6" width="17.42578125" style="92" customWidth="1"/>
    <col min="7" max="7" width="16.140625" style="92" customWidth="1"/>
    <col min="8" max="8" width="15.140625" style="92" customWidth="1"/>
    <col min="9" max="9" width="18.42578125" style="92" customWidth="1"/>
    <col min="10" max="16384" width="9.140625" style="92"/>
  </cols>
  <sheetData>
    <row r="1" spans="2:16" ht="15.75" thickBot="1" x14ac:dyDescent="0.3">
      <c r="B1" s="93"/>
      <c r="C1" s="94"/>
      <c r="D1" s="95"/>
      <c r="E1" s="95"/>
      <c r="F1" s="95"/>
      <c r="G1" s="96" t="s">
        <v>32</v>
      </c>
      <c r="H1" s="96"/>
      <c r="I1" s="96"/>
    </row>
    <row r="2" spans="2:16" ht="21" thickBot="1" x14ac:dyDescent="0.3">
      <c r="B2" s="399" t="s">
        <v>43</v>
      </c>
      <c r="C2" s="400"/>
      <c r="D2" s="400"/>
      <c r="E2" s="401"/>
      <c r="F2" s="401"/>
      <c r="G2" s="401"/>
      <c r="H2" s="401"/>
      <c r="I2" s="401"/>
    </row>
    <row r="3" spans="2:16" ht="15.75" thickBot="1" x14ac:dyDescent="0.3">
      <c r="B3" s="93"/>
      <c r="C3" s="94"/>
      <c r="D3" s="95"/>
      <c r="E3" s="95"/>
      <c r="F3" s="95"/>
      <c r="G3" s="95"/>
      <c r="H3" s="95"/>
      <c r="I3" s="95"/>
    </row>
    <row r="4" spans="2:16" ht="21" thickBot="1" x14ac:dyDescent="0.3">
      <c r="B4" s="402" t="s">
        <v>121</v>
      </c>
      <c r="C4" s="403"/>
      <c r="D4" s="404"/>
      <c r="E4" s="405" t="s">
        <v>122</v>
      </c>
      <c r="F4" s="406"/>
      <c r="G4" s="407"/>
      <c r="H4" s="407"/>
      <c r="I4" s="408"/>
    </row>
    <row r="5" spans="2:16" ht="102.75" thickBot="1" x14ac:dyDescent="0.3">
      <c r="B5" s="97" t="s">
        <v>46</v>
      </c>
      <c r="C5" s="97" t="s">
        <v>45</v>
      </c>
      <c r="D5" s="98" t="s">
        <v>31</v>
      </c>
      <c r="E5" s="99" t="s">
        <v>37</v>
      </c>
      <c r="F5" s="97" t="s">
        <v>29</v>
      </c>
      <c r="G5" s="99" t="s">
        <v>39</v>
      </c>
      <c r="H5" s="100" t="s">
        <v>34</v>
      </c>
      <c r="I5" s="101" t="s">
        <v>30</v>
      </c>
    </row>
    <row r="6" spans="2:16" ht="18" x14ac:dyDescent="0.25">
      <c r="B6" s="102" t="s">
        <v>65</v>
      </c>
      <c r="C6" s="103"/>
      <c r="D6" s="104"/>
      <c r="E6" s="105"/>
      <c r="F6" s="104"/>
      <c r="G6" s="105"/>
      <c r="H6" s="105"/>
      <c r="I6" s="106"/>
    </row>
    <row r="7" spans="2:16" ht="15.75" x14ac:dyDescent="0.25">
      <c r="B7" s="107" t="s">
        <v>66</v>
      </c>
      <c r="C7" s="108"/>
      <c r="D7" s="109"/>
      <c r="E7" s="108"/>
      <c r="F7" s="109"/>
      <c r="G7" s="108"/>
      <c r="H7" s="108"/>
      <c r="I7" s="110"/>
    </row>
    <row r="8" spans="2:16" s="40" customFormat="1" ht="63.75" x14ac:dyDescent="0.25">
      <c r="B8" s="10" t="s">
        <v>67</v>
      </c>
      <c r="C8" s="56"/>
      <c r="D8" s="65"/>
      <c r="E8" s="58">
        <v>1</v>
      </c>
      <c r="F8" s="66"/>
      <c r="G8" s="58"/>
      <c r="H8" s="58">
        <f>IF(E8&gt;0,G8*E8,"")</f>
        <v>0</v>
      </c>
      <c r="I8" s="59">
        <f>IF(E8&gt;0,3*E8,"")</f>
        <v>3</v>
      </c>
    </row>
    <row r="9" spans="2:16" s="40" customFormat="1" ht="38.25" x14ac:dyDescent="0.25">
      <c r="B9" s="10" t="s">
        <v>68</v>
      </c>
      <c r="C9" s="56"/>
      <c r="D9" s="65"/>
      <c r="E9" s="58">
        <v>1</v>
      </c>
      <c r="F9" s="66"/>
      <c r="G9" s="58"/>
      <c r="H9" s="58">
        <f>IF(E9&gt;0,G9*E9,"")</f>
        <v>0</v>
      </c>
      <c r="I9" s="59">
        <f>IF(E9&gt;0,3*E9,"")</f>
        <v>3</v>
      </c>
    </row>
    <row r="10" spans="2:16" ht="15.75" x14ac:dyDescent="0.25">
      <c r="B10" s="107" t="s">
        <v>69</v>
      </c>
      <c r="C10" s="118"/>
      <c r="D10" s="109"/>
      <c r="E10" s="108"/>
      <c r="F10" s="109"/>
      <c r="G10" s="108"/>
      <c r="H10" s="108"/>
      <c r="I10" s="110"/>
    </row>
    <row r="11" spans="2:16" ht="80.45" customHeight="1" x14ac:dyDescent="0.25">
      <c r="B11" s="111" t="s">
        <v>99</v>
      </c>
      <c r="C11" s="56"/>
      <c r="D11" s="65"/>
      <c r="E11" s="58">
        <v>1</v>
      </c>
      <c r="F11" s="66"/>
      <c r="G11" s="58"/>
      <c r="H11" s="58">
        <f>IF(E11&gt;0,G11*E11,"")</f>
        <v>0</v>
      </c>
      <c r="I11" s="59">
        <f>IF(E11&gt;0,3*E11,"")</f>
        <v>3</v>
      </c>
    </row>
    <row r="12" spans="2:16" ht="15.75" x14ac:dyDescent="0.25">
      <c r="B12" s="107" t="s">
        <v>71</v>
      </c>
      <c r="C12" s="118"/>
      <c r="D12" s="109"/>
      <c r="E12" s="108"/>
      <c r="F12" s="109"/>
      <c r="G12" s="108"/>
      <c r="H12" s="108"/>
      <c r="I12" s="110"/>
    </row>
    <row r="13" spans="2:16" ht="81" customHeight="1" x14ac:dyDescent="0.25">
      <c r="B13" s="111" t="s">
        <v>100</v>
      </c>
      <c r="C13" s="56"/>
      <c r="D13" s="65"/>
      <c r="E13" s="58">
        <v>1</v>
      </c>
      <c r="F13" s="66"/>
      <c r="G13" s="58"/>
      <c r="H13" s="58">
        <f>IF(E13&gt;0,G13*E13,"")</f>
        <v>0</v>
      </c>
      <c r="I13" s="59">
        <f>IF(E13&gt;0,3*E13,"")</f>
        <v>3</v>
      </c>
    </row>
    <row r="14" spans="2:16" ht="15.75" x14ac:dyDescent="0.25">
      <c r="B14" s="107" t="s">
        <v>72</v>
      </c>
      <c r="C14" s="118"/>
      <c r="D14" s="109"/>
      <c r="E14" s="108"/>
      <c r="F14" s="109"/>
      <c r="G14" s="108"/>
      <c r="H14" s="108"/>
      <c r="I14" s="110"/>
    </row>
    <row r="15" spans="2:16" ht="78.75" customHeight="1" x14ac:dyDescent="0.25">
      <c r="B15" s="111" t="s">
        <v>101</v>
      </c>
      <c r="C15" s="56"/>
      <c r="D15" s="65"/>
      <c r="E15" s="58">
        <v>1</v>
      </c>
      <c r="F15" s="66"/>
      <c r="G15" s="58"/>
      <c r="H15" s="58">
        <f>IF(E15&gt;0,G15*E15,"")</f>
        <v>0</v>
      </c>
      <c r="I15" s="59">
        <f>IF(E15&gt;0,3*E15,"")</f>
        <v>3</v>
      </c>
      <c r="J15" s="58"/>
      <c r="K15" s="59"/>
    </row>
    <row r="16" spans="2:16" ht="63.75" customHeight="1" x14ac:dyDescent="0.25">
      <c r="B16" s="111" t="s">
        <v>102</v>
      </c>
      <c r="C16" s="56"/>
      <c r="D16" s="65"/>
      <c r="E16" s="58">
        <v>1</v>
      </c>
      <c r="F16" s="66"/>
      <c r="G16" s="58"/>
      <c r="H16" s="58">
        <f>IF(E16&gt;0,G16*E16,"")</f>
        <v>0</v>
      </c>
      <c r="I16" s="59">
        <f>IF(E16&gt;0,3*E16,"")</f>
        <v>3</v>
      </c>
      <c r="J16" s="56"/>
      <c r="K16" s="65"/>
      <c r="L16" s="58"/>
      <c r="M16" s="66"/>
      <c r="N16" s="58"/>
      <c r="O16" s="58"/>
      <c r="P16" s="59"/>
    </row>
    <row r="17" spans="1:9" ht="40.700000000000003" customHeight="1" x14ac:dyDescent="0.25">
      <c r="B17" s="111" t="s">
        <v>103</v>
      </c>
      <c r="C17" s="56"/>
      <c r="D17" s="65"/>
      <c r="E17" s="58">
        <v>1</v>
      </c>
      <c r="F17" s="66"/>
      <c r="G17" s="58"/>
      <c r="H17" s="58">
        <f>IF(E17&gt;0,G17*E17,"")</f>
        <v>0</v>
      </c>
      <c r="I17" s="59">
        <f>IF(E17&gt;0,3*E17,"")</f>
        <v>3</v>
      </c>
    </row>
    <row r="18" spans="1:9" ht="31.5" x14ac:dyDescent="0.25">
      <c r="B18" s="107" t="s">
        <v>76</v>
      </c>
      <c r="C18" s="56"/>
      <c r="D18" s="65"/>
      <c r="E18" s="58"/>
      <c r="F18" s="66"/>
      <c r="G18" s="58"/>
      <c r="H18" s="58"/>
      <c r="I18" s="59"/>
    </row>
    <row r="19" spans="1:9" ht="78" customHeight="1" x14ac:dyDescent="0.25">
      <c r="B19" s="111" t="s">
        <v>104</v>
      </c>
      <c r="C19" s="56"/>
      <c r="D19" s="65"/>
      <c r="E19" s="58">
        <v>1</v>
      </c>
      <c r="F19" s="66"/>
      <c r="G19" s="58"/>
      <c r="H19" s="58">
        <f>IF(E19&gt;0,G19*E19,"")</f>
        <v>0</v>
      </c>
      <c r="I19" s="59">
        <f>IF(E19&gt;0,3*E19,"")</f>
        <v>3</v>
      </c>
    </row>
    <row r="20" spans="1:9" ht="114.75" customHeight="1" x14ac:dyDescent="0.25">
      <c r="B20" s="119" t="s">
        <v>105</v>
      </c>
      <c r="C20" s="56"/>
      <c r="D20" s="65"/>
      <c r="E20" s="58">
        <v>1</v>
      </c>
      <c r="F20" s="66"/>
      <c r="G20" s="58"/>
      <c r="H20" s="58">
        <f t="shared" ref="H20:H26" si="0">IF(E20&gt;0,G20*E20,"")</f>
        <v>0</v>
      </c>
      <c r="I20" s="59">
        <f t="shared" ref="I20:I26" si="1">IF(E20&gt;0,3*E20,"")</f>
        <v>3</v>
      </c>
    </row>
    <row r="21" spans="1:9" ht="105.75" customHeight="1" x14ac:dyDescent="0.25">
      <c r="B21" s="119" t="s">
        <v>106</v>
      </c>
      <c r="C21" s="56"/>
      <c r="D21" s="65"/>
      <c r="E21" s="58">
        <v>1</v>
      </c>
      <c r="F21" s="66"/>
      <c r="G21" s="58"/>
      <c r="H21" s="58">
        <f t="shared" si="0"/>
        <v>0</v>
      </c>
      <c r="I21" s="59">
        <f t="shared" si="1"/>
        <v>3</v>
      </c>
    </row>
    <row r="22" spans="1:9" ht="58.7" customHeight="1" x14ac:dyDescent="0.25">
      <c r="B22" s="119" t="s">
        <v>107</v>
      </c>
      <c r="C22" s="56"/>
      <c r="D22" s="65"/>
      <c r="E22" s="58">
        <v>1</v>
      </c>
      <c r="F22" s="66"/>
      <c r="G22" s="58"/>
      <c r="H22" s="58">
        <f t="shared" si="0"/>
        <v>0</v>
      </c>
      <c r="I22" s="59">
        <f t="shared" si="1"/>
        <v>3</v>
      </c>
    </row>
    <row r="23" spans="1:9" ht="45" customHeight="1" x14ac:dyDescent="0.25">
      <c r="B23" s="119" t="s">
        <v>108</v>
      </c>
      <c r="C23" s="56"/>
      <c r="D23" s="65"/>
      <c r="E23" s="58">
        <v>1</v>
      </c>
      <c r="F23" s="66"/>
      <c r="G23" s="58"/>
      <c r="H23" s="58">
        <f t="shared" si="0"/>
        <v>0</v>
      </c>
      <c r="I23" s="59">
        <f t="shared" si="1"/>
        <v>3</v>
      </c>
    </row>
    <row r="24" spans="1:9" ht="51.75" x14ac:dyDescent="0.25">
      <c r="B24" s="120" t="s">
        <v>109</v>
      </c>
      <c r="C24" s="56"/>
      <c r="D24" s="65"/>
      <c r="E24" s="58">
        <v>1</v>
      </c>
      <c r="F24" s="66"/>
      <c r="G24" s="58"/>
      <c r="H24" s="58">
        <f t="shared" si="0"/>
        <v>0</v>
      </c>
      <c r="I24" s="59">
        <f t="shared" si="1"/>
        <v>3</v>
      </c>
    </row>
    <row r="25" spans="1:9" ht="56.25" customHeight="1" x14ac:dyDescent="0.25">
      <c r="B25" s="119" t="s">
        <v>110</v>
      </c>
      <c r="C25" s="56"/>
      <c r="D25" s="65"/>
      <c r="E25" s="58">
        <v>1</v>
      </c>
      <c r="F25" s="66"/>
      <c r="G25" s="58"/>
      <c r="H25" s="58">
        <f t="shared" si="0"/>
        <v>0</v>
      </c>
      <c r="I25" s="59">
        <f t="shared" si="1"/>
        <v>3</v>
      </c>
    </row>
    <row r="26" spans="1:9" ht="43.5" customHeight="1" x14ac:dyDescent="0.25">
      <c r="B26" s="119" t="s">
        <v>111</v>
      </c>
      <c r="C26" s="56"/>
      <c r="D26" s="65"/>
      <c r="E26" s="58">
        <v>1</v>
      </c>
      <c r="F26" s="66"/>
      <c r="G26" s="58"/>
      <c r="H26" s="58">
        <f t="shared" si="0"/>
        <v>0</v>
      </c>
      <c r="I26" s="59">
        <f t="shared" si="1"/>
        <v>3</v>
      </c>
    </row>
    <row r="27" spans="1:9" ht="31.5" x14ac:dyDescent="0.25">
      <c r="B27" s="107" t="s">
        <v>75</v>
      </c>
      <c r="C27" s="118"/>
      <c r="D27" s="109"/>
      <c r="E27" s="108"/>
      <c r="F27" s="109"/>
      <c r="G27" s="108"/>
      <c r="H27" s="108"/>
      <c r="I27" s="110"/>
    </row>
    <row r="28" spans="1:9" ht="77.25" x14ac:dyDescent="0.25">
      <c r="A28" s="121"/>
      <c r="B28" s="122" t="s">
        <v>112</v>
      </c>
      <c r="C28" s="112"/>
      <c r="D28" s="113"/>
      <c r="E28" s="114">
        <v>1</v>
      </c>
      <c r="F28" s="115"/>
      <c r="G28" s="114"/>
      <c r="H28" s="114">
        <f>IF(E28&gt;0,G28*E28,"")</f>
        <v>0</v>
      </c>
      <c r="I28" s="116">
        <f>IF(E28&gt;0,3*E28,"")</f>
        <v>3</v>
      </c>
    </row>
    <row r="29" spans="1:9" ht="145.5" customHeight="1" x14ac:dyDescent="0.25">
      <c r="B29" s="123" t="s">
        <v>113</v>
      </c>
      <c r="C29" s="112"/>
      <c r="D29" s="113"/>
      <c r="E29" s="114">
        <v>1</v>
      </c>
      <c r="F29" s="115"/>
      <c r="G29" s="114"/>
      <c r="H29" s="114">
        <f>IF(E29&gt;0,G29*E29,"")</f>
        <v>0</v>
      </c>
      <c r="I29" s="116">
        <f>IF(E29&gt;0,3*E29,"")</f>
        <v>3</v>
      </c>
    </row>
    <row r="30" spans="1:9" ht="104.25" customHeight="1" x14ac:dyDescent="0.25">
      <c r="B30" s="111" t="s">
        <v>114</v>
      </c>
      <c r="C30" s="112"/>
      <c r="D30" s="113"/>
      <c r="E30" s="114">
        <v>1</v>
      </c>
      <c r="F30" s="115"/>
      <c r="G30" s="114"/>
      <c r="H30" s="114">
        <f>IF(E30&gt;0,G30*E30,"")</f>
        <v>0</v>
      </c>
      <c r="I30" s="116">
        <f>IF(E30&gt;0,3*E30,"")</f>
        <v>3</v>
      </c>
    </row>
    <row r="31" spans="1:9" ht="15.75" x14ac:dyDescent="0.25">
      <c r="B31" s="107" t="s">
        <v>93</v>
      </c>
      <c r="C31" s="118"/>
      <c r="D31" s="109"/>
      <c r="E31" s="108"/>
      <c r="F31" s="109"/>
      <c r="G31" s="108"/>
      <c r="H31" s="108"/>
      <c r="I31" s="110"/>
    </row>
    <row r="32" spans="1:9" ht="55.5" customHeight="1" x14ac:dyDescent="0.25">
      <c r="B32" s="111" t="s">
        <v>94</v>
      </c>
      <c r="C32" s="112"/>
      <c r="D32" s="113"/>
      <c r="E32" s="114">
        <v>1</v>
      </c>
      <c r="F32" s="115"/>
      <c r="G32" s="114"/>
      <c r="H32" s="114">
        <f>IF(E32&gt;0,G32*E32,"")</f>
        <v>0</v>
      </c>
      <c r="I32" s="116">
        <f>IF(E32&gt;0,3*E32,"")</f>
        <v>3</v>
      </c>
    </row>
    <row r="33" spans="2:9" ht="55.5" customHeight="1" x14ac:dyDescent="0.25">
      <c r="B33" s="111" t="s">
        <v>95</v>
      </c>
      <c r="C33" s="112"/>
      <c r="D33" s="113"/>
      <c r="E33" s="114">
        <v>1</v>
      </c>
      <c r="F33" s="115"/>
      <c r="G33" s="114"/>
      <c r="H33" s="114">
        <f>IF(E33&gt;0,G33*E33,"")</f>
        <v>0</v>
      </c>
      <c r="I33" s="116">
        <f>IF(E33&gt;0,3*E33,"")</f>
        <v>3</v>
      </c>
    </row>
    <row r="34" spans="2:9" ht="15.75" x14ac:dyDescent="0.25">
      <c r="B34" s="107" t="s">
        <v>96</v>
      </c>
      <c r="C34" s="118"/>
      <c r="D34" s="109"/>
      <c r="E34" s="108"/>
      <c r="F34" s="109"/>
      <c r="G34" s="108"/>
      <c r="H34" s="108"/>
      <c r="I34" s="110"/>
    </row>
    <row r="35" spans="2:9" ht="25.5" x14ac:dyDescent="0.25">
      <c r="B35" s="111" t="s">
        <v>86</v>
      </c>
      <c r="C35" s="112"/>
      <c r="D35" s="113"/>
      <c r="E35" s="114">
        <v>1</v>
      </c>
      <c r="F35" s="115"/>
      <c r="G35" s="114"/>
      <c r="H35" s="114">
        <f>IF(E35&gt;0,G35*E35,"")</f>
        <v>0</v>
      </c>
      <c r="I35" s="116">
        <f>IF(E35&gt;0,3*E35,"")</f>
        <v>3</v>
      </c>
    </row>
    <row r="36" spans="2:9" ht="25.5" x14ac:dyDescent="0.25">
      <c r="B36" s="111" t="s">
        <v>87</v>
      </c>
      <c r="C36" s="112"/>
      <c r="D36" s="113"/>
      <c r="E36" s="114">
        <v>1</v>
      </c>
      <c r="F36" s="115"/>
      <c r="G36" s="114"/>
      <c r="H36" s="114">
        <f>IF(E36&gt;0,G36*E36,"")</f>
        <v>0</v>
      </c>
      <c r="I36" s="116">
        <f>IF(E36&gt;0,3*E36,"")</f>
        <v>3</v>
      </c>
    </row>
    <row r="37" spans="2:9" ht="38.25" x14ac:dyDescent="0.25">
      <c r="B37" s="111" t="s">
        <v>88</v>
      </c>
      <c r="C37" s="112"/>
      <c r="D37" s="113"/>
      <c r="E37" s="114">
        <v>1</v>
      </c>
      <c r="F37" s="115"/>
      <c r="G37" s="114"/>
      <c r="H37" s="114">
        <f>IF(E37&gt;0,G37*E37,"")</f>
        <v>0</v>
      </c>
      <c r="I37" s="116">
        <f>IF(E37&gt;0,3*E37,"")</f>
        <v>3</v>
      </c>
    </row>
    <row r="38" spans="2:9" ht="25.5" x14ac:dyDescent="0.25">
      <c r="B38" s="111" t="s">
        <v>89</v>
      </c>
      <c r="C38" s="112"/>
      <c r="D38" s="113"/>
      <c r="E38" s="114">
        <v>1</v>
      </c>
      <c r="F38" s="115"/>
      <c r="G38" s="114"/>
      <c r="H38" s="114">
        <f>IF(E38&gt;0,G38*E38,"")</f>
        <v>0</v>
      </c>
      <c r="I38" s="116">
        <f>IF(E38&gt;0,3*E38,"")</f>
        <v>3</v>
      </c>
    </row>
    <row r="39" spans="2:9" ht="15.75" x14ac:dyDescent="0.25">
      <c r="B39" s="124" t="s">
        <v>115</v>
      </c>
      <c r="C39" s="118"/>
      <c r="D39" s="109"/>
      <c r="E39" s="108"/>
      <c r="F39" s="109"/>
      <c r="G39" s="108"/>
      <c r="H39" s="108"/>
      <c r="I39" s="110"/>
    </row>
    <row r="40" spans="2:9" x14ac:dyDescent="0.25">
      <c r="B40" s="125" t="s">
        <v>116</v>
      </c>
      <c r="C40" s="126"/>
      <c r="D40" s="113"/>
      <c r="E40" s="114">
        <v>1</v>
      </c>
      <c r="F40" s="115"/>
      <c r="G40" s="114"/>
      <c r="H40" s="114">
        <f>IF(E40&gt;0,G40*E40,"")</f>
        <v>0</v>
      </c>
      <c r="I40" s="116">
        <f>IF(E40&gt;0,3*E40,"")</f>
        <v>3</v>
      </c>
    </row>
    <row r="41" spans="2:9" x14ac:dyDescent="0.25">
      <c r="B41" s="125" t="s">
        <v>117</v>
      </c>
      <c r="C41" s="126"/>
      <c r="D41" s="113"/>
      <c r="E41" s="114">
        <v>1</v>
      </c>
      <c r="F41" s="115"/>
      <c r="G41" s="114"/>
      <c r="H41" s="114">
        <f>IF(E41&gt;0,G41*E41,"")</f>
        <v>0</v>
      </c>
      <c r="I41" s="116">
        <f>IF(E41&gt;0,3*E41,"")</f>
        <v>3</v>
      </c>
    </row>
    <row r="42" spans="2:9" ht="26.25" x14ac:dyDescent="0.25">
      <c r="B42" s="125" t="s">
        <v>118</v>
      </c>
      <c r="C42" s="126"/>
      <c r="D42" s="113"/>
      <c r="E42" s="114">
        <v>1</v>
      </c>
      <c r="F42" s="115"/>
      <c r="G42" s="114"/>
      <c r="H42" s="114">
        <f>IF(E42&gt;0,G42*E42,"")</f>
        <v>0</v>
      </c>
      <c r="I42" s="116">
        <f>IF(E42&gt;0,3*E42,"")</f>
        <v>3</v>
      </c>
    </row>
    <row r="43" spans="2:9" ht="26.25" x14ac:dyDescent="0.25">
      <c r="B43" s="125" t="s">
        <v>119</v>
      </c>
      <c r="C43" s="126"/>
      <c r="D43" s="113"/>
      <c r="E43" s="114">
        <v>1</v>
      </c>
      <c r="F43" s="115"/>
      <c r="G43" s="114"/>
      <c r="H43" s="114">
        <f>IF(E43&gt;0,G43*E43,"")</f>
        <v>0</v>
      </c>
      <c r="I43" s="116">
        <f>IF(E43&gt;0,3*E43,"")</f>
        <v>3</v>
      </c>
    </row>
    <row r="44" spans="2:9" x14ac:dyDescent="0.25">
      <c r="B44" s="125" t="s">
        <v>120</v>
      </c>
      <c r="C44" s="126"/>
      <c r="D44" s="113"/>
      <c r="E44" s="114">
        <v>1</v>
      </c>
      <c r="F44" s="115"/>
      <c r="G44" s="114"/>
      <c r="H44" s="114">
        <f>IF(E44&gt;0,G44*E44,"")</f>
        <v>0</v>
      </c>
      <c r="I44" s="116">
        <f>IF(E44&gt;0,3*E44,"")</f>
        <v>3</v>
      </c>
    </row>
  </sheetData>
  <mergeCells count="3">
    <mergeCell ref="B2:I2"/>
    <mergeCell ref="B4:D4"/>
    <mergeCell ref="E4:I4"/>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900-000000000000}">
          <x14:formula1>
            <xm:f>'C:\Users\Aubrey\AppData\Local\Microsoft\Windows\Temporary Internet Files\Content.Outlook\BWAHNLUZ\[Technical Evaluation for Head End System v1.3.xlsx]1 Instructions'!#REF!</xm:f>
          </x14:formula1>
          <xm:sqref>C11 C40:C44 C28:C30 C32:C33 C35:C38 C13 C15:C17 C19:C26</xm:sqref>
        </x14:dataValidation>
        <x14:dataValidation type="list" allowBlank="1" showInputMessage="1" showErrorMessage="1" xr:uid="{00000000-0002-0000-0900-000001000000}">
          <x14:formula1>
            <xm:f>'1. Instructions'!$B$52:$B$54</xm:f>
          </x14:formula1>
          <xm:sqref>C8:C9</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44"/>
  <sheetViews>
    <sheetView topLeftCell="A34" workbookViewId="0">
      <selection activeCell="C8" sqref="C8"/>
    </sheetView>
  </sheetViews>
  <sheetFormatPr defaultColWidth="9.140625" defaultRowHeight="15" x14ac:dyDescent="0.25"/>
  <cols>
    <col min="1" max="1" width="9.140625" style="92"/>
    <col min="2" max="2" width="48.140625" style="127" customWidth="1"/>
    <col min="3" max="3" width="18.5703125" style="128" customWidth="1"/>
    <col min="4" max="4" width="47.5703125" style="128" customWidth="1"/>
    <col min="5" max="5" width="15.42578125" style="92" customWidth="1"/>
    <col min="6" max="6" width="17.42578125" style="92" customWidth="1"/>
    <col min="7" max="7" width="16.140625" style="92" customWidth="1"/>
    <col min="8" max="8" width="15.140625" style="92" customWidth="1"/>
    <col min="9" max="9" width="18.42578125" style="92" customWidth="1"/>
    <col min="10" max="16384" width="9.140625" style="92"/>
  </cols>
  <sheetData>
    <row r="1" spans="2:9" ht="15.75" thickBot="1" x14ac:dyDescent="0.3">
      <c r="B1" s="93"/>
      <c r="C1" s="94"/>
      <c r="D1" s="95"/>
      <c r="E1" s="95"/>
      <c r="F1" s="95"/>
      <c r="G1" s="96" t="s">
        <v>32</v>
      </c>
      <c r="H1" s="96"/>
      <c r="I1" s="96"/>
    </row>
    <row r="2" spans="2:9" ht="21" thickBot="1" x14ac:dyDescent="0.3">
      <c r="B2" s="399" t="s">
        <v>43</v>
      </c>
      <c r="C2" s="400"/>
      <c r="D2" s="400"/>
      <c r="E2" s="401"/>
      <c r="F2" s="401"/>
      <c r="G2" s="401"/>
      <c r="H2" s="401"/>
      <c r="I2" s="401"/>
    </row>
    <row r="3" spans="2:9" ht="15.75" thickBot="1" x14ac:dyDescent="0.3">
      <c r="B3" s="93"/>
      <c r="C3" s="94"/>
      <c r="D3" s="95"/>
      <c r="E3" s="95"/>
      <c r="F3" s="95"/>
      <c r="G3" s="95"/>
      <c r="H3" s="95"/>
      <c r="I3" s="95"/>
    </row>
    <row r="4" spans="2:9" ht="21" thickBot="1" x14ac:dyDescent="0.3">
      <c r="B4" s="402" t="s">
        <v>121</v>
      </c>
      <c r="C4" s="403"/>
      <c r="D4" s="404"/>
      <c r="E4" s="405" t="s">
        <v>122</v>
      </c>
      <c r="F4" s="406"/>
      <c r="G4" s="407"/>
      <c r="H4" s="407"/>
      <c r="I4" s="408"/>
    </row>
    <row r="5" spans="2:9" ht="102.75" thickBot="1" x14ac:dyDescent="0.3">
      <c r="B5" s="97" t="s">
        <v>46</v>
      </c>
      <c r="C5" s="97" t="s">
        <v>45</v>
      </c>
      <c r="D5" s="98" t="s">
        <v>31</v>
      </c>
      <c r="E5" s="99" t="s">
        <v>37</v>
      </c>
      <c r="F5" s="97" t="s">
        <v>29</v>
      </c>
      <c r="G5" s="99" t="s">
        <v>39</v>
      </c>
      <c r="H5" s="100" t="s">
        <v>34</v>
      </c>
      <c r="I5" s="101" t="s">
        <v>30</v>
      </c>
    </row>
    <row r="6" spans="2:9" ht="18" x14ac:dyDescent="0.25">
      <c r="B6" s="102" t="s">
        <v>65</v>
      </c>
      <c r="C6" s="103"/>
      <c r="D6" s="104"/>
      <c r="E6" s="105"/>
      <c r="F6" s="104"/>
      <c r="G6" s="105"/>
      <c r="H6" s="105"/>
      <c r="I6" s="106"/>
    </row>
    <row r="7" spans="2:9" ht="15.75" x14ac:dyDescent="0.25">
      <c r="B7" s="107" t="s">
        <v>66</v>
      </c>
      <c r="C7" s="108"/>
      <c r="D7" s="109"/>
      <c r="E7" s="108"/>
      <c r="F7" s="109"/>
      <c r="G7" s="108"/>
      <c r="H7" s="108"/>
      <c r="I7" s="110"/>
    </row>
    <row r="8" spans="2:9" ht="57.75" customHeight="1" x14ac:dyDescent="0.25">
      <c r="B8" s="111" t="s">
        <v>123</v>
      </c>
      <c r="C8" s="56"/>
      <c r="D8" s="65"/>
      <c r="E8" s="58">
        <v>1</v>
      </c>
      <c r="F8" s="66"/>
      <c r="G8" s="58"/>
      <c r="H8" s="58">
        <f>IF(E8&gt;0,G8*E8,"")</f>
        <v>0</v>
      </c>
      <c r="I8" s="59">
        <f>IF(E8&gt;0,3*E8,"")</f>
        <v>3</v>
      </c>
    </row>
    <row r="9" spans="2:9" ht="42.75" customHeight="1" x14ac:dyDescent="0.25">
      <c r="B9" s="111" t="s">
        <v>68</v>
      </c>
      <c r="C9" s="112"/>
      <c r="D9" s="117"/>
      <c r="E9" s="114">
        <v>1</v>
      </c>
      <c r="F9" s="115"/>
      <c r="G9" s="114"/>
      <c r="H9" s="114">
        <f>IF(E9&gt;0,G9*E9,"")</f>
        <v>0</v>
      </c>
      <c r="I9" s="116">
        <f>IF(E9&gt;0,3*E9,"")</f>
        <v>3</v>
      </c>
    </row>
    <row r="10" spans="2:9" ht="15.75" x14ac:dyDescent="0.25">
      <c r="B10" s="107" t="s">
        <v>69</v>
      </c>
      <c r="C10" s="118"/>
      <c r="D10" s="109"/>
      <c r="E10" s="108"/>
      <c r="F10" s="109"/>
      <c r="G10" s="108"/>
      <c r="H10" s="108"/>
      <c r="I10" s="110"/>
    </row>
    <row r="11" spans="2:9" ht="80.45" customHeight="1" x14ac:dyDescent="0.25">
      <c r="B11" s="111" t="s">
        <v>99</v>
      </c>
      <c r="C11" s="112"/>
      <c r="D11" s="113"/>
      <c r="E11" s="114">
        <v>1</v>
      </c>
      <c r="F11" s="115"/>
      <c r="G11" s="114"/>
      <c r="H11" s="114">
        <f>IF(E11&gt;0,G11*E11,"")</f>
        <v>0</v>
      </c>
      <c r="I11" s="116">
        <f>IF(E11&gt;0,3*E11,"")</f>
        <v>3</v>
      </c>
    </row>
    <row r="12" spans="2:9" ht="15.75" x14ac:dyDescent="0.25">
      <c r="B12" s="107" t="s">
        <v>71</v>
      </c>
      <c r="C12" s="118"/>
      <c r="D12" s="109"/>
      <c r="E12" s="108"/>
      <c r="F12" s="109"/>
      <c r="G12" s="108"/>
      <c r="H12" s="108"/>
      <c r="I12" s="110"/>
    </row>
    <row r="13" spans="2:9" ht="81" customHeight="1" x14ac:dyDescent="0.25">
      <c r="B13" s="111" t="s">
        <v>100</v>
      </c>
      <c r="C13" s="112"/>
      <c r="D13" s="113"/>
      <c r="E13" s="114">
        <v>1</v>
      </c>
      <c r="F13" s="115"/>
      <c r="G13" s="114"/>
      <c r="H13" s="114">
        <f>IF(E13&gt;0,G13*E13,"")</f>
        <v>0</v>
      </c>
      <c r="I13" s="116">
        <f>IF(E13&gt;0,3*E13,"")</f>
        <v>3</v>
      </c>
    </row>
    <row r="14" spans="2:9" ht="15.75" x14ac:dyDescent="0.25">
      <c r="B14" s="107" t="s">
        <v>72</v>
      </c>
      <c r="C14" s="118"/>
      <c r="D14" s="109"/>
      <c r="E14" s="108"/>
      <c r="F14" s="109"/>
      <c r="G14" s="108"/>
      <c r="H14" s="108"/>
      <c r="I14" s="110"/>
    </row>
    <row r="15" spans="2:9" ht="78.75" customHeight="1" x14ac:dyDescent="0.25">
      <c r="B15" s="111" t="s">
        <v>101</v>
      </c>
      <c r="C15" s="112"/>
      <c r="D15" s="113"/>
      <c r="E15" s="114">
        <v>1</v>
      </c>
      <c r="F15" s="115"/>
      <c r="G15" s="114"/>
      <c r="H15" s="114">
        <f>IF(E15&gt;0,G15*E15,"")</f>
        <v>0</v>
      </c>
      <c r="I15" s="116">
        <f>IF(E15&gt;0,3*E15,"")</f>
        <v>3</v>
      </c>
    </row>
    <row r="16" spans="2:9" ht="63.75" customHeight="1" x14ac:dyDescent="0.25">
      <c r="B16" s="111" t="s">
        <v>102</v>
      </c>
      <c r="C16" s="112"/>
      <c r="D16" s="113"/>
      <c r="E16" s="114">
        <v>1</v>
      </c>
      <c r="F16" s="115"/>
      <c r="G16" s="114"/>
      <c r="H16" s="114">
        <f>IF(E16&gt;0,G16*E16,"")</f>
        <v>0</v>
      </c>
      <c r="I16" s="116">
        <f>IF(E16&gt;0,3*E16,"")</f>
        <v>3</v>
      </c>
    </row>
    <row r="17" spans="1:9" ht="40.700000000000003" customHeight="1" x14ac:dyDescent="0.25">
      <c r="B17" s="111" t="s">
        <v>103</v>
      </c>
      <c r="C17" s="112"/>
      <c r="D17" s="113"/>
      <c r="E17" s="114">
        <v>1</v>
      </c>
      <c r="F17" s="115"/>
      <c r="G17" s="114"/>
      <c r="H17" s="114">
        <f>IF(E17&gt;0,G17*E17,"")</f>
        <v>0</v>
      </c>
      <c r="I17" s="116">
        <f>IF(E17&gt;0,3*E17,"")</f>
        <v>3</v>
      </c>
    </row>
    <row r="18" spans="1:9" ht="31.5" x14ac:dyDescent="0.25">
      <c r="B18" s="107" t="s">
        <v>76</v>
      </c>
      <c r="C18" s="118"/>
      <c r="D18" s="109"/>
      <c r="E18" s="108"/>
      <c r="F18" s="109"/>
      <c r="G18" s="108"/>
      <c r="H18" s="108"/>
      <c r="I18" s="110"/>
    </row>
    <row r="19" spans="1:9" ht="78" customHeight="1" x14ac:dyDescent="0.25">
      <c r="B19" s="111" t="s">
        <v>104</v>
      </c>
      <c r="C19" s="112"/>
      <c r="D19" s="113"/>
      <c r="E19" s="114">
        <v>1</v>
      </c>
      <c r="F19" s="115"/>
      <c r="G19" s="114"/>
      <c r="H19" s="114">
        <f>IF(E19&gt;0,G19*E19,"")</f>
        <v>0</v>
      </c>
      <c r="I19" s="116">
        <f>IF(E19&gt;0,3*E19,"")</f>
        <v>3</v>
      </c>
    </row>
    <row r="20" spans="1:9" ht="114.75" customHeight="1" x14ac:dyDescent="0.25">
      <c r="B20" s="119" t="s">
        <v>105</v>
      </c>
      <c r="C20" s="112"/>
      <c r="D20" s="117"/>
      <c r="E20" s="114">
        <v>1</v>
      </c>
      <c r="F20" s="115"/>
      <c r="G20" s="114"/>
      <c r="H20" s="114">
        <f t="shared" ref="H20:H26" si="0">IF(E20&gt;0,G20*E20,"")</f>
        <v>0</v>
      </c>
      <c r="I20" s="116">
        <f t="shared" ref="I20:I26" si="1">IF(E20&gt;0,3*E20,"")</f>
        <v>3</v>
      </c>
    </row>
    <row r="21" spans="1:9" ht="105.75" customHeight="1" x14ac:dyDescent="0.25">
      <c r="B21" s="119" t="s">
        <v>106</v>
      </c>
      <c r="C21" s="112"/>
      <c r="D21" s="117"/>
      <c r="E21" s="114">
        <v>1</v>
      </c>
      <c r="F21" s="115"/>
      <c r="G21" s="114"/>
      <c r="H21" s="114">
        <f t="shared" si="0"/>
        <v>0</v>
      </c>
      <c r="I21" s="116">
        <f t="shared" si="1"/>
        <v>3</v>
      </c>
    </row>
    <row r="22" spans="1:9" ht="58.7" customHeight="1" x14ac:dyDescent="0.25">
      <c r="B22" s="119" t="s">
        <v>107</v>
      </c>
      <c r="C22" s="112"/>
      <c r="D22" s="117"/>
      <c r="E22" s="114">
        <v>1</v>
      </c>
      <c r="F22" s="115"/>
      <c r="G22" s="114"/>
      <c r="H22" s="114">
        <f t="shared" si="0"/>
        <v>0</v>
      </c>
      <c r="I22" s="116">
        <f t="shared" si="1"/>
        <v>3</v>
      </c>
    </row>
    <row r="23" spans="1:9" ht="45" customHeight="1" x14ac:dyDescent="0.25">
      <c r="B23" s="119" t="s">
        <v>108</v>
      </c>
      <c r="C23" s="112"/>
      <c r="D23" s="117"/>
      <c r="E23" s="114">
        <v>1</v>
      </c>
      <c r="F23" s="115"/>
      <c r="G23" s="114"/>
      <c r="H23" s="114">
        <f t="shared" si="0"/>
        <v>0</v>
      </c>
      <c r="I23" s="116">
        <f t="shared" si="1"/>
        <v>3</v>
      </c>
    </row>
    <row r="24" spans="1:9" ht="51.75" x14ac:dyDescent="0.25">
      <c r="B24" s="120" t="s">
        <v>109</v>
      </c>
      <c r="C24" s="112"/>
      <c r="D24" s="117"/>
      <c r="E24" s="114">
        <v>1</v>
      </c>
      <c r="F24" s="115"/>
      <c r="G24" s="114"/>
      <c r="H24" s="114">
        <f t="shared" si="0"/>
        <v>0</v>
      </c>
      <c r="I24" s="116">
        <f t="shared" si="1"/>
        <v>3</v>
      </c>
    </row>
    <row r="25" spans="1:9" ht="56.25" customHeight="1" x14ac:dyDescent="0.25">
      <c r="B25" s="119" t="s">
        <v>110</v>
      </c>
      <c r="C25" s="112"/>
      <c r="D25" s="117"/>
      <c r="E25" s="114">
        <v>1</v>
      </c>
      <c r="F25" s="115"/>
      <c r="G25" s="114"/>
      <c r="H25" s="114">
        <f t="shared" si="0"/>
        <v>0</v>
      </c>
      <c r="I25" s="116">
        <f t="shared" si="1"/>
        <v>3</v>
      </c>
    </row>
    <row r="26" spans="1:9" ht="43.5" customHeight="1" x14ac:dyDescent="0.25">
      <c r="B26" s="119" t="s">
        <v>111</v>
      </c>
      <c r="C26" s="112"/>
      <c r="D26" s="117"/>
      <c r="E26" s="114">
        <v>1</v>
      </c>
      <c r="F26" s="115"/>
      <c r="G26" s="114"/>
      <c r="H26" s="114">
        <f t="shared" si="0"/>
        <v>0</v>
      </c>
      <c r="I26" s="116">
        <f t="shared" si="1"/>
        <v>3</v>
      </c>
    </row>
    <row r="27" spans="1:9" ht="31.5" x14ac:dyDescent="0.25">
      <c r="B27" s="107" t="s">
        <v>75</v>
      </c>
      <c r="C27" s="118"/>
      <c r="D27" s="109"/>
      <c r="E27" s="108"/>
      <c r="F27" s="109"/>
      <c r="G27" s="108"/>
      <c r="H27" s="108"/>
      <c r="I27" s="110"/>
    </row>
    <row r="28" spans="1:9" ht="77.25" x14ac:dyDescent="0.25">
      <c r="A28" s="121"/>
      <c r="B28" s="122" t="s">
        <v>112</v>
      </c>
      <c r="C28" s="112"/>
      <c r="D28" s="113"/>
      <c r="E28" s="114">
        <v>1</v>
      </c>
      <c r="F28" s="115"/>
      <c r="G28" s="114"/>
      <c r="H28" s="114">
        <f>IF(E28&gt;0,G28*E28,"")</f>
        <v>0</v>
      </c>
      <c r="I28" s="116">
        <f>IF(E28&gt;0,3*E28,"")</f>
        <v>3</v>
      </c>
    </row>
    <row r="29" spans="1:9" ht="145.5" customHeight="1" x14ac:dyDescent="0.25">
      <c r="B29" s="123" t="s">
        <v>113</v>
      </c>
      <c r="C29" s="112"/>
      <c r="D29" s="113"/>
      <c r="E29" s="114">
        <v>1</v>
      </c>
      <c r="F29" s="115"/>
      <c r="G29" s="114"/>
      <c r="H29" s="114">
        <f>IF(E29&gt;0,G29*E29,"")</f>
        <v>0</v>
      </c>
      <c r="I29" s="116">
        <f>IF(E29&gt;0,3*E29,"")</f>
        <v>3</v>
      </c>
    </row>
    <row r="30" spans="1:9" ht="104.25" customHeight="1" x14ac:dyDescent="0.25">
      <c r="B30" s="111" t="s">
        <v>114</v>
      </c>
      <c r="C30" s="112"/>
      <c r="D30" s="113"/>
      <c r="E30" s="114">
        <v>1</v>
      </c>
      <c r="F30" s="115"/>
      <c r="G30" s="114"/>
      <c r="H30" s="114">
        <f>IF(E30&gt;0,G30*E30,"")</f>
        <v>0</v>
      </c>
      <c r="I30" s="116">
        <f>IF(E30&gt;0,3*E30,"")</f>
        <v>3</v>
      </c>
    </row>
    <row r="31" spans="1:9" ht="15.75" x14ac:dyDescent="0.25">
      <c r="B31" s="107" t="s">
        <v>93</v>
      </c>
      <c r="C31" s="118"/>
      <c r="D31" s="109"/>
      <c r="E31" s="108"/>
      <c r="F31" s="109"/>
      <c r="G31" s="108"/>
      <c r="H31" s="108"/>
      <c r="I31" s="110"/>
    </row>
    <row r="32" spans="1:9" ht="55.5" customHeight="1" x14ac:dyDescent="0.25">
      <c r="B32" s="111" t="s">
        <v>94</v>
      </c>
      <c r="C32" s="112"/>
      <c r="D32" s="113"/>
      <c r="E32" s="114">
        <v>1</v>
      </c>
      <c r="F32" s="115"/>
      <c r="G32" s="114"/>
      <c r="H32" s="114">
        <f>IF(E32&gt;0,G32*E32,"")</f>
        <v>0</v>
      </c>
      <c r="I32" s="116">
        <f>IF(E32&gt;0,3*E32,"")</f>
        <v>3</v>
      </c>
    </row>
    <row r="33" spans="2:9" ht="55.5" customHeight="1" x14ac:dyDescent="0.25">
      <c r="B33" s="111" t="s">
        <v>95</v>
      </c>
      <c r="C33" s="112"/>
      <c r="D33" s="113"/>
      <c r="E33" s="114">
        <v>1</v>
      </c>
      <c r="F33" s="115"/>
      <c r="G33" s="114"/>
      <c r="H33" s="114">
        <f>IF(E33&gt;0,G33*E33,"")</f>
        <v>0</v>
      </c>
      <c r="I33" s="116">
        <f>IF(E33&gt;0,3*E33,"")</f>
        <v>3</v>
      </c>
    </row>
    <row r="34" spans="2:9" ht="15.75" x14ac:dyDescent="0.25">
      <c r="B34" s="107" t="s">
        <v>96</v>
      </c>
      <c r="C34" s="118"/>
      <c r="D34" s="109"/>
      <c r="E34" s="108"/>
      <c r="F34" s="109"/>
      <c r="G34" s="108"/>
      <c r="H34" s="108"/>
      <c r="I34" s="110"/>
    </row>
    <row r="35" spans="2:9" ht="25.5" x14ac:dyDescent="0.25">
      <c r="B35" s="111" t="s">
        <v>86</v>
      </c>
      <c r="C35" s="112"/>
      <c r="D35" s="113"/>
      <c r="E35" s="114">
        <v>1</v>
      </c>
      <c r="F35" s="115"/>
      <c r="G35" s="114"/>
      <c r="H35" s="114">
        <f>IF(E35&gt;0,G35*E35,"")</f>
        <v>0</v>
      </c>
      <c r="I35" s="116">
        <f>IF(E35&gt;0,3*E35,"")</f>
        <v>3</v>
      </c>
    </row>
    <row r="36" spans="2:9" ht="25.5" x14ac:dyDescent="0.25">
      <c r="B36" s="111" t="s">
        <v>87</v>
      </c>
      <c r="C36" s="112"/>
      <c r="D36" s="113"/>
      <c r="E36" s="114">
        <v>1</v>
      </c>
      <c r="F36" s="115"/>
      <c r="G36" s="114"/>
      <c r="H36" s="114">
        <f>IF(E36&gt;0,G36*E36,"")</f>
        <v>0</v>
      </c>
      <c r="I36" s="116">
        <f>IF(E36&gt;0,3*E36,"")</f>
        <v>3</v>
      </c>
    </row>
    <row r="37" spans="2:9" ht="38.25" x14ac:dyDescent="0.25">
      <c r="B37" s="111" t="s">
        <v>88</v>
      </c>
      <c r="C37" s="112"/>
      <c r="D37" s="113"/>
      <c r="E37" s="114">
        <v>1</v>
      </c>
      <c r="F37" s="115"/>
      <c r="G37" s="114"/>
      <c r="H37" s="114">
        <f>IF(E37&gt;0,G37*E37,"")</f>
        <v>0</v>
      </c>
      <c r="I37" s="116">
        <f>IF(E37&gt;0,3*E37,"")</f>
        <v>3</v>
      </c>
    </row>
    <row r="38" spans="2:9" ht="25.5" x14ac:dyDescent="0.25">
      <c r="B38" s="111" t="s">
        <v>89</v>
      </c>
      <c r="C38" s="112"/>
      <c r="D38" s="113"/>
      <c r="E38" s="114">
        <v>1</v>
      </c>
      <c r="F38" s="115"/>
      <c r="G38" s="114"/>
      <c r="H38" s="114">
        <f>IF(E38&gt;0,G38*E38,"")</f>
        <v>0</v>
      </c>
      <c r="I38" s="116">
        <f>IF(E38&gt;0,3*E38,"")</f>
        <v>3</v>
      </c>
    </row>
    <row r="39" spans="2:9" ht="15.75" x14ac:dyDescent="0.25">
      <c r="B39" s="124" t="s">
        <v>115</v>
      </c>
      <c r="C39" s="118"/>
      <c r="D39" s="109"/>
      <c r="E39" s="108"/>
      <c r="F39" s="109"/>
      <c r="G39" s="108"/>
      <c r="H39" s="108"/>
      <c r="I39" s="110"/>
    </row>
    <row r="40" spans="2:9" x14ac:dyDescent="0.25">
      <c r="B40" s="125" t="s">
        <v>116</v>
      </c>
      <c r="C40" s="126"/>
      <c r="D40" s="113"/>
      <c r="E40" s="114">
        <v>1</v>
      </c>
      <c r="F40" s="115"/>
      <c r="G40" s="114"/>
      <c r="H40" s="114">
        <f>IF(E40&gt;0,G40*E40,"")</f>
        <v>0</v>
      </c>
      <c r="I40" s="116">
        <f>IF(E40&gt;0,3*E40,"")</f>
        <v>3</v>
      </c>
    </row>
    <row r="41" spans="2:9" x14ac:dyDescent="0.25">
      <c r="B41" s="125" t="s">
        <v>117</v>
      </c>
      <c r="C41" s="126"/>
      <c r="D41" s="113"/>
      <c r="E41" s="114">
        <v>1</v>
      </c>
      <c r="F41" s="115"/>
      <c r="G41" s="114"/>
      <c r="H41" s="114">
        <f>IF(E41&gt;0,G41*E41,"")</f>
        <v>0</v>
      </c>
      <c r="I41" s="116">
        <f>IF(E41&gt;0,3*E41,"")</f>
        <v>3</v>
      </c>
    </row>
    <row r="42" spans="2:9" ht="26.25" x14ac:dyDescent="0.25">
      <c r="B42" s="125" t="s">
        <v>118</v>
      </c>
      <c r="C42" s="126"/>
      <c r="D42" s="113"/>
      <c r="E42" s="114">
        <v>1</v>
      </c>
      <c r="F42" s="115"/>
      <c r="G42" s="114"/>
      <c r="H42" s="114">
        <f>IF(E42&gt;0,G42*E42,"")</f>
        <v>0</v>
      </c>
      <c r="I42" s="116">
        <f>IF(E42&gt;0,3*E42,"")</f>
        <v>3</v>
      </c>
    </row>
    <row r="43" spans="2:9" ht="26.25" x14ac:dyDescent="0.25">
      <c r="B43" s="125" t="s">
        <v>119</v>
      </c>
      <c r="C43" s="126"/>
      <c r="D43" s="113"/>
      <c r="E43" s="114">
        <v>1</v>
      </c>
      <c r="F43" s="115"/>
      <c r="G43" s="114"/>
      <c r="H43" s="114">
        <f>IF(E43&gt;0,G43*E43,"")</f>
        <v>0</v>
      </c>
      <c r="I43" s="116">
        <f>IF(E43&gt;0,3*E43,"")</f>
        <v>3</v>
      </c>
    </row>
    <row r="44" spans="2:9" x14ac:dyDescent="0.25">
      <c r="B44" s="125" t="s">
        <v>120</v>
      </c>
      <c r="C44" s="126"/>
      <c r="D44" s="113"/>
      <c r="E44" s="114">
        <v>1</v>
      </c>
      <c r="F44" s="115"/>
      <c r="G44" s="114"/>
      <c r="H44" s="114">
        <f>IF(E44&gt;0,G44*E44,"")</f>
        <v>0</v>
      </c>
      <c r="I44" s="116">
        <f>IF(E44&gt;0,3*E44,"")</f>
        <v>3</v>
      </c>
    </row>
  </sheetData>
  <mergeCells count="3">
    <mergeCell ref="B2:I2"/>
    <mergeCell ref="B4:D4"/>
    <mergeCell ref="E4:I4"/>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A00-000000000000}">
          <x14:formula1>
            <xm:f>'C:\Users\Aubrey\AppData\Local\Microsoft\Windows\Temporary Internet Files\Content.Outlook\BWAHNLUZ\[Technical Evaluation for Head End System v1.3.xlsx]1 Instructions'!#REF!</xm:f>
          </x14:formula1>
          <xm:sqref>C11 C8:C9 C28:C30 C32:C33 C35:C38 C13 C15:C17 C19:C26 C40:C44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2"/>
  <sheetViews>
    <sheetView zoomScale="85" zoomScaleNormal="85" workbookViewId="0">
      <selection activeCell="E7" sqref="E7"/>
    </sheetView>
  </sheetViews>
  <sheetFormatPr defaultColWidth="9.140625" defaultRowHeight="14.25" x14ac:dyDescent="0.2"/>
  <cols>
    <col min="1" max="1" width="63.42578125" style="132" customWidth="1"/>
    <col min="2" max="2" width="20.42578125" style="132" customWidth="1"/>
    <col min="3" max="3" width="39.5703125" style="132" customWidth="1"/>
    <col min="4" max="4" width="20.140625" style="132" customWidth="1"/>
    <col min="5" max="5" width="34.5703125" style="132" customWidth="1"/>
    <col min="6" max="6" width="18.140625" style="132" customWidth="1"/>
    <col min="7" max="16384" width="9.140625" style="132"/>
  </cols>
  <sheetData>
    <row r="1" spans="1:7" ht="45.75" customHeight="1" x14ac:dyDescent="0.2">
      <c r="A1" s="351" t="s">
        <v>518</v>
      </c>
      <c r="B1" s="351"/>
      <c r="C1" s="351"/>
      <c r="D1" s="351"/>
      <c r="E1" s="351"/>
      <c r="F1" s="351"/>
      <c r="G1" s="351"/>
    </row>
    <row r="2" spans="1:7" ht="15" x14ac:dyDescent="0.25">
      <c r="B2" s="347" t="s">
        <v>168</v>
      </c>
      <c r="C2" s="348"/>
      <c r="D2" s="349" t="s">
        <v>169</v>
      </c>
      <c r="E2" s="350"/>
      <c r="F2" s="136"/>
    </row>
    <row r="3" spans="1:7" ht="42.75" customHeight="1" thickBot="1" x14ac:dyDescent="0.25">
      <c r="A3" s="156" t="s">
        <v>519</v>
      </c>
      <c r="B3" s="156" t="s">
        <v>170</v>
      </c>
      <c r="C3" s="156" t="s">
        <v>171</v>
      </c>
      <c r="D3" s="157" t="s">
        <v>170</v>
      </c>
      <c r="E3" s="157" t="s">
        <v>172</v>
      </c>
      <c r="F3" s="137"/>
    </row>
    <row r="4" spans="1:7" ht="52.5" customHeight="1" thickBot="1" x14ac:dyDescent="0.25">
      <c r="A4" s="308" t="s">
        <v>325</v>
      </c>
      <c r="B4" s="319" t="s">
        <v>40</v>
      </c>
      <c r="C4" s="319" t="s">
        <v>326</v>
      </c>
      <c r="D4" s="309" t="s">
        <v>460</v>
      </c>
      <c r="E4" s="310"/>
      <c r="F4" s="138"/>
    </row>
    <row r="5" spans="1:7" ht="78" customHeight="1" thickBot="1" x14ac:dyDescent="0.25">
      <c r="A5" s="311" t="s">
        <v>507</v>
      </c>
      <c r="B5" s="319" t="s">
        <v>40</v>
      </c>
      <c r="C5" s="320"/>
      <c r="D5" s="309" t="s">
        <v>460</v>
      </c>
      <c r="E5" s="310"/>
    </row>
    <row r="6" spans="1:7" ht="65.25" customHeight="1" thickBot="1" x14ac:dyDescent="0.25">
      <c r="A6" s="312" t="s">
        <v>327</v>
      </c>
      <c r="B6" s="319" t="s">
        <v>40</v>
      </c>
      <c r="C6" s="319" t="s">
        <v>326</v>
      </c>
      <c r="D6" s="309" t="s">
        <v>460</v>
      </c>
      <c r="E6" s="310"/>
    </row>
    <row r="7" spans="1:7" ht="124.5" customHeight="1" thickBot="1" x14ac:dyDescent="0.25">
      <c r="A7" s="311" t="s">
        <v>508</v>
      </c>
      <c r="B7" s="319" t="s">
        <v>40</v>
      </c>
      <c r="C7" s="321"/>
      <c r="D7" s="309" t="s">
        <v>460</v>
      </c>
      <c r="E7" s="313" t="s">
        <v>328</v>
      </c>
    </row>
    <row r="21" spans="2:2" x14ac:dyDescent="0.2">
      <c r="B21" s="139"/>
    </row>
    <row r="22" spans="2:2" x14ac:dyDescent="0.2">
      <c r="B22" s="139"/>
    </row>
  </sheetData>
  <mergeCells count="3">
    <mergeCell ref="B2:C2"/>
    <mergeCell ref="D2:E2"/>
    <mergeCell ref="A1:G1"/>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0000000}">
          <x14:formula1>
            <xm:f>'C:\Users\maphumO\AppData\Local\Microsoft\Windows\Temporary Internet Files\Content.Outlook\JZGJHKN1\[20200302 PED Coal Automation Technical Evaluation Criteria_v0.6.xlsx]Instructions'!#REF!</xm:f>
          </x14:formula1>
          <xm:sqref>B4:B7</xm:sqref>
        </x14:dataValidation>
        <x14:dataValidation type="list" allowBlank="1" showInputMessage="1" showErrorMessage="1" xr:uid="{00000000-0002-0000-0200-000001000000}">
          <x14:formula1>
            <xm:f>'1. Instructions'!$B$58:$B$60</xm:f>
          </x14:formula1>
          <xm:sqref>D4:D7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0"/>
  <sheetViews>
    <sheetView zoomScale="85" zoomScaleNormal="85" workbookViewId="0">
      <selection sqref="A1:D1"/>
    </sheetView>
  </sheetViews>
  <sheetFormatPr defaultColWidth="8.5703125" defaultRowHeight="14.25" x14ac:dyDescent="0.2"/>
  <cols>
    <col min="1" max="1" width="7" style="132" customWidth="1"/>
    <col min="2" max="2" width="72.42578125" style="132" customWidth="1"/>
    <col min="3" max="3" width="46.42578125" style="132" customWidth="1"/>
    <col min="4" max="4" width="49.5703125" style="132" customWidth="1"/>
    <col min="5" max="16384" width="8.5703125" style="132"/>
  </cols>
  <sheetData>
    <row r="1" spans="1:4" ht="15.75" thickBot="1" x14ac:dyDescent="0.25">
      <c r="A1" s="352" t="s">
        <v>520</v>
      </c>
      <c r="B1" s="352"/>
      <c r="C1" s="352"/>
      <c r="D1" s="352"/>
    </row>
    <row r="2" spans="1:4" ht="15.75" thickBot="1" x14ac:dyDescent="0.3">
      <c r="A2" s="11"/>
      <c r="B2" s="12" t="s">
        <v>3</v>
      </c>
      <c r="C2" s="13" t="s">
        <v>4</v>
      </c>
      <c r="D2" s="13" t="s">
        <v>16</v>
      </c>
    </row>
    <row r="3" spans="1:4" ht="15.75" thickBot="1" x14ac:dyDescent="0.3">
      <c r="A3" s="140" t="s">
        <v>5</v>
      </c>
      <c r="B3" s="141" t="s">
        <v>6</v>
      </c>
      <c r="C3" s="142"/>
      <c r="D3" s="143"/>
    </row>
    <row r="4" spans="1:4" ht="15" x14ac:dyDescent="0.25">
      <c r="A4" s="144">
        <v>1</v>
      </c>
      <c r="B4" s="150" t="s">
        <v>7</v>
      </c>
      <c r="C4" s="151"/>
      <c r="D4" s="151"/>
    </row>
    <row r="5" spans="1:4" ht="15" x14ac:dyDescent="0.25">
      <c r="A5" s="145">
        <v>2</v>
      </c>
      <c r="B5" s="152" t="s">
        <v>8</v>
      </c>
      <c r="C5" s="153"/>
      <c r="D5" s="153"/>
    </row>
    <row r="6" spans="1:4" ht="15" x14ac:dyDescent="0.25">
      <c r="A6" s="145">
        <v>3</v>
      </c>
      <c r="B6" s="292" t="s">
        <v>9</v>
      </c>
      <c r="C6" s="153"/>
      <c r="D6" s="153"/>
    </row>
    <row r="7" spans="1:4" ht="15" x14ac:dyDescent="0.25">
      <c r="A7" s="145">
        <v>4</v>
      </c>
      <c r="B7" s="152" t="s">
        <v>10</v>
      </c>
      <c r="C7" s="153"/>
      <c r="D7" s="153"/>
    </row>
    <row r="8" spans="1:4" ht="15.75" thickBot="1" x14ac:dyDescent="0.3">
      <c r="A8" s="145">
        <v>5</v>
      </c>
      <c r="B8" s="293" t="s">
        <v>11</v>
      </c>
      <c r="C8" s="155"/>
      <c r="D8" s="155"/>
    </row>
    <row r="9" spans="1:4" ht="15.75" thickBot="1" x14ac:dyDescent="0.3">
      <c r="A9" s="11"/>
      <c r="C9" s="149"/>
      <c r="D9" s="149"/>
    </row>
    <row r="10" spans="1:4" ht="15.75" thickBot="1" x14ac:dyDescent="0.3">
      <c r="A10" s="140" t="s">
        <v>12</v>
      </c>
      <c r="B10" s="141" t="s">
        <v>13</v>
      </c>
      <c r="C10" s="146"/>
      <c r="D10" s="147"/>
    </row>
    <row r="11" spans="1:4" ht="15" x14ac:dyDescent="0.25">
      <c r="A11" s="144">
        <v>1</v>
      </c>
      <c r="B11" s="150" t="s">
        <v>7</v>
      </c>
      <c r="C11" s="151"/>
      <c r="D11" s="151"/>
    </row>
    <row r="12" spans="1:4" ht="15" x14ac:dyDescent="0.25">
      <c r="A12" s="145">
        <v>2</v>
      </c>
      <c r="B12" s="152" t="s">
        <v>8</v>
      </c>
      <c r="C12" s="153"/>
      <c r="D12" s="153"/>
    </row>
    <row r="13" spans="1:4" ht="15" x14ac:dyDescent="0.25">
      <c r="A13" s="145">
        <v>3</v>
      </c>
      <c r="B13" s="152" t="s">
        <v>9</v>
      </c>
      <c r="C13" s="153"/>
      <c r="D13" s="153"/>
    </row>
    <row r="14" spans="1:4" ht="15" x14ac:dyDescent="0.25">
      <c r="A14" s="145">
        <v>4</v>
      </c>
      <c r="B14" s="152" t="s">
        <v>10</v>
      </c>
      <c r="C14" s="153"/>
      <c r="D14" s="153"/>
    </row>
    <row r="15" spans="1:4" ht="15" x14ac:dyDescent="0.25">
      <c r="A15" s="145">
        <v>5</v>
      </c>
      <c r="B15" s="152" t="s">
        <v>270</v>
      </c>
      <c r="C15" s="153"/>
      <c r="D15" s="153"/>
    </row>
    <row r="16" spans="1:4" ht="15.75" thickBot="1" x14ac:dyDescent="0.3">
      <c r="A16" s="145">
        <v>6</v>
      </c>
      <c r="B16" s="152" t="s">
        <v>44</v>
      </c>
      <c r="C16" s="155"/>
      <c r="D16" s="155"/>
    </row>
    <row r="17" spans="1:4" ht="15" thickBot="1" x14ac:dyDescent="0.25">
      <c r="C17" s="149"/>
      <c r="D17" s="149"/>
    </row>
    <row r="18" spans="1:4" ht="15.75" thickBot="1" x14ac:dyDescent="0.3">
      <c r="A18" s="140" t="s">
        <v>15</v>
      </c>
      <c r="B18" s="141" t="s">
        <v>14</v>
      </c>
      <c r="C18" s="146"/>
      <c r="D18" s="147"/>
    </row>
    <row r="19" spans="1:4" ht="57.75" thickBot="1" x14ac:dyDescent="0.25">
      <c r="A19" s="148">
        <v>1</v>
      </c>
      <c r="B19" s="154" t="s">
        <v>271</v>
      </c>
      <c r="C19" s="155"/>
      <c r="D19" s="155"/>
    </row>
    <row r="20" spans="1:4" ht="15.75" thickBot="1" x14ac:dyDescent="0.25">
      <c r="A20" s="290">
        <v>2</v>
      </c>
      <c r="B20" s="154" t="s">
        <v>272</v>
      </c>
      <c r="C20" s="155"/>
      <c r="D20" s="155"/>
    </row>
  </sheetData>
  <mergeCells count="1">
    <mergeCell ref="A1:D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D5"/>
  <sheetViews>
    <sheetView workbookViewId="0">
      <selection activeCell="H14" sqref="H14"/>
    </sheetView>
  </sheetViews>
  <sheetFormatPr defaultColWidth="8.5703125" defaultRowHeight="15" x14ac:dyDescent="0.25"/>
  <cols>
    <col min="3" max="3" width="14.42578125" customWidth="1"/>
    <col min="4" max="4" width="7.5703125" customWidth="1"/>
  </cols>
  <sheetData>
    <row r="1" spans="2:4" ht="15.75" thickBot="1" x14ac:dyDescent="0.3"/>
    <row r="2" spans="2:4" x14ac:dyDescent="0.25">
      <c r="B2" s="1" t="s">
        <v>0</v>
      </c>
      <c r="C2" s="2"/>
      <c r="D2" s="3">
        <v>0</v>
      </c>
    </row>
    <row r="3" spans="2:4" x14ac:dyDescent="0.25">
      <c r="B3" s="4"/>
      <c r="C3" s="5"/>
      <c r="D3" s="6">
        <v>1</v>
      </c>
    </row>
    <row r="4" spans="2:4" x14ac:dyDescent="0.25">
      <c r="B4" s="4"/>
      <c r="C4" s="5"/>
      <c r="D4" s="6"/>
    </row>
    <row r="5" spans="2:4" ht="15.75" thickBot="1" x14ac:dyDescent="0.3">
      <c r="B5" s="7"/>
      <c r="C5" s="8"/>
      <c r="D5" s="9"/>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125"/>
  <sheetViews>
    <sheetView topLeftCell="A126" zoomScale="80" zoomScaleNormal="80" workbookViewId="0">
      <selection activeCell="B111" sqref="B111:B113"/>
    </sheetView>
  </sheetViews>
  <sheetFormatPr defaultColWidth="8.5703125" defaultRowHeight="12.75" x14ac:dyDescent="0.2"/>
  <cols>
    <col min="1" max="1" width="4.85546875" style="41" customWidth="1"/>
    <col min="2" max="2" width="12.140625" style="41" bestFit="1" customWidth="1"/>
    <col min="3" max="3" width="74.140625" style="42" customWidth="1"/>
    <col min="4" max="4" width="18" style="43" customWidth="1"/>
    <col min="5" max="5" width="28.42578125" style="41" customWidth="1"/>
    <col min="6" max="6" width="16.42578125" style="41" customWidth="1"/>
    <col min="7" max="7" width="11.42578125" style="41" bestFit="1" customWidth="1"/>
    <col min="8" max="8" width="40" style="41" customWidth="1"/>
    <col min="9" max="9" width="18.140625" style="41" customWidth="1"/>
    <col min="10" max="10" width="11.42578125" style="41" customWidth="1"/>
    <col min="11" max="11" width="11.7109375" style="41" customWidth="1"/>
    <col min="12" max="12" width="10.42578125" style="41" customWidth="1"/>
    <col min="13" max="16384" width="8.5703125" style="41"/>
  </cols>
  <sheetData>
    <row r="1" spans="2:16" ht="13.5" thickBot="1" x14ac:dyDescent="0.25">
      <c r="I1" s="63" t="s">
        <v>32</v>
      </c>
      <c r="J1" s="63"/>
      <c r="K1" s="63"/>
      <c r="L1" s="63"/>
      <c r="M1" s="63"/>
    </row>
    <row r="2" spans="2:16" ht="21" thickBot="1" x14ac:dyDescent="0.25">
      <c r="C2" s="357" t="s">
        <v>43</v>
      </c>
      <c r="D2" s="358"/>
      <c r="E2" s="358"/>
      <c r="F2" s="358"/>
      <c r="G2" s="359"/>
      <c r="H2" s="359"/>
      <c r="I2" s="359"/>
      <c r="J2" s="359"/>
      <c r="K2" s="359"/>
      <c r="L2" s="360"/>
    </row>
    <row r="3" spans="2:16" ht="13.5" thickBot="1" x14ac:dyDescent="0.25"/>
    <row r="4" spans="2:16" ht="42" customHeight="1" thickBot="1" x14ac:dyDescent="0.3">
      <c r="B4" s="366" t="s">
        <v>180</v>
      </c>
      <c r="C4" s="367"/>
      <c r="D4" s="367"/>
      <c r="E4" s="368"/>
      <c r="F4" s="286"/>
      <c r="G4" s="361" t="s">
        <v>38</v>
      </c>
      <c r="H4" s="362"/>
      <c r="I4" s="363"/>
      <c r="J4" s="363"/>
      <c r="K4" s="363"/>
      <c r="L4" s="364"/>
    </row>
    <row r="5" spans="2:16" ht="89.45" customHeight="1" thickBot="1" x14ac:dyDescent="0.25">
      <c r="B5" s="177" t="s">
        <v>262</v>
      </c>
      <c r="C5" s="230" t="s">
        <v>179</v>
      </c>
      <c r="D5" s="228" t="s">
        <v>181</v>
      </c>
      <c r="E5" s="229" t="s">
        <v>31</v>
      </c>
      <c r="F5" s="228" t="s">
        <v>324</v>
      </c>
      <c r="G5" s="227" t="s">
        <v>37</v>
      </c>
      <c r="H5" s="228" t="s">
        <v>29</v>
      </c>
      <c r="I5" s="227" t="s">
        <v>39</v>
      </c>
      <c r="J5" s="226" t="s">
        <v>125</v>
      </c>
      <c r="K5" s="226" t="s">
        <v>34</v>
      </c>
      <c r="L5" s="55" t="s">
        <v>464</v>
      </c>
    </row>
    <row r="6" spans="2:16" ht="13.5" thickBot="1" x14ac:dyDescent="0.25">
      <c r="B6" s="176"/>
      <c r="C6" s="225"/>
      <c r="D6" s="224"/>
      <c r="E6" s="224"/>
      <c r="F6" s="224"/>
      <c r="G6" s="223"/>
      <c r="H6" s="224"/>
      <c r="I6" s="223"/>
      <c r="J6" s="223"/>
      <c r="K6" s="223"/>
      <c r="L6" s="82"/>
    </row>
    <row r="7" spans="2:16" ht="14.85" hidden="1" customHeight="1" thickBot="1" x14ac:dyDescent="0.25">
      <c r="B7" s="173"/>
      <c r="C7" s="159" t="s">
        <v>98</v>
      </c>
      <c r="D7" s="44"/>
      <c r="E7" s="67"/>
      <c r="F7" s="67"/>
      <c r="G7" s="50"/>
      <c r="H7" s="67"/>
      <c r="I7" s="50"/>
      <c r="J7" s="50"/>
      <c r="K7" s="50"/>
      <c r="L7" s="62"/>
    </row>
    <row r="8" spans="2:16" ht="271.5" hidden="1" customHeight="1" thickBot="1" x14ac:dyDescent="0.25">
      <c r="B8" s="222"/>
      <c r="C8" s="221" t="s">
        <v>124</v>
      </c>
      <c r="D8" s="220" t="s">
        <v>40</v>
      </c>
      <c r="E8" s="219"/>
      <c r="F8" s="219"/>
      <c r="G8" s="200">
        <v>10</v>
      </c>
      <c r="H8" s="201"/>
      <c r="I8" s="200">
        <v>3</v>
      </c>
      <c r="J8" s="200"/>
      <c r="K8" s="200">
        <f>IF(G8&gt;0,I8*G8,"")</f>
        <v>30</v>
      </c>
      <c r="L8" s="202">
        <f>IF(G8&gt;0,3*G8,"")</f>
        <v>30</v>
      </c>
    </row>
    <row r="9" spans="2:16" ht="20.100000000000001" customHeight="1" x14ac:dyDescent="0.25">
      <c r="B9" s="218"/>
      <c r="C9" s="164" t="s">
        <v>173</v>
      </c>
      <c r="D9" s="216"/>
      <c r="E9" s="217"/>
      <c r="F9" s="217"/>
      <c r="G9" s="216"/>
      <c r="H9" s="217"/>
      <c r="I9" s="216"/>
      <c r="J9" s="216"/>
      <c r="K9" s="216"/>
      <c r="L9" s="215"/>
    </row>
    <row r="10" spans="2:16" ht="33" customHeight="1" x14ac:dyDescent="0.2">
      <c r="B10" s="174" t="s">
        <v>220</v>
      </c>
      <c r="C10" s="214" t="s">
        <v>414</v>
      </c>
      <c r="D10" s="56" t="s">
        <v>40</v>
      </c>
      <c r="E10" s="65"/>
      <c r="F10" s="78"/>
      <c r="G10" s="58">
        <v>10</v>
      </c>
      <c r="H10" s="77"/>
      <c r="I10" s="130" t="s">
        <v>127</v>
      </c>
      <c r="J10" s="77">
        <f>VLOOKUP(I10,'1. Instructions'!$B$58:$C$60,2,FALSE)</f>
        <v>3</v>
      </c>
      <c r="K10" s="58">
        <f>IF(G10&gt;0,J10*G10,"")</f>
        <v>30</v>
      </c>
      <c r="L10" s="59">
        <f>IF(G10&gt;0,3*G10,"")</f>
        <v>30</v>
      </c>
      <c r="P10" s="41" t="s">
        <v>463</v>
      </c>
    </row>
    <row r="11" spans="2:16" ht="33" customHeight="1" x14ac:dyDescent="0.2">
      <c r="B11" s="174" t="s">
        <v>221</v>
      </c>
      <c r="C11" s="160" t="s">
        <v>182</v>
      </c>
      <c r="D11" s="56" t="s">
        <v>40</v>
      </c>
      <c r="E11" s="65"/>
      <c r="F11" s="78"/>
      <c r="G11" s="129">
        <v>10</v>
      </c>
      <c r="H11" s="58"/>
      <c r="I11" s="130" t="s">
        <v>127</v>
      </c>
      <c r="J11" s="77">
        <f>VLOOKUP(I11,'1. Instructions'!$B$58:$C$60,2,FALSE)</f>
        <v>3</v>
      </c>
      <c r="K11" s="58">
        <f>IF(G11&gt;0,J11*G11,"")</f>
        <v>30</v>
      </c>
      <c r="L11" s="59">
        <f>IF(G11&gt;0,3*G11,"")</f>
        <v>30</v>
      </c>
    </row>
    <row r="12" spans="2:16" ht="38.25" x14ac:dyDescent="0.2">
      <c r="B12" s="174" t="s">
        <v>222</v>
      </c>
      <c r="C12" s="160" t="s">
        <v>413</v>
      </c>
      <c r="D12" s="56" t="s">
        <v>42</v>
      </c>
      <c r="E12" s="65"/>
      <c r="F12" s="78"/>
      <c r="G12" s="58">
        <v>10</v>
      </c>
      <c r="H12" s="77"/>
      <c r="I12" s="130" t="s">
        <v>127</v>
      </c>
      <c r="J12" s="77">
        <f>VLOOKUP(I12,'1. Instructions'!$B$58:$C$60,2,FALSE)</f>
        <v>3</v>
      </c>
      <c r="K12" s="58">
        <f>IF(G12&gt;0,J12*G12,"")</f>
        <v>30</v>
      </c>
      <c r="L12" s="59">
        <f>IF(G12&gt;0,3*G12,"")</f>
        <v>30</v>
      </c>
    </row>
    <row r="13" spans="2:16" ht="51" x14ac:dyDescent="0.2">
      <c r="B13" s="174" t="s">
        <v>223</v>
      </c>
      <c r="C13" s="160" t="s">
        <v>412</v>
      </c>
      <c r="D13" s="56" t="s">
        <v>42</v>
      </c>
      <c r="E13" s="65"/>
      <c r="F13" s="78"/>
      <c r="G13" s="58">
        <v>10</v>
      </c>
      <c r="H13" s="77"/>
      <c r="I13" s="130" t="s">
        <v>127</v>
      </c>
      <c r="J13" s="77">
        <f>VLOOKUP(I13,'1. Instructions'!$B$58:$C$60,2,FALSE)</f>
        <v>3</v>
      </c>
      <c r="K13" s="58">
        <f>IF(G13&gt;0,J13*G13,"")</f>
        <v>30</v>
      </c>
      <c r="L13" s="59">
        <f>IF(G13&gt;0,3*G13,"")</f>
        <v>30</v>
      </c>
    </row>
    <row r="14" spans="2:16" ht="22.35" customHeight="1" thickBot="1" x14ac:dyDescent="0.3">
      <c r="B14" s="208"/>
      <c r="C14" s="164" t="s">
        <v>174</v>
      </c>
      <c r="D14" s="57"/>
      <c r="E14" s="64"/>
      <c r="F14" s="64"/>
      <c r="G14" s="57"/>
      <c r="H14" s="64"/>
      <c r="I14" s="57"/>
      <c r="J14" s="57"/>
      <c r="K14" s="57"/>
      <c r="L14" s="61"/>
    </row>
    <row r="15" spans="2:16" ht="39" thickBot="1" x14ac:dyDescent="0.25">
      <c r="B15" s="174" t="s">
        <v>218</v>
      </c>
      <c r="C15" s="161" t="s">
        <v>411</v>
      </c>
      <c r="D15" s="56" t="s">
        <v>42</v>
      </c>
      <c r="E15" s="65"/>
      <c r="F15" s="78"/>
      <c r="G15" s="58">
        <v>10</v>
      </c>
      <c r="H15" s="77"/>
      <c r="I15" s="130" t="s">
        <v>127</v>
      </c>
      <c r="J15" s="77">
        <f>VLOOKUP(I15,'1. Instructions'!$B$58:$C$60,2,FALSE)</f>
        <v>3</v>
      </c>
      <c r="K15" s="58">
        <f>IF(G15&gt;0,J15*G15,"")</f>
        <v>30</v>
      </c>
      <c r="L15" s="59">
        <f>IF(G15&gt;0,3*G15,"")</f>
        <v>30</v>
      </c>
    </row>
    <row r="16" spans="2:16" ht="26.25" thickBot="1" x14ac:dyDescent="0.25">
      <c r="B16" s="174" t="s">
        <v>219</v>
      </c>
      <c r="C16" s="162" t="s">
        <v>410</v>
      </c>
      <c r="D16" s="56" t="s">
        <v>42</v>
      </c>
      <c r="E16" s="65"/>
      <c r="F16" s="78"/>
      <c r="G16" s="58">
        <v>10</v>
      </c>
      <c r="H16" s="77"/>
      <c r="I16" s="130" t="s">
        <v>127</v>
      </c>
      <c r="J16" s="77">
        <f>VLOOKUP(I16,'1. Instructions'!$B$58:$C$60,2,FALSE)</f>
        <v>3</v>
      </c>
      <c r="K16" s="58">
        <f>IF(G16&gt;0,J16*G16,"")</f>
        <v>30</v>
      </c>
      <c r="L16" s="59">
        <f>IF(G16&gt;0,3*G16,"")</f>
        <v>30</v>
      </c>
    </row>
    <row r="17" spans="2:12" ht="21.2" customHeight="1" x14ac:dyDescent="0.25">
      <c r="B17" s="208"/>
      <c r="C17" s="164" t="s">
        <v>175</v>
      </c>
      <c r="D17" s="57"/>
      <c r="E17" s="64"/>
      <c r="F17" s="64"/>
      <c r="G17" s="57"/>
      <c r="H17" s="64"/>
      <c r="I17" s="57"/>
      <c r="J17" s="57"/>
      <c r="K17" s="57"/>
      <c r="L17" s="61"/>
    </row>
    <row r="18" spans="2:12" ht="38.25" x14ac:dyDescent="0.2">
      <c r="B18" s="174" t="s">
        <v>217</v>
      </c>
      <c r="C18" s="160" t="s">
        <v>409</v>
      </c>
      <c r="D18" s="56" t="s">
        <v>42</v>
      </c>
      <c r="E18" s="65"/>
      <c r="F18" s="78"/>
      <c r="G18" s="58">
        <v>10</v>
      </c>
      <c r="H18" s="77"/>
      <c r="I18" s="130" t="s">
        <v>127</v>
      </c>
      <c r="J18" s="77">
        <f>VLOOKUP(I18,'1. Instructions'!$B$58:$C$60,2,FALSE)</f>
        <v>3</v>
      </c>
      <c r="K18" s="58">
        <f>IF(G18&gt;0,J18*G18,"")</f>
        <v>30</v>
      </c>
      <c r="L18" s="59">
        <f>IF(G18&gt;0,3*G18,"")</f>
        <v>30</v>
      </c>
    </row>
    <row r="19" spans="2:12" ht="22.9" customHeight="1" x14ac:dyDescent="0.25">
      <c r="B19" s="208"/>
      <c r="C19" s="213" t="s">
        <v>176</v>
      </c>
      <c r="D19" s="57"/>
      <c r="E19" s="64"/>
      <c r="F19" s="64"/>
      <c r="G19" s="57"/>
      <c r="H19" s="64"/>
      <c r="I19" s="57"/>
      <c r="J19" s="57"/>
      <c r="K19" s="57"/>
      <c r="L19" s="61"/>
    </row>
    <row r="20" spans="2:12" ht="30.2" customHeight="1" x14ac:dyDescent="0.2">
      <c r="B20" s="174" t="s">
        <v>215</v>
      </c>
      <c r="C20" s="163" t="s">
        <v>408</v>
      </c>
      <c r="D20" s="56" t="s">
        <v>42</v>
      </c>
      <c r="E20" s="65"/>
      <c r="F20" s="78"/>
      <c r="G20" s="58">
        <v>10</v>
      </c>
      <c r="H20" s="77"/>
      <c r="I20" s="130" t="s">
        <v>127</v>
      </c>
      <c r="J20" s="77">
        <f>VLOOKUP(I20,'1. Instructions'!$B$58:$C$60,2,FALSE)</f>
        <v>3</v>
      </c>
      <c r="K20" s="58">
        <f>IF(G20&gt;0,J20*G20,"")</f>
        <v>30</v>
      </c>
      <c r="L20" s="59">
        <f>IF(G20&gt;0,3*G20,"")</f>
        <v>30</v>
      </c>
    </row>
    <row r="21" spans="2:12" ht="30.2" customHeight="1" x14ac:dyDescent="0.2">
      <c r="B21" s="174" t="s">
        <v>216</v>
      </c>
      <c r="C21" s="163" t="s">
        <v>183</v>
      </c>
      <c r="D21" s="56" t="s">
        <v>42</v>
      </c>
      <c r="E21" s="65"/>
      <c r="F21" s="78"/>
      <c r="G21" s="58">
        <v>10</v>
      </c>
      <c r="H21" s="77"/>
      <c r="I21" s="130" t="s">
        <v>127</v>
      </c>
      <c r="J21" s="77">
        <f>VLOOKUP(I21,'1. Instructions'!$B$58:$C$60,2,FALSE)</f>
        <v>3</v>
      </c>
      <c r="K21" s="58">
        <f>IF(G21&gt;0,J21*G21,"")</f>
        <v>30</v>
      </c>
      <c r="L21" s="59">
        <f>IF(G21&gt;0,3*G21,"")</f>
        <v>30</v>
      </c>
    </row>
    <row r="22" spans="2:12" ht="22.9" customHeight="1" x14ac:dyDescent="0.25">
      <c r="B22" s="208"/>
      <c r="C22" s="212" t="s">
        <v>177</v>
      </c>
      <c r="D22" s="57"/>
      <c r="E22" s="64"/>
      <c r="F22" s="64"/>
      <c r="G22" s="57"/>
      <c r="H22" s="64"/>
      <c r="I22" s="57"/>
      <c r="J22" s="57"/>
      <c r="K22" s="57"/>
      <c r="L22" s="61"/>
    </row>
    <row r="23" spans="2:12" ht="30.2" customHeight="1" x14ac:dyDescent="0.2">
      <c r="B23" s="174" t="s">
        <v>213</v>
      </c>
      <c r="C23" s="160" t="s">
        <v>184</v>
      </c>
      <c r="D23" s="56" t="s">
        <v>42</v>
      </c>
      <c r="E23" s="65"/>
      <c r="F23" s="78"/>
      <c r="G23" s="58">
        <v>5</v>
      </c>
      <c r="H23" s="77"/>
      <c r="I23" s="130" t="s">
        <v>127</v>
      </c>
      <c r="J23" s="77">
        <f>VLOOKUP(I23,'1. Instructions'!$B$58:$C$60,2,FALSE)</f>
        <v>3</v>
      </c>
      <c r="K23" s="58">
        <f>IF(G23&gt;0,J23*G23,"")</f>
        <v>15</v>
      </c>
      <c r="L23" s="59">
        <f>IF(G23&gt;0,3*G23,"")</f>
        <v>15</v>
      </c>
    </row>
    <row r="24" spans="2:12" ht="38.25" x14ac:dyDescent="0.2">
      <c r="B24" s="211" t="s">
        <v>407</v>
      </c>
      <c r="C24" s="160" t="s">
        <v>406</v>
      </c>
      <c r="D24" s="56" t="s">
        <v>42</v>
      </c>
      <c r="E24" s="65"/>
      <c r="F24" s="78"/>
      <c r="G24" s="58">
        <v>10</v>
      </c>
      <c r="H24" s="77"/>
      <c r="I24" s="130" t="s">
        <v>127</v>
      </c>
      <c r="J24" s="77">
        <f>VLOOKUP(I24,'1. Instructions'!$B$58:$C$60,2,FALSE)</f>
        <v>3</v>
      </c>
      <c r="K24" s="58">
        <f>IF(G24&gt;0,J24*G24,"")</f>
        <v>30</v>
      </c>
      <c r="L24" s="59">
        <f>IF(G24&gt;0,3*G24,"")</f>
        <v>30</v>
      </c>
    </row>
    <row r="25" spans="2:12" ht="30.2" customHeight="1" x14ac:dyDescent="0.2">
      <c r="B25" s="174" t="s">
        <v>214</v>
      </c>
      <c r="C25" s="160" t="s">
        <v>405</v>
      </c>
      <c r="D25" s="56" t="s">
        <v>42</v>
      </c>
      <c r="E25" s="65"/>
      <c r="F25" s="78"/>
      <c r="G25" s="58">
        <v>1</v>
      </c>
      <c r="H25" s="77"/>
      <c r="I25" s="130" t="s">
        <v>127</v>
      </c>
      <c r="J25" s="77">
        <f>VLOOKUP(I25,'1. Instructions'!$B$58:$C$60,2,FALSE)</f>
        <v>3</v>
      </c>
      <c r="K25" s="58">
        <f>IF(G25&gt;0,J25*G25,"")</f>
        <v>3</v>
      </c>
      <c r="L25" s="59">
        <f>IF(G25&gt;0,3*G25,"")</f>
        <v>3</v>
      </c>
    </row>
    <row r="26" spans="2:12" ht="21.2" customHeight="1" x14ac:dyDescent="0.25">
      <c r="B26" s="208"/>
      <c r="C26" s="164" t="s">
        <v>185</v>
      </c>
      <c r="D26" s="57"/>
      <c r="E26" s="64"/>
      <c r="F26" s="64"/>
      <c r="G26" s="57"/>
      <c r="H26" s="64"/>
      <c r="I26" s="57"/>
      <c r="J26" s="57"/>
      <c r="K26" s="57"/>
      <c r="L26" s="61"/>
    </row>
    <row r="27" spans="2:12" ht="38.25" x14ac:dyDescent="0.2">
      <c r="B27" s="175" t="s">
        <v>225</v>
      </c>
      <c r="C27" s="160" t="s">
        <v>186</v>
      </c>
      <c r="D27" s="56" t="s">
        <v>42</v>
      </c>
      <c r="E27" s="65"/>
      <c r="F27" s="78"/>
      <c r="G27" s="58">
        <v>5</v>
      </c>
      <c r="H27" s="77"/>
      <c r="I27" s="130" t="s">
        <v>127</v>
      </c>
      <c r="J27" s="77">
        <f>VLOOKUP(I27,'1. Instructions'!$B$58:$C$60,2,FALSE)</f>
        <v>3</v>
      </c>
      <c r="K27" s="58">
        <f>IF(G27&gt;0,J27*G27,"")</f>
        <v>15</v>
      </c>
      <c r="L27" s="59">
        <f>IF(G27&gt;0,3*G27,"")</f>
        <v>15</v>
      </c>
    </row>
    <row r="28" spans="2:12" ht="39.200000000000003" customHeight="1" thickBot="1" x14ac:dyDescent="0.25">
      <c r="B28" s="175" t="s">
        <v>227</v>
      </c>
      <c r="C28" s="162" t="s">
        <v>187</v>
      </c>
      <c r="D28" s="56" t="s">
        <v>42</v>
      </c>
      <c r="E28" s="65"/>
      <c r="F28" s="78"/>
      <c r="G28" s="58">
        <v>5</v>
      </c>
      <c r="H28" s="77"/>
      <c r="I28" s="130" t="s">
        <v>127</v>
      </c>
      <c r="J28" s="77">
        <f>VLOOKUP(I28,'1. Instructions'!$B$58:$C$60,2,FALSE)</f>
        <v>3</v>
      </c>
      <c r="K28" s="58">
        <f>IF(G28&gt;0,J28*G28,"")</f>
        <v>15</v>
      </c>
      <c r="L28" s="59">
        <f>IF(G28&gt;0,3*G28,"")</f>
        <v>15</v>
      </c>
    </row>
    <row r="29" spans="2:12" ht="25.5" x14ac:dyDescent="0.2">
      <c r="B29" s="175" t="s">
        <v>226</v>
      </c>
      <c r="C29" s="160" t="s">
        <v>224</v>
      </c>
      <c r="D29" s="56" t="s">
        <v>42</v>
      </c>
      <c r="E29" s="65"/>
      <c r="F29" s="78"/>
      <c r="G29" s="58">
        <v>5</v>
      </c>
      <c r="H29" s="77"/>
      <c r="I29" s="130" t="s">
        <v>127</v>
      </c>
      <c r="J29" s="77">
        <f>VLOOKUP(I29,'1. Instructions'!$B$58:$C$60,2,FALSE)</f>
        <v>3</v>
      </c>
      <c r="K29" s="58">
        <f>IF(G29&gt;0,J29*G29,"")</f>
        <v>15</v>
      </c>
      <c r="L29" s="59">
        <f>IF(G29&gt;0,3*G29,"")</f>
        <v>15</v>
      </c>
    </row>
    <row r="30" spans="2:12" ht="22.35" customHeight="1" x14ac:dyDescent="0.25">
      <c r="B30" s="208"/>
      <c r="C30" s="164" t="s">
        <v>188</v>
      </c>
      <c r="D30" s="57"/>
      <c r="E30" s="64"/>
      <c r="F30" s="64"/>
      <c r="G30" s="57"/>
      <c r="H30" s="64"/>
      <c r="I30" s="57"/>
      <c r="J30" s="57"/>
      <c r="K30" s="57"/>
      <c r="L30" s="61"/>
    </row>
    <row r="31" spans="2:12" ht="36" customHeight="1" x14ac:dyDescent="0.2">
      <c r="B31" s="175" t="s">
        <v>228</v>
      </c>
      <c r="C31" s="160" t="s">
        <v>404</v>
      </c>
      <c r="D31" s="56" t="s">
        <v>42</v>
      </c>
      <c r="E31" s="65"/>
      <c r="F31" s="78"/>
      <c r="G31" s="58">
        <v>10</v>
      </c>
      <c r="H31" s="77"/>
      <c r="I31" s="130" t="s">
        <v>127</v>
      </c>
      <c r="J31" s="77">
        <f>VLOOKUP(I31,'1. Instructions'!$B$58:$C$60,2,FALSE)</f>
        <v>3</v>
      </c>
      <c r="K31" s="58">
        <f>IF(G31&gt;0,J31*G31,"")</f>
        <v>30</v>
      </c>
      <c r="L31" s="59">
        <f>IF(G31&gt;0,3*G31,"")</f>
        <v>30</v>
      </c>
    </row>
    <row r="32" spans="2:12" ht="25.35" customHeight="1" x14ac:dyDescent="0.25">
      <c r="B32" s="208"/>
      <c r="C32" s="164" t="s">
        <v>189</v>
      </c>
      <c r="D32" s="57"/>
      <c r="E32" s="64"/>
      <c r="F32" s="64"/>
      <c r="G32" s="57"/>
      <c r="H32" s="64"/>
      <c r="I32" s="57"/>
      <c r="J32" s="57"/>
      <c r="K32" s="57"/>
      <c r="L32" s="61"/>
    </row>
    <row r="33" spans="2:12" ht="30.2" customHeight="1" x14ac:dyDescent="0.2">
      <c r="B33" s="175" t="s">
        <v>230</v>
      </c>
      <c r="C33" s="160" t="s">
        <v>403</v>
      </c>
      <c r="D33" s="56" t="s">
        <v>42</v>
      </c>
      <c r="E33" s="65"/>
      <c r="F33" s="78"/>
      <c r="G33" s="58">
        <v>10</v>
      </c>
      <c r="H33" s="77"/>
      <c r="I33" s="130" t="s">
        <v>127</v>
      </c>
      <c r="J33" s="77">
        <f>VLOOKUP(I33,'1. Instructions'!$B$58:$C$60,2,FALSE)</f>
        <v>3</v>
      </c>
      <c r="K33" s="58">
        <f>IF(G33&gt;0,J33*G33,"")</f>
        <v>30</v>
      </c>
      <c r="L33" s="59">
        <f>IF(G33&gt;0,3*G33,"")</f>
        <v>30</v>
      </c>
    </row>
    <row r="34" spans="2:12" ht="30.2" customHeight="1" x14ac:dyDescent="0.2">
      <c r="B34" s="175" t="s">
        <v>231</v>
      </c>
      <c r="C34" s="160" t="s">
        <v>190</v>
      </c>
      <c r="D34" s="56" t="s">
        <v>42</v>
      </c>
      <c r="E34" s="65"/>
      <c r="F34" s="78"/>
      <c r="G34" s="58">
        <v>10</v>
      </c>
      <c r="H34" s="77"/>
      <c r="I34" s="130" t="s">
        <v>127</v>
      </c>
      <c r="J34" s="77">
        <f>VLOOKUP(I34,'1. Instructions'!$B$58:$C$60,2,FALSE)</f>
        <v>3</v>
      </c>
      <c r="K34" s="58">
        <f>IF(G34&gt;0,J34*G34,"")</f>
        <v>30</v>
      </c>
      <c r="L34" s="59">
        <f>IF(G34&gt;0,3*G34,"")</f>
        <v>30</v>
      </c>
    </row>
    <row r="35" spans="2:12" ht="22.9" customHeight="1" x14ac:dyDescent="0.25">
      <c r="B35" s="208"/>
      <c r="C35" s="164" t="s">
        <v>191</v>
      </c>
      <c r="D35" s="57"/>
      <c r="E35" s="64"/>
      <c r="F35" s="64"/>
      <c r="G35" s="57"/>
      <c r="H35" s="64"/>
      <c r="I35" s="57"/>
      <c r="J35" s="57"/>
      <c r="K35" s="57"/>
      <c r="L35" s="61"/>
    </row>
    <row r="36" spans="2:12" ht="30.2" customHeight="1" x14ac:dyDescent="0.2">
      <c r="B36" s="208"/>
      <c r="C36" s="165" t="s">
        <v>232</v>
      </c>
      <c r="D36" s="83"/>
      <c r="E36" s="84"/>
      <c r="F36" s="84"/>
      <c r="G36" s="85"/>
      <c r="H36" s="84"/>
      <c r="I36" s="85"/>
      <c r="J36" s="85"/>
      <c r="K36" s="85"/>
      <c r="L36" s="86"/>
    </row>
    <row r="37" spans="2:12" ht="38.25" x14ac:dyDescent="0.2">
      <c r="B37" s="174" t="s">
        <v>233</v>
      </c>
      <c r="C37" s="160" t="s">
        <v>402</v>
      </c>
      <c r="D37" s="56" t="s">
        <v>42</v>
      </c>
      <c r="E37" s="65"/>
      <c r="F37" s="78"/>
      <c r="G37" s="58">
        <v>10</v>
      </c>
      <c r="H37" s="77"/>
      <c r="I37" s="130" t="s">
        <v>460</v>
      </c>
      <c r="J37" s="77">
        <f>VLOOKUP(I37,'1. Instructions'!$B$58:$C$60,2,FALSE)</f>
        <v>0</v>
      </c>
      <c r="K37" s="58">
        <f>IF(G37&gt;0,J37*G37,"")</f>
        <v>0</v>
      </c>
      <c r="L37" s="59">
        <f>IF(G37&gt;0,3*G37,"")</f>
        <v>30</v>
      </c>
    </row>
    <row r="38" spans="2:12" ht="38.25" x14ac:dyDescent="0.2">
      <c r="B38" s="174" t="s">
        <v>233</v>
      </c>
      <c r="C38" s="160" t="s">
        <v>401</v>
      </c>
      <c r="D38" s="56" t="s">
        <v>42</v>
      </c>
      <c r="E38" s="65"/>
      <c r="F38" s="78"/>
      <c r="G38" s="58">
        <v>10</v>
      </c>
      <c r="H38" s="77"/>
      <c r="I38" s="130" t="s">
        <v>460</v>
      </c>
      <c r="J38" s="77">
        <f>VLOOKUP(I38,'1. Instructions'!$B$58:$C$60,2,FALSE)</f>
        <v>0</v>
      </c>
      <c r="K38" s="58">
        <f t="shared" ref="K38:K54" si="0">IF(G38&gt;0,J38*G38,"")</f>
        <v>0</v>
      </c>
      <c r="L38" s="59">
        <f t="shared" ref="L38:L54" si="1">IF(G38&gt;0,3*G38,"")</f>
        <v>30</v>
      </c>
    </row>
    <row r="39" spans="2:12" ht="38.25" x14ac:dyDescent="0.2">
      <c r="B39" s="174" t="s">
        <v>234</v>
      </c>
      <c r="C39" s="160" t="s">
        <v>400</v>
      </c>
      <c r="D39" s="56" t="s">
        <v>42</v>
      </c>
      <c r="E39" s="65"/>
      <c r="F39" s="78"/>
      <c r="G39" s="58">
        <v>10</v>
      </c>
      <c r="H39" s="77"/>
      <c r="I39" s="130" t="s">
        <v>460</v>
      </c>
      <c r="J39" s="77">
        <f>VLOOKUP(I39,'1. Instructions'!$B$58:$C$60,2,FALSE)</f>
        <v>0</v>
      </c>
      <c r="K39" s="58">
        <f t="shared" si="0"/>
        <v>0</v>
      </c>
      <c r="L39" s="59">
        <f t="shared" si="1"/>
        <v>30</v>
      </c>
    </row>
    <row r="40" spans="2:12" ht="38.25" x14ac:dyDescent="0.2">
      <c r="B40" s="174" t="s">
        <v>234</v>
      </c>
      <c r="C40" s="160" t="s">
        <v>399</v>
      </c>
      <c r="D40" s="56" t="s">
        <v>42</v>
      </c>
      <c r="E40" s="65"/>
      <c r="F40" s="78"/>
      <c r="G40" s="58">
        <v>10</v>
      </c>
      <c r="H40" s="77"/>
      <c r="I40" s="130" t="s">
        <v>460</v>
      </c>
      <c r="J40" s="77">
        <f>VLOOKUP(I40,'1. Instructions'!$B$58:$C$60,2,FALSE)</f>
        <v>0</v>
      </c>
      <c r="K40" s="58">
        <f t="shared" si="0"/>
        <v>0</v>
      </c>
      <c r="L40" s="59">
        <f t="shared" si="1"/>
        <v>30</v>
      </c>
    </row>
    <row r="41" spans="2:12" ht="38.25" x14ac:dyDescent="0.2">
      <c r="B41" s="174" t="s">
        <v>235</v>
      </c>
      <c r="C41" s="160" t="s">
        <v>398</v>
      </c>
      <c r="D41" s="56" t="s">
        <v>42</v>
      </c>
      <c r="E41" s="65"/>
      <c r="F41" s="78"/>
      <c r="G41" s="58">
        <v>10</v>
      </c>
      <c r="H41" s="77"/>
      <c r="I41" s="130" t="s">
        <v>460</v>
      </c>
      <c r="J41" s="77">
        <f>VLOOKUP(I41,'1. Instructions'!$B$58:$C$60,2,FALSE)</f>
        <v>0</v>
      </c>
      <c r="K41" s="58">
        <f t="shared" si="0"/>
        <v>0</v>
      </c>
      <c r="L41" s="59">
        <f t="shared" si="1"/>
        <v>30</v>
      </c>
    </row>
    <row r="42" spans="2:12" ht="25.5" x14ac:dyDescent="0.2">
      <c r="B42" s="174" t="s">
        <v>235</v>
      </c>
      <c r="C42" s="160" t="s">
        <v>397</v>
      </c>
      <c r="D42" s="56" t="s">
        <v>42</v>
      </c>
      <c r="E42" s="65"/>
      <c r="F42" s="78"/>
      <c r="G42" s="58">
        <v>10</v>
      </c>
      <c r="H42" s="77"/>
      <c r="I42" s="130" t="s">
        <v>460</v>
      </c>
      <c r="J42" s="77">
        <f>VLOOKUP(I42,'1. Instructions'!$B$58:$C$60,2,FALSE)</f>
        <v>0</v>
      </c>
      <c r="K42" s="58">
        <f t="shared" si="0"/>
        <v>0</v>
      </c>
      <c r="L42" s="59">
        <f t="shared" si="1"/>
        <v>30</v>
      </c>
    </row>
    <row r="43" spans="2:12" ht="38.25" x14ac:dyDescent="0.2">
      <c r="B43" s="174" t="s">
        <v>236</v>
      </c>
      <c r="C43" s="160" t="s">
        <v>396</v>
      </c>
      <c r="D43" s="56" t="s">
        <v>42</v>
      </c>
      <c r="E43" s="65"/>
      <c r="F43" s="78"/>
      <c r="G43" s="58">
        <v>1</v>
      </c>
      <c r="H43" s="77"/>
      <c r="I43" s="130" t="s">
        <v>127</v>
      </c>
      <c r="J43" s="77">
        <f>VLOOKUP(I43,'1. Instructions'!$B$58:$C$60,2,FALSE)</f>
        <v>3</v>
      </c>
      <c r="K43" s="58">
        <f t="shared" si="0"/>
        <v>3</v>
      </c>
      <c r="L43" s="59">
        <f t="shared" si="1"/>
        <v>3</v>
      </c>
    </row>
    <row r="44" spans="2:12" ht="38.25" x14ac:dyDescent="0.2">
      <c r="B44" s="174" t="s">
        <v>236</v>
      </c>
      <c r="C44" s="160" t="s">
        <v>395</v>
      </c>
      <c r="D44" s="56" t="s">
        <v>42</v>
      </c>
      <c r="E44" s="65"/>
      <c r="F44" s="78"/>
      <c r="G44" s="58">
        <v>1</v>
      </c>
      <c r="H44" s="77"/>
      <c r="I44" s="130" t="s">
        <v>127</v>
      </c>
      <c r="J44" s="77">
        <f>VLOOKUP(I44,'1. Instructions'!$B$58:$C$60,2,FALSE)</f>
        <v>3</v>
      </c>
      <c r="K44" s="58">
        <f t="shared" si="0"/>
        <v>3</v>
      </c>
      <c r="L44" s="59">
        <f t="shared" si="1"/>
        <v>3</v>
      </c>
    </row>
    <row r="45" spans="2:12" ht="38.25" x14ac:dyDescent="0.2">
      <c r="B45" s="174" t="s">
        <v>237</v>
      </c>
      <c r="C45" s="160" t="s">
        <v>394</v>
      </c>
      <c r="D45" s="56" t="s">
        <v>42</v>
      </c>
      <c r="E45" s="65"/>
      <c r="F45" s="78"/>
      <c r="G45" s="58">
        <v>5</v>
      </c>
      <c r="H45" s="77"/>
      <c r="I45" s="130" t="s">
        <v>127</v>
      </c>
      <c r="J45" s="77">
        <f>VLOOKUP(I45,'1. Instructions'!$B$58:$C$60,2,FALSE)</f>
        <v>3</v>
      </c>
      <c r="K45" s="58">
        <f t="shared" si="0"/>
        <v>15</v>
      </c>
      <c r="L45" s="59">
        <f t="shared" si="1"/>
        <v>15</v>
      </c>
    </row>
    <row r="46" spans="2:12" ht="38.25" x14ac:dyDescent="0.2">
      <c r="B46" s="174" t="s">
        <v>237</v>
      </c>
      <c r="C46" s="160" t="s">
        <v>393</v>
      </c>
      <c r="D46" s="56" t="s">
        <v>42</v>
      </c>
      <c r="E46" s="65"/>
      <c r="F46" s="78"/>
      <c r="G46" s="58">
        <v>5</v>
      </c>
      <c r="H46" s="77"/>
      <c r="I46" s="130" t="s">
        <v>127</v>
      </c>
      <c r="J46" s="77">
        <f>VLOOKUP(I46,'1. Instructions'!$B$58:$C$60,2,FALSE)</f>
        <v>3</v>
      </c>
      <c r="K46" s="58">
        <f t="shared" si="0"/>
        <v>15</v>
      </c>
      <c r="L46" s="59">
        <f t="shared" si="1"/>
        <v>15</v>
      </c>
    </row>
    <row r="47" spans="2:12" ht="38.25" x14ac:dyDescent="0.2">
      <c r="B47" s="174" t="s">
        <v>238</v>
      </c>
      <c r="C47" s="160" t="s">
        <v>392</v>
      </c>
      <c r="D47" s="56" t="s">
        <v>42</v>
      </c>
      <c r="E47" s="65"/>
      <c r="F47" s="78"/>
      <c r="G47" s="58">
        <v>5</v>
      </c>
      <c r="H47" s="77"/>
      <c r="I47" s="130" t="s">
        <v>127</v>
      </c>
      <c r="J47" s="77">
        <f>VLOOKUP(I47,'1. Instructions'!$B$58:$C$60,2,FALSE)</f>
        <v>3</v>
      </c>
      <c r="K47" s="58">
        <f t="shared" si="0"/>
        <v>15</v>
      </c>
      <c r="L47" s="59">
        <f t="shared" si="1"/>
        <v>15</v>
      </c>
    </row>
    <row r="48" spans="2:12" ht="38.25" x14ac:dyDescent="0.2">
      <c r="B48" s="174" t="s">
        <v>238</v>
      </c>
      <c r="C48" s="160" t="s">
        <v>391</v>
      </c>
      <c r="D48" s="56" t="s">
        <v>42</v>
      </c>
      <c r="E48" s="65"/>
      <c r="F48" s="78"/>
      <c r="G48" s="58">
        <v>5</v>
      </c>
      <c r="H48" s="77"/>
      <c r="I48" s="130" t="s">
        <v>127</v>
      </c>
      <c r="J48" s="77">
        <f>VLOOKUP(I48,'1. Instructions'!$B$58:$C$60,2,FALSE)</f>
        <v>3</v>
      </c>
      <c r="K48" s="58">
        <f t="shared" si="0"/>
        <v>15</v>
      </c>
      <c r="L48" s="59">
        <f t="shared" si="1"/>
        <v>15</v>
      </c>
    </row>
    <row r="49" spans="2:12" x14ac:dyDescent="0.2">
      <c r="B49" s="174" t="s">
        <v>239</v>
      </c>
      <c r="C49" s="160" t="s">
        <v>390</v>
      </c>
      <c r="D49" s="56" t="s">
        <v>42</v>
      </c>
      <c r="E49" s="65"/>
      <c r="F49" s="78"/>
      <c r="G49" s="58">
        <v>1</v>
      </c>
      <c r="H49" s="77"/>
      <c r="I49" s="130" t="s">
        <v>127</v>
      </c>
      <c r="J49" s="77">
        <f>VLOOKUP(I49,'1. Instructions'!$B$58:$C$60,2,FALSE)</f>
        <v>3</v>
      </c>
      <c r="K49" s="58">
        <f t="shared" si="0"/>
        <v>3</v>
      </c>
      <c r="L49" s="59">
        <f t="shared" si="1"/>
        <v>3</v>
      </c>
    </row>
    <row r="50" spans="2:12" ht="25.5" x14ac:dyDescent="0.2">
      <c r="B50" s="174" t="s">
        <v>240</v>
      </c>
      <c r="C50" s="160" t="s">
        <v>389</v>
      </c>
      <c r="D50" s="56" t="s">
        <v>42</v>
      </c>
      <c r="E50" s="65"/>
      <c r="F50" s="78"/>
      <c r="G50" s="58">
        <v>1</v>
      </c>
      <c r="H50" s="77"/>
      <c r="I50" s="130" t="s">
        <v>127</v>
      </c>
      <c r="J50" s="77">
        <f>VLOOKUP(I50,'1. Instructions'!$B$58:$C$60,2,FALSE)</f>
        <v>3</v>
      </c>
      <c r="K50" s="58">
        <f t="shared" si="0"/>
        <v>3</v>
      </c>
      <c r="L50" s="59">
        <f t="shared" si="1"/>
        <v>3</v>
      </c>
    </row>
    <row r="51" spans="2:12" ht="25.5" x14ac:dyDescent="0.2">
      <c r="B51" s="174" t="s">
        <v>241</v>
      </c>
      <c r="C51" s="160" t="s">
        <v>388</v>
      </c>
      <c r="D51" s="56" t="s">
        <v>42</v>
      </c>
      <c r="E51" s="65"/>
      <c r="F51" s="78"/>
      <c r="G51" s="58">
        <v>1</v>
      </c>
      <c r="H51" s="77"/>
      <c r="I51" s="130" t="s">
        <v>127</v>
      </c>
      <c r="J51" s="77">
        <f>VLOOKUP(I51,'1. Instructions'!$B$58:$C$60,2,FALSE)</f>
        <v>3</v>
      </c>
      <c r="K51" s="58">
        <f t="shared" si="0"/>
        <v>3</v>
      </c>
      <c r="L51" s="59">
        <f t="shared" si="1"/>
        <v>3</v>
      </c>
    </row>
    <row r="52" spans="2:12" ht="25.5" x14ac:dyDescent="0.2">
      <c r="B52" s="174" t="s">
        <v>242</v>
      </c>
      <c r="C52" s="160" t="s">
        <v>387</v>
      </c>
      <c r="D52" s="56" t="s">
        <v>42</v>
      </c>
      <c r="E52" s="65"/>
      <c r="F52" s="78"/>
      <c r="G52" s="58">
        <v>1</v>
      </c>
      <c r="H52" s="77"/>
      <c r="I52" s="130" t="s">
        <v>127</v>
      </c>
      <c r="J52" s="77">
        <f>VLOOKUP(I52,'1. Instructions'!$B$58:$C$60,2,FALSE)</f>
        <v>3</v>
      </c>
      <c r="K52" s="58">
        <f t="shared" si="0"/>
        <v>3</v>
      </c>
      <c r="L52" s="59">
        <f t="shared" si="1"/>
        <v>3</v>
      </c>
    </row>
    <row r="53" spans="2:12" ht="38.25" x14ac:dyDescent="0.2">
      <c r="B53" s="174" t="s">
        <v>243</v>
      </c>
      <c r="C53" s="160" t="s">
        <v>386</v>
      </c>
      <c r="D53" s="56" t="s">
        <v>42</v>
      </c>
      <c r="E53" s="65"/>
      <c r="F53" s="78"/>
      <c r="G53" s="58">
        <v>10</v>
      </c>
      <c r="H53" s="77"/>
      <c r="I53" s="130" t="s">
        <v>460</v>
      </c>
      <c r="J53" s="77">
        <f>VLOOKUP(I53,'1. Instructions'!$B$58:$C$60,2,FALSE)</f>
        <v>0</v>
      </c>
      <c r="K53" s="58">
        <f t="shared" si="0"/>
        <v>0</v>
      </c>
      <c r="L53" s="59">
        <f t="shared" si="1"/>
        <v>30</v>
      </c>
    </row>
    <row r="54" spans="2:12" ht="38.25" x14ac:dyDescent="0.2">
      <c r="B54" s="174" t="s">
        <v>243</v>
      </c>
      <c r="C54" s="160" t="s">
        <v>385</v>
      </c>
      <c r="D54" s="56" t="s">
        <v>42</v>
      </c>
      <c r="E54" s="65"/>
      <c r="F54" s="78"/>
      <c r="G54" s="58">
        <v>10</v>
      </c>
      <c r="H54" s="77"/>
      <c r="I54" s="130" t="s">
        <v>460</v>
      </c>
      <c r="J54" s="77">
        <f>VLOOKUP(I54,'1. Instructions'!$B$58:$C$60,2,FALSE)</f>
        <v>0</v>
      </c>
      <c r="K54" s="58">
        <f t="shared" si="0"/>
        <v>0</v>
      </c>
      <c r="L54" s="59">
        <f t="shared" si="1"/>
        <v>30</v>
      </c>
    </row>
    <row r="55" spans="2:12" ht="20.100000000000001" customHeight="1" x14ac:dyDescent="0.25">
      <c r="B55" s="208"/>
      <c r="C55" s="164" t="s">
        <v>192</v>
      </c>
      <c r="D55" s="57"/>
      <c r="E55" s="64"/>
      <c r="F55" s="64"/>
      <c r="G55" s="57"/>
      <c r="H55" s="64"/>
      <c r="I55" s="57"/>
      <c r="J55" s="57"/>
      <c r="K55" s="57"/>
      <c r="L55" s="61"/>
    </row>
    <row r="56" spans="2:12" ht="30.2" customHeight="1" x14ac:dyDescent="0.2">
      <c r="B56" s="208"/>
      <c r="C56" s="166" t="s">
        <v>178</v>
      </c>
      <c r="D56" s="83"/>
      <c r="E56" s="84"/>
      <c r="F56" s="84"/>
      <c r="G56" s="85"/>
      <c r="H56" s="84"/>
      <c r="I56" s="85"/>
      <c r="J56" s="85"/>
      <c r="K56" s="85"/>
      <c r="L56" s="86"/>
    </row>
    <row r="57" spans="2:12" ht="76.5" x14ac:dyDescent="0.2">
      <c r="B57" s="175" t="s">
        <v>244</v>
      </c>
      <c r="C57" s="160" t="s">
        <v>384</v>
      </c>
      <c r="D57" s="56" t="s">
        <v>42</v>
      </c>
      <c r="E57" s="65"/>
      <c r="F57" s="78"/>
      <c r="G57" s="58">
        <v>5</v>
      </c>
      <c r="H57" s="77"/>
      <c r="I57" s="130" t="s">
        <v>460</v>
      </c>
      <c r="J57" s="77">
        <f>VLOOKUP(I57,'1. Instructions'!$B$58:$C$60,2,FALSE)</f>
        <v>0</v>
      </c>
      <c r="K57" s="58">
        <f>IF(G57&gt;0,J57*G57,"")</f>
        <v>0</v>
      </c>
      <c r="L57" s="59">
        <f>IF(G57&gt;0,3*G57,"")</f>
        <v>15</v>
      </c>
    </row>
    <row r="58" spans="2:12" ht="40.9" customHeight="1" x14ac:dyDescent="0.2">
      <c r="B58" s="175" t="s">
        <v>244</v>
      </c>
      <c r="C58" s="160" t="s">
        <v>383</v>
      </c>
      <c r="D58" s="56" t="s">
        <v>42</v>
      </c>
      <c r="E58" s="65"/>
      <c r="F58" s="78"/>
      <c r="G58" s="58">
        <v>5</v>
      </c>
      <c r="H58" s="77"/>
      <c r="I58" s="130" t="s">
        <v>460</v>
      </c>
      <c r="J58" s="77">
        <f>VLOOKUP(I58,'1. Instructions'!$B$58:$C$60,2,FALSE)</f>
        <v>0</v>
      </c>
      <c r="K58" s="58">
        <f t="shared" ref="K58:K65" si="2">IF(G58&gt;0,J58*G58,"")</f>
        <v>0</v>
      </c>
      <c r="L58" s="59">
        <f t="shared" ref="L58:L65" si="3">IF(G58&gt;0,3*G58,"")</f>
        <v>15</v>
      </c>
    </row>
    <row r="59" spans="2:12" ht="38.25" x14ac:dyDescent="0.2">
      <c r="B59" s="175" t="s">
        <v>245</v>
      </c>
      <c r="C59" s="160" t="s">
        <v>382</v>
      </c>
      <c r="D59" s="56" t="s">
        <v>42</v>
      </c>
      <c r="E59" s="65"/>
      <c r="F59" s="78"/>
      <c r="G59" s="58">
        <v>5</v>
      </c>
      <c r="H59" s="77"/>
      <c r="I59" s="130" t="s">
        <v>127</v>
      </c>
      <c r="J59" s="77">
        <f>VLOOKUP(I59,'1. Instructions'!$B$58:$C$60,2,FALSE)</f>
        <v>3</v>
      </c>
      <c r="K59" s="58">
        <f t="shared" si="2"/>
        <v>15</v>
      </c>
      <c r="L59" s="59">
        <f t="shared" si="3"/>
        <v>15</v>
      </c>
    </row>
    <row r="60" spans="2:12" ht="38.25" x14ac:dyDescent="0.2">
      <c r="B60" s="175" t="s">
        <v>246</v>
      </c>
      <c r="C60" s="160" t="s">
        <v>381</v>
      </c>
      <c r="D60" s="56" t="s">
        <v>42</v>
      </c>
      <c r="E60" s="65"/>
      <c r="F60" s="78"/>
      <c r="G60" s="58">
        <v>10</v>
      </c>
      <c r="H60" s="77"/>
      <c r="I60" s="130" t="s">
        <v>460</v>
      </c>
      <c r="J60" s="77">
        <f>VLOOKUP(I60,'1. Instructions'!$B$58:$C$60,2,FALSE)</f>
        <v>0</v>
      </c>
      <c r="K60" s="58">
        <f t="shared" si="2"/>
        <v>0</v>
      </c>
      <c r="L60" s="59">
        <f t="shared" si="3"/>
        <v>30</v>
      </c>
    </row>
    <row r="61" spans="2:12" ht="38.25" x14ac:dyDescent="0.2">
      <c r="B61" s="175" t="s">
        <v>247</v>
      </c>
      <c r="C61" s="160" t="s">
        <v>380</v>
      </c>
      <c r="D61" s="56" t="s">
        <v>42</v>
      </c>
      <c r="E61" s="65"/>
      <c r="F61" s="78"/>
      <c r="G61" s="58">
        <v>10</v>
      </c>
      <c r="H61" s="77"/>
      <c r="I61" s="130" t="s">
        <v>460</v>
      </c>
      <c r="J61" s="77">
        <f>VLOOKUP(I61,'1. Instructions'!$B$58:$C$60,2,FALSE)</f>
        <v>0</v>
      </c>
      <c r="K61" s="58">
        <f t="shared" si="2"/>
        <v>0</v>
      </c>
      <c r="L61" s="59">
        <f t="shared" si="3"/>
        <v>30</v>
      </c>
    </row>
    <row r="62" spans="2:12" ht="30.2" customHeight="1" x14ac:dyDescent="0.2">
      <c r="B62" s="175" t="s">
        <v>248</v>
      </c>
      <c r="C62" s="160" t="s">
        <v>379</v>
      </c>
      <c r="D62" s="56" t="s">
        <v>42</v>
      </c>
      <c r="E62" s="65"/>
      <c r="F62" s="78"/>
      <c r="G62" s="58">
        <v>10</v>
      </c>
      <c r="H62" s="77"/>
      <c r="I62" s="130" t="s">
        <v>460</v>
      </c>
      <c r="J62" s="77">
        <f>VLOOKUP(I62,'1. Instructions'!$B$58:$C$60,2,FALSE)</f>
        <v>0</v>
      </c>
      <c r="K62" s="58">
        <f t="shared" si="2"/>
        <v>0</v>
      </c>
      <c r="L62" s="59">
        <f t="shared" si="3"/>
        <v>30</v>
      </c>
    </row>
    <row r="63" spans="2:12" ht="30.2" customHeight="1" x14ac:dyDescent="0.2">
      <c r="B63" s="175" t="s">
        <v>249</v>
      </c>
      <c r="C63" s="160" t="s">
        <v>378</v>
      </c>
      <c r="D63" s="56" t="s">
        <v>42</v>
      </c>
      <c r="E63" s="65"/>
      <c r="F63" s="78"/>
      <c r="G63" s="58">
        <v>1</v>
      </c>
      <c r="H63" s="77"/>
      <c r="I63" s="130" t="s">
        <v>127</v>
      </c>
      <c r="J63" s="77">
        <f>VLOOKUP(I63,'1. Instructions'!$B$58:$C$60,2,FALSE)</f>
        <v>3</v>
      </c>
      <c r="K63" s="58">
        <f t="shared" si="2"/>
        <v>3</v>
      </c>
      <c r="L63" s="59">
        <f t="shared" si="3"/>
        <v>3</v>
      </c>
    </row>
    <row r="64" spans="2:12" s="409" customFormat="1" ht="30.2" customHeight="1" x14ac:dyDescent="0.2">
      <c r="B64" s="412" t="s">
        <v>250</v>
      </c>
      <c r="C64" s="413" t="s">
        <v>377</v>
      </c>
      <c r="D64" s="56" t="s">
        <v>42</v>
      </c>
      <c r="E64" s="65"/>
      <c r="F64" s="78"/>
      <c r="G64" s="58">
        <v>10</v>
      </c>
      <c r="H64" s="77"/>
      <c r="I64" s="130" t="s">
        <v>460</v>
      </c>
      <c r="J64" s="77">
        <f>VLOOKUP(I64,'1. Instructions'!$B$58:$C$60,2,FALSE)</f>
        <v>0</v>
      </c>
      <c r="K64" s="58">
        <f t="shared" si="2"/>
        <v>0</v>
      </c>
      <c r="L64" s="59">
        <f t="shared" si="3"/>
        <v>30</v>
      </c>
    </row>
    <row r="65" spans="2:12" ht="30.2" customHeight="1" x14ac:dyDescent="0.2">
      <c r="B65" s="175" t="s">
        <v>251</v>
      </c>
      <c r="C65" s="160" t="s">
        <v>376</v>
      </c>
      <c r="D65" s="56" t="s">
        <v>42</v>
      </c>
      <c r="E65" s="65"/>
      <c r="F65" s="78"/>
      <c r="G65" s="58">
        <v>5</v>
      </c>
      <c r="H65" s="77"/>
      <c r="I65" s="130" t="s">
        <v>127</v>
      </c>
      <c r="J65" s="77">
        <f>VLOOKUP(I65,'1. Instructions'!$B$58:$C$60,2,FALSE)</f>
        <v>3</v>
      </c>
      <c r="K65" s="58">
        <f t="shared" si="2"/>
        <v>15</v>
      </c>
      <c r="L65" s="59">
        <f t="shared" si="3"/>
        <v>15</v>
      </c>
    </row>
    <row r="66" spans="2:12" ht="22.9" customHeight="1" x14ac:dyDescent="0.25">
      <c r="B66" s="208"/>
      <c r="C66" s="164" t="s">
        <v>193</v>
      </c>
      <c r="D66" s="57"/>
      <c r="E66" s="64"/>
      <c r="F66" s="64"/>
      <c r="G66" s="57"/>
      <c r="H66" s="64"/>
      <c r="I66" s="57"/>
      <c r="J66" s="57"/>
      <c r="K66" s="57"/>
      <c r="L66" s="61"/>
    </row>
    <row r="67" spans="2:12" ht="30.2" customHeight="1" x14ac:dyDescent="0.2">
      <c r="B67" s="174" t="s">
        <v>252</v>
      </c>
      <c r="C67" s="160" t="s">
        <v>375</v>
      </c>
      <c r="D67" s="56" t="s">
        <v>42</v>
      </c>
      <c r="E67" s="65"/>
      <c r="F67" s="78"/>
      <c r="G67" s="58">
        <v>5</v>
      </c>
      <c r="H67" s="77"/>
      <c r="I67" s="130" t="s">
        <v>127</v>
      </c>
      <c r="J67" s="77">
        <f>VLOOKUP(I67,'1. Instructions'!$B$58:$C$60,2,FALSE)</f>
        <v>3</v>
      </c>
      <c r="K67" s="58">
        <f>IF(G67&gt;0,J67*G67,"")</f>
        <v>15</v>
      </c>
      <c r="L67" s="59">
        <f>IF(G67&gt;0,3*G67,"")</f>
        <v>15</v>
      </c>
    </row>
    <row r="68" spans="2:12" ht="30.2" customHeight="1" x14ac:dyDescent="0.2">
      <c r="B68" s="174" t="s">
        <v>253</v>
      </c>
      <c r="C68" s="160" t="s">
        <v>374</v>
      </c>
      <c r="D68" s="56" t="s">
        <v>42</v>
      </c>
      <c r="E68" s="65"/>
      <c r="F68" s="78"/>
      <c r="G68" s="58">
        <v>5</v>
      </c>
      <c r="H68" s="77"/>
      <c r="I68" s="130" t="s">
        <v>127</v>
      </c>
      <c r="J68" s="77">
        <f>VLOOKUP(I68,'1. Instructions'!$B$58:$C$60,2,FALSE)</f>
        <v>3</v>
      </c>
      <c r="K68" s="58">
        <f t="shared" ref="K68:K74" si="4">IF(G68&gt;0,J68*G68,"")</f>
        <v>15</v>
      </c>
      <c r="L68" s="59">
        <f t="shared" ref="L68:L74" si="5">IF(G68&gt;0,3*G68,"")</f>
        <v>15</v>
      </c>
    </row>
    <row r="69" spans="2:12" ht="30.2" customHeight="1" x14ac:dyDescent="0.2">
      <c r="B69" s="174" t="s">
        <v>254</v>
      </c>
      <c r="C69" s="160" t="s">
        <v>373</v>
      </c>
      <c r="D69" s="56" t="s">
        <v>42</v>
      </c>
      <c r="E69" s="65"/>
      <c r="F69" s="78"/>
      <c r="G69" s="58">
        <v>5</v>
      </c>
      <c r="H69" s="77"/>
      <c r="I69" s="130" t="s">
        <v>127</v>
      </c>
      <c r="J69" s="77">
        <f>VLOOKUP(I69,'1. Instructions'!$B$58:$C$60,2,FALSE)</f>
        <v>3</v>
      </c>
      <c r="K69" s="58">
        <f t="shared" si="4"/>
        <v>15</v>
      </c>
      <c r="L69" s="59">
        <f t="shared" si="5"/>
        <v>15</v>
      </c>
    </row>
    <row r="70" spans="2:12" ht="30.2" customHeight="1" x14ac:dyDescent="0.2">
      <c r="B70" s="174" t="s">
        <v>255</v>
      </c>
      <c r="C70" s="160" t="s">
        <v>372</v>
      </c>
      <c r="D70" s="56" t="s">
        <v>42</v>
      </c>
      <c r="E70" s="65"/>
      <c r="F70" s="78"/>
      <c r="G70" s="58">
        <v>5</v>
      </c>
      <c r="H70" s="77"/>
      <c r="I70" s="130" t="s">
        <v>127</v>
      </c>
      <c r="J70" s="77">
        <f>VLOOKUP(I70,'1. Instructions'!$B$58:$C$60,2,FALSE)</f>
        <v>3</v>
      </c>
      <c r="K70" s="58">
        <f t="shared" si="4"/>
        <v>15</v>
      </c>
      <c r="L70" s="59">
        <f t="shared" si="5"/>
        <v>15</v>
      </c>
    </row>
    <row r="71" spans="2:12" ht="38.25" x14ac:dyDescent="0.2">
      <c r="B71" s="174" t="s">
        <v>256</v>
      </c>
      <c r="C71" s="160" t="s">
        <v>371</v>
      </c>
      <c r="D71" s="56" t="s">
        <v>42</v>
      </c>
      <c r="E71" s="65"/>
      <c r="F71" s="78"/>
      <c r="G71" s="58">
        <v>5</v>
      </c>
      <c r="H71" s="77"/>
      <c r="I71" s="130" t="s">
        <v>127</v>
      </c>
      <c r="J71" s="77">
        <f>VLOOKUP(I71,'1. Instructions'!$B$58:$C$60,2,FALSE)</f>
        <v>3</v>
      </c>
      <c r="K71" s="58">
        <f t="shared" si="4"/>
        <v>15</v>
      </c>
      <c r="L71" s="59">
        <f t="shared" si="5"/>
        <v>15</v>
      </c>
    </row>
    <row r="72" spans="2:12" ht="26.25" thickBot="1" x14ac:dyDescent="0.25">
      <c r="B72" s="174" t="s">
        <v>257</v>
      </c>
      <c r="C72" s="162" t="s">
        <v>370</v>
      </c>
      <c r="D72" s="56" t="s">
        <v>42</v>
      </c>
      <c r="E72" s="65"/>
      <c r="F72" s="78"/>
      <c r="G72" s="58">
        <v>1</v>
      </c>
      <c r="H72" s="77"/>
      <c r="I72" s="130" t="s">
        <v>127</v>
      </c>
      <c r="J72" s="77">
        <f>VLOOKUP(I72,'1. Instructions'!$B$58:$C$60,2,FALSE)</f>
        <v>3</v>
      </c>
      <c r="K72" s="58">
        <f t="shared" si="4"/>
        <v>3</v>
      </c>
      <c r="L72" s="59">
        <f t="shared" si="5"/>
        <v>3</v>
      </c>
    </row>
    <row r="73" spans="2:12" ht="25.5" x14ac:dyDescent="0.2">
      <c r="B73" s="174" t="s">
        <v>258</v>
      </c>
      <c r="C73" s="160" t="s">
        <v>369</v>
      </c>
      <c r="D73" s="56" t="s">
        <v>42</v>
      </c>
      <c r="E73" s="65"/>
      <c r="F73" s="78"/>
      <c r="G73" s="58">
        <v>5</v>
      </c>
      <c r="H73" s="77"/>
      <c r="I73" s="130" t="s">
        <v>127</v>
      </c>
      <c r="J73" s="77">
        <f>VLOOKUP(I73,'1. Instructions'!$B$58:$C$60,2,FALSE)</f>
        <v>3</v>
      </c>
      <c r="K73" s="58">
        <f t="shared" si="4"/>
        <v>15</v>
      </c>
      <c r="L73" s="59">
        <f t="shared" si="5"/>
        <v>15</v>
      </c>
    </row>
    <row r="74" spans="2:12" ht="30.2" customHeight="1" x14ac:dyDescent="0.2">
      <c r="B74" s="174" t="s">
        <v>228</v>
      </c>
      <c r="C74" s="160" t="s">
        <v>368</v>
      </c>
      <c r="D74" s="56" t="s">
        <v>42</v>
      </c>
      <c r="E74" s="65"/>
      <c r="F74" s="78"/>
      <c r="G74" s="58">
        <v>1</v>
      </c>
      <c r="H74" s="77"/>
      <c r="I74" s="130" t="s">
        <v>460</v>
      </c>
      <c r="J74" s="77">
        <f>VLOOKUP(I74,'1. Instructions'!$B$58:$C$60,2,FALSE)</f>
        <v>0</v>
      </c>
      <c r="K74" s="58">
        <f t="shared" si="4"/>
        <v>0</v>
      </c>
      <c r="L74" s="59">
        <f t="shared" si="5"/>
        <v>3</v>
      </c>
    </row>
    <row r="75" spans="2:12" ht="24" customHeight="1" x14ac:dyDescent="0.25">
      <c r="B75" s="208"/>
      <c r="C75" s="164" t="s">
        <v>194</v>
      </c>
      <c r="D75" s="57"/>
      <c r="E75" s="64"/>
      <c r="F75" s="64"/>
      <c r="G75" s="57"/>
      <c r="H75" s="64"/>
      <c r="I75" s="57"/>
      <c r="J75" s="57"/>
      <c r="K75" s="57"/>
      <c r="L75" s="61"/>
    </row>
    <row r="76" spans="2:12" ht="38.25" x14ac:dyDescent="0.2">
      <c r="B76" s="174" t="s">
        <v>259</v>
      </c>
      <c r="C76" s="160" t="s">
        <v>367</v>
      </c>
      <c r="D76" s="56" t="s">
        <v>42</v>
      </c>
      <c r="E76" s="65"/>
      <c r="F76" s="78"/>
      <c r="G76" s="58">
        <v>5</v>
      </c>
      <c r="H76" s="77"/>
      <c r="I76" s="130" t="s">
        <v>127</v>
      </c>
      <c r="J76" s="77">
        <f>VLOOKUP(I76,'1. Instructions'!$B$58:$C$60,2,FALSE)</f>
        <v>3</v>
      </c>
      <c r="K76" s="58">
        <f>IF(G76&gt;0,J76*G76,"")</f>
        <v>15</v>
      </c>
      <c r="L76" s="59">
        <f>IF(G76&gt;0,3*G76,"")</f>
        <v>15</v>
      </c>
    </row>
    <row r="77" spans="2:12" ht="24" customHeight="1" x14ac:dyDescent="0.25">
      <c r="B77" s="208"/>
      <c r="C77" s="164" t="s">
        <v>195</v>
      </c>
      <c r="D77" s="57"/>
      <c r="E77" s="64"/>
      <c r="F77" s="64"/>
      <c r="G77" s="57"/>
      <c r="H77" s="64"/>
      <c r="I77" s="57"/>
      <c r="J77" s="57"/>
      <c r="K77" s="57"/>
      <c r="L77" s="61"/>
    </row>
    <row r="78" spans="2:12" ht="38.25" x14ac:dyDescent="0.2">
      <c r="B78" s="174"/>
      <c r="C78" s="167" t="s">
        <v>366</v>
      </c>
      <c r="D78" s="56" t="s">
        <v>42</v>
      </c>
      <c r="E78" s="65"/>
      <c r="F78" s="65"/>
      <c r="G78" s="58">
        <v>10</v>
      </c>
      <c r="H78" s="66"/>
      <c r="I78" s="130" t="s">
        <v>127</v>
      </c>
      <c r="J78" s="77">
        <f>VLOOKUP(I78,'1. Instructions'!$B$58:$C$60,2,FALSE)</f>
        <v>3</v>
      </c>
      <c r="K78" s="58">
        <f t="shared" ref="K78:K83" si="6">IF(G78&gt;0,J78*G78,"")</f>
        <v>30</v>
      </c>
      <c r="L78" s="59">
        <f t="shared" ref="L78:L83" si="7">IF(G78&gt;0,3*G78,"")</f>
        <v>30</v>
      </c>
    </row>
    <row r="79" spans="2:12" ht="25.5" x14ac:dyDescent="0.2">
      <c r="B79" s="174"/>
      <c r="C79" s="167" t="s">
        <v>365</v>
      </c>
      <c r="D79" s="56" t="s">
        <v>42</v>
      </c>
      <c r="E79" s="65"/>
      <c r="F79" s="65"/>
      <c r="G79" s="58">
        <v>5</v>
      </c>
      <c r="H79" s="66"/>
      <c r="I79" s="130" t="s">
        <v>127</v>
      </c>
      <c r="J79" s="77">
        <f>VLOOKUP(I79,'1. Instructions'!$B$58:$C$60,2,FALSE)</f>
        <v>3</v>
      </c>
      <c r="K79" s="58">
        <f t="shared" si="6"/>
        <v>15</v>
      </c>
      <c r="L79" s="59">
        <f t="shared" si="7"/>
        <v>15</v>
      </c>
    </row>
    <row r="80" spans="2:12" ht="25.5" x14ac:dyDescent="0.2">
      <c r="B80" s="174" t="s">
        <v>229</v>
      </c>
      <c r="C80" s="168" t="s">
        <v>364</v>
      </c>
      <c r="D80" s="56" t="s">
        <v>42</v>
      </c>
      <c r="E80" s="78"/>
      <c r="F80" s="78"/>
      <c r="G80" s="79">
        <v>10</v>
      </c>
      <c r="H80" s="80"/>
      <c r="I80" s="130" t="s">
        <v>127</v>
      </c>
      <c r="J80" s="77">
        <f>VLOOKUP(I80,'1. Instructions'!$B$58:$C$60,2,FALSE)</f>
        <v>3</v>
      </c>
      <c r="K80" s="58">
        <f t="shared" si="6"/>
        <v>30</v>
      </c>
      <c r="L80" s="59">
        <f t="shared" si="7"/>
        <v>30</v>
      </c>
    </row>
    <row r="81" spans="1:12" ht="45" customHeight="1" x14ac:dyDescent="0.2">
      <c r="B81" s="174"/>
      <c r="C81" s="168" t="s">
        <v>363</v>
      </c>
      <c r="D81" s="56" t="s">
        <v>42</v>
      </c>
      <c r="E81" s="78"/>
      <c r="F81" s="78"/>
      <c r="G81" s="79">
        <v>5</v>
      </c>
      <c r="H81" s="80"/>
      <c r="I81" s="130" t="s">
        <v>127</v>
      </c>
      <c r="J81" s="77">
        <f>VLOOKUP(I81,'1. Instructions'!$B$58:$C$60,2,FALSE)</f>
        <v>3</v>
      </c>
      <c r="K81" s="58">
        <f t="shared" si="6"/>
        <v>15</v>
      </c>
      <c r="L81" s="59">
        <f t="shared" si="7"/>
        <v>15</v>
      </c>
    </row>
    <row r="82" spans="1:12" ht="38.25" x14ac:dyDescent="0.2">
      <c r="B82" s="174"/>
      <c r="C82" s="169" t="s">
        <v>362</v>
      </c>
      <c r="D82" s="56" t="s">
        <v>42</v>
      </c>
      <c r="E82" s="78"/>
      <c r="F82" s="78"/>
      <c r="G82" s="79">
        <v>5</v>
      </c>
      <c r="H82" s="80"/>
      <c r="I82" s="130" t="s">
        <v>127</v>
      </c>
      <c r="J82" s="77">
        <f>VLOOKUP(I82,'1. Instructions'!$B$58:$C$60,2,FALSE)</f>
        <v>3</v>
      </c>
      <c r="K82" s="58">
        <f t="shared" si="6"/>
        <v>15</v>
      </c>
      <c r="L82" s="59">
        <f t="shared" si="7"/>
        <v>15</v>
      </c>
    </row>
    <row r="83" spans="1:12" ht="31.9" customHeight="1" x14ac:dyDescent="0.2">
      <c r="B83" s="174"/>
      <c r="C83" s="168" t="s">
        <v>361</v>
      </c>
      <c r="D83" s="56" t="s">
        <v>42</v>
      </c>
      <c r="E83" s="78"/>
      <c r="F83" s="78"/>
      <c r="G83" s="79">
        <v>5</v>
      </c>
      <c r="H83" s="80"/>
      <c r="I83" s="130" t="s">
        <v>127</v>
      </c>
      <c r="J83" s="77">
        <f>VLOOKUP(I83,'1. Instructions'!$B$58:$C$60,2,FALSE)</f>
        <v>3</v>
      </c>
      <c r="K83" s="58">
        <f t="shared" si="6"/>
        <v>15</v>
      </c>
      <c r="L83" s="59">
        <f t="shared" si="7"/>
        <v>15</v>
      </c>
    </row>
    <row r="84" spans="1:12" s="87" customFormat="1" ht="27" customHeight="1" x14ac:dyDescent="0.25">
      <c r="B84" s="208"/>
      <c r="C84" s="164" t="s">
        <v>360</v>
      </c>
      <c r="D84" s="57"/>
      <c r="E84" s="64"/>
      <c r="F84" s="64"/>
      <c r="G84" s="57"/>
      <c r="H84" s="64"/>
      <c r="I84" s="57"/>
      <c r="J84" s="57"/>
      <c r="K84" s="57"/>
      <c r="L84" s="61"/>
    </row>
    <row r="85" spans="1:12" s="87" customFormat="1" ht="38.25" x14ac:dyDescent="0.2">
      <c r="B85" s="210" t="s">
        <v>261</v>
      </c>
      <c r="C85" s="170" t="s">
        <v>359</v>
      </c>
      <c r="D85" s="56" t="s">
        <v>42</v>
      </c>
      <c r="E85" s="65"/>
      <c r="F85" s="65"/>
      <c r="G85" s="88">
        <v>5</v>
      </c>
      <c r="H85" s="89"/>
      <c r="I85" s="130" t="s">
        <v>127</v>
      </c>
      <c r="J85" s="77">
        <f>VLOOKUP(I85,'1. Instructions'!$B$58:$C$60,2,FALSE)</f>
        <v>3</v>
      </c>
      <c r="K85" s="58">
        <f>IF(G85&gt;0,J85*G85,"")</f>
        <v>15</v>
      </c>
      <c r="L85" s="59">
        <f>IF(G85&gt;0,3*G85,"")</f>
        <v>15</v>
      </c>
    </row>
    <row r="86" spans="1:12" s="87" customFormat="1" ht="51" x14ac:dyDescent="0.2">
      <c r="B86" s="210" t="s">
        <v>261</v>
      </c>
      <c r="C86" s="170" t="s">
        <v>358</v>
      </c>
      <c r="D86" s="56" t="s">
        <v>42</v>
      </c>
      <c r="E86" s="65"/>
      <c r="F86" s="65"/>
      <c r="G86" s="88">
        <v>5</v>
      </c>
      <c r="H86" s="89"/>
      <c r="I86" s="130" t="s">
        <v>127</v>
      </c>
      <c r="J86" s="77">
        <f>VLOOKUP(I86,'1. Instructions'!$B$58:$C$60,2,FALSE)</f>
        <v>3</v>
      </c>
      <c r="K86" s="58">
        <f>IF(G86&gt;0,J86*G86,"")</f>
        <v>15</v>
      </c>
      <c r="L86" s="59">
        <f>IF(G86&gt;0,3*G86,"")</f>
        <v>15</v>
      </c>
    </row>
    <row r="87" spans="1:12" s="87" customFormat="1" ht="51" x14ac:dyDescent="0.2">
      <c r="B87" s="210" t="s">
        <v>261</v>
      </c>
      <c r="C87" s="167" t="s">
        <v>357</v>
      </c>
      <c r="D87" s="56" t="s">
        <v>42</v>
      </c>
      <c r="E87" s="78"/>
      <c r="F87" s="78"/>
      <c r="G87" s="90">
        <v>5</v>
      </c>
      <c r="H87" s="91"/>
      <c r="I87" s="130" t="s">
        <v>127</v>
      </c>
      <c r="J87" s="77">
        <f>VLOOKUP(I87,'1. Instructions'!$B$58:$C$60,2,FALSE)</f>
        <v>3</v>
      </c>
      <c r="K87" s="58">
        <f>IF(G87&gt;0,J87*G87,"")</f>
        <v>15</v>
      </c>
      <c r="L87" s="59">
        <f>IF(G87&gt;0,3*G87,"")</f>
        <v>15</v>
      </c>
    </row>
    <row r="88" spans="1:12" s="87" customFormat="1" ht="38.25" x14ac:dyDescent="0.2">
      <c r="B88" s="210" t="s">
        <v>261</v>
      </c>
      <c r="C88" s="167" t="s">
        <v>197</v>
      </c>
      <c r="D88" s="56" t="s">
        <v>42</v>
      </c>
      <c r="E88" s="78"/>
      <c r="F88" s="78"/>
      <c r="G88" s="90">
        <v>5</v>
      </c>
      <c r="H88" s="91"/>
      <c r="I88" s="130" t="s">
        <v>127</v>
      </c>
      <c r="J88" s="77">
        <f>VLOOKUP(I88,'1. Instructions'!$B$58:$C$60,2,FALSE)</f>
        <v>3</v>
      </c>
      <c r="K88" s="58">
        <f>IF(G88&gt;0,J88*G88,"")</f>
        <v>15</v>
      </c>
      <c r="L88" s="59">
        <f>IF(G88&gt;0,3*G88,"")</f>
        <v>15</v>
      </c>
    </row>
    <row r="89" spans="1:12" s="87" customFormat="1" ht="26.1" customHeight="1" x14ac:dyDescent="0.25">
      <c r="B89" s="208"/>
      <c r="C89" s="164" t="s">
        <v>196</v>
      </c>
      <c r="D89" s="57"/>
      <c r="E89" s="64"/>
      <c r="F89" s="64"/>
      <c r="G89" s="57"/>
      <c r="H89" s="64"/>
      <c r="I89" s="57"/>
      <c r="J89" s="57"/>
      <c r="K89" s="57"/>
      <c r="L89" s="61"/>
    </row>
    <row r="90" spans="1:12" ht="25.5" x14ac:dyDescent="0.2">
      <c r="B90" s="204">
        <v>9.6999999999999993</v>
      </c>
      <c r="C90" s="167" t="s">
        <v>198</v>
      </c>
      <c r="D90" s="56" t="s">
        <v>42</v>
      </c>
      <c r="E90" s="65"/>
      <c r="F90" s="65"/>
      <c r="G90" s="58">
        <v>5</v>
      </c>
      <c r="H90" s="66"/>
      <c r="I90" s="130" t="s">
        <v>127</v>
      </c>
      <c r="J90" s="77">
        <f>VLOOKUP(I90,'1. Instructions'!$B$58:$C$60,2,FALSE)</f>
        <v>3</v>
      </c>
      <c r="K90" s="58">
        <f>IF(G90&gt;0,J90*G90,"")</f>
        <v>15</v>
      </c>
      <c r="L90" s="59">
        <f>IF(G90&gt;0,3*G90,"")</f>
        <v>15</v>
      </c>
    </row>
    <row r="91" spans="1:12" s="409" customFormat="1" ht="51" x14ac:dyDescent="0.2">
      <c r="B91" s="410">
        <v>9.6999999999999993</v>
      </c>
      <c r="C91" s="411" t="s">
        <v>199</v>
      </c>
      <c r="D91" s="56" t="s">
        <v>42</v>
      </c>
      <c r="E91" s="65"/>
      <c r="F91" s="65"/>
      <c r="G91" s="58">
        <v>10</v>
      </c>
      <c r="H91" s="66"/>
      <c r="I91" s="130" t="s">
        <v>460</v>
      </c>
      <c r="J91" s="77">
        <f>VLOOKUP(I91,'1. Instructions'!$B$58:$C$60,2,FALSE)</f>
        <v>0</v>
      </c>
      <c r="K91" s="58">
        <f t="shared" ref="K91:K96" si="8">IF(G91&gt;0,J91*G91,"")</f>
        <v>0</v>
      </c>
      <c r="L91" s="59">
        <f t="shared" ref="L91:L96" si="9">IF(G91&gt;0,3*G91,"")</f>
        <v>30</v>
      </c>
    </row>
    <row r="92" spans="1:12" ht="51" x14ac:dyDescent="0.2">
      <c r="A92" s="167"/>
      <c r="B92" s="167">
        <v>9.6999999999999993</v>
      </c>
      <c r="C92" s="167" t="s">
        <v>200</v>
      </c>
      <c r="D92" s="56" t="s">
        <v>42</v>
      </c>
      <c r="E92" s="65"/>
      <c r="F92" s="65"/>
      <c r="G92" s="58">
        <v>5</v>
      </c>
      <c r="H92" s="66"/>
      <c r="I92" s="130" t="s">
        <v>127</v>
      </c>
      <c r="J92" s="77">
        <f>VLOOKUP(I92,'1. Instructions'!$B$58:$C$60,2,FALSE)</f>
        <v>3</v>
      </c>
      <c r="K92" s="58">
        <f t="shared" si="8"/>
        <v>15</v>
      </c>
      <c r="L92" s="59">
        <f t="shared" si="9"/>
        <v>15</v>
      </c>
    </row>
    <row r="93" spans="1:12" ht="38.25" x14ac:dyDescent="0.2">
      <c r="B93" s="204">
        <v>9.6999999999999993</v>
      </c>
      <c r="C93" s="171" t="s">
        <v>201</v>
      </c>
      <c r="D93" s="56" t="s">
        <v>42</v>
      </c>
      <c r="E93" s="65"/>
      <c r="F93" s="65"/>
      <c r="G93" s="58">
        <v>5</v>
      </c>
      <c r="H93" s="66"/>
      <c r="I93" s="130" t="s">
        <v>127</v>
      </c>
      <c r="J93" s="77">
        <f>VLOOKUP(I93,'1. Instructions'!$B$58:$C$60,2,FALSE)</f>
        <v>3</v>
      </c>
      <c r="K93" s="58">
        <f t="shared" si="8"/>
        <v>15</v>
      </c>
      <c r="L93" s="59">
        <f t="shared" si="9"/>
        <v>15</v>
      </c>
    </row>
    <row r="94" spans="1:12" ht="63.75" x14ac:dyDescent="0.2">
      <c r="B94" s="174" t="s">
        <v>212</v>
      </c>
      <c r="C94" s="171" t="s">
        <v>202</v>
      </c>
      <c r="D94" s="56" t="s">
        <v>42</v>
      </c>
      <c r="E94" s="65"/>
      <c r="F94" s="65"/>
      <c r="G94" s="58">
        <v>5</v>
      </c>
      <c r="H94" s="66"/>
      <c r="I94" s="130" t="s">
        <v>127</v>
      </c>
      <c r="J94" s="77">
        <f>VLOOKUP(I94,'1. Instructions'!$B$58:$C$60,2,FALSE)</f>
        <v>3</v>
      </c>
      <c r="K94" s="58">
        <f t="shared" si="8"/>
        <v>15</v>
      </c>
      <c r="L94" s="59">
        <f t="shared" si="9"/>
        <v>15</v>
      </c>
    </row>
    <row r="95" spans="1:12" s="409" customFormat="1" ht="25.5" x14ac:dyDescent="0.2">
      <c r="B95" s="410">
        <v>9.6999999999999993</v>
      </c>
      <c r="C95" s="411" t="s">
        <v>356</v>
      </c>
      <c r="D95" s="56" t="s">
        <v>42</v>
      </c>
      <c r="E95" s="65"/>
      <c r="F95" s="65"/>
      <c r="G95" s="58">
        <v>5</v>
      </c>
      <c r="H95" s="66"/>
      <c r="I95" s="130" t="s">
        <v>127</v>
      </c>
      <c r="J95" s="77">
        <f>VLOOKUP(I95,'1. Instructions'!$B$58:$C$60,2,FALSE)</f>
        <v>3</v>
      </c>
      <c r="K95" s="58">
        <f t="shared" si="8"/>
        <v>15</v>
      </c>
      <c r="L95" s="59">
        <f t="shared" si="9"/>
        <v>15</v>
      </c>
    </row>
    <row r="96" spans="1:12" ht="51" x14ac:dyDescent="0.2">
      <c r="B96" s="204">
        <v>9.6999999999999993</v>
      </c>
      <c r="C96" s="167" t="s">
        <v>355</v>
      </c>
      <c r="D96" s="56" t="s">
        <v>42</v>
      </c>
      <c r="E96" s="65"/>
      <c r="F96" s="65"/>
      <c r="G96" s="58">
        <v>10</v>
      </c>
      <c r="H96" s="66"/>
      <c r="I96" s="130" t="s">
        <v>460</v>
      </c>
      <c r="J96" s="77">
        <f>VLOOKUP(I96,'1. Instructions'!$B$58:$C$60,2,FALSE)</f>
        <v>0</v>
      </c>
      <c r="K96" s="58">
        <f t="shared" si="8"/>
        <v>0</v>
      </c>
      <c r="L96" s="59">
        <f t="shared" si="9"/>
        <v>30</v>
      </c>
    </row>
    <row r="97" spans="2:12" s="158" customFormat="1" ht="24" customHeight="1" x14ac:dyDescent="0.25">
      <c r="B97" s="208"/>
      <c r="C97" s="164" t="s">
        <v>203</v>
      </c>
      <c r="D97" s="57"/>
      <c r="E97" s="64"/>
      <c r="F97" s="64"/>
      <c r="G97" s="57"/>
      <c r="H97" s="64"/>
      <c r="I97" s="57"/>
      <c r="J97" s="57"/>
      <c r="K97" s="57"/>
      <c r="L97" s="61"/>
    </row>
    <row r="98" spans="2:12" ht="25.5" x14ac:dyDescent="0.2">
      <c r="B98" s="204">
        <v>9.6999999999999993</v>
      </c>
      <c r="C98" s="167" t="s">
        <v>354</v>
      </c>
      <c r="D98" s="56" t="s">
        <v>42</v>
      </c>
      <c r="E98" s="65"/>
      <c r="F98" s="65"/>
      <c r="G98" s="58">
        <v>5</v>
      </c>
      <c r="H98" s="66"/>
      <c r="I98" s="130" t="s">
        <v>127</v>
      </c>
      <c r="J98" s="77">
        <f>VLOOKUP(I98,'1. Instructions'!$B$58:$C$60,2,FALSE)</f>
        <v>3</v>
      </c>
      <c r="K98" s="58">
        <f>IF(G98&gt;0,J98*G98,"")</f>
        <v>15</v>
      </c>
      <c r="L98" s="59">
        <f>IF(G98&gt;0,3*G98,"")</f>
        <v>15</v>
      </c>
    </row>
    <row r="99" spans="2:12" s="409" customFormat="1" ht="51" x14ac:dyDescent="0.2">
      <c r="B99" s="410">
        <v>9.6999999999999993</v>
      </c>
      <c r="C99" s="411" t="s">
        <v>353</v>
      </c>
      <c r="D99" s="56" t="s">
        <v>42</v>
      </c>
      <c r="E99" s="65"/>
      <c r="F99" s="65"/>
      <c r="G99" s="58">
        <v>10</v>
      </c>
      <c r="H99" s="66"/>
      <c r="I99" s="130" t="s">
        <v>460</v>
      </c>
      <c r="J99" s="77">
        <f>VLOOKUP(I99,'1. Instructions'!$B$58:$C$60,2,FALSE)</f>
        <v>0</v>
      </c>
      <c r="K99" s="58">
        <f>IF(G99&gt;0,J99*G99,"")</f>
        <v>0</v>
      </c>
      <c r="L99" s="59">
        <f>IF(G99&gt;0,3*G99,"")</f>
        <v>30</v>
      </c>
    </row>
    <row r="100" spans="2:12" ht="38.25" x14ac:dyDescent="0.2">
      <c r="B100" s="204">
        <v>9.6999999999999993</v>
      </c>
      <c r="C100" s="171" t="s">
        <v>352</v>
      </c>
      <c r="D100" s="56" t="s">
        <v>42</v>
      </c>
      <c r="E100" s="65" t="s">
        <v>205</v>
      </c>
      <c r="F100" s="65"/>
      <c r="G100" s="58">
        <v>5</v>
      </c>
      <c r="H100" s="66"/>
      <c r="I100" s="130" t="s">
        <v>127</v>
      </c>
      <c r="J100" s="77">
        <f>VLOOKUP(I100,'1. Instructions'!$B$58:$C$60,2,FALSE)</f>
        <v>3</v>
      </c>
      <c r="K100" s="58">
        <f>IF(G100&gt;0,J100*G100,"")</f>
        <v>15</v>
      </c>
      <c r="L100" s="59">
        <f>IF(G100&gt;0,3*G100,"")</f>
        <v>15</v>
      </c>
    </row>
    <row r="101" spans="2:12" ht="29.25" customHeight="1" x14ac:dyDescent="0.2">
      <c r="B101" s="204">
        <v>9.6999999999999993</v>
      </c>
      <c r="C101" s="171" t="s">
        <v>351</v>
      </c>
      <c r="D101" s="56" t="s">
        <v>42</v>
      </c>
      <c r="E101" s="65"/>
      <c r="F101" s="65"/>
      <c r="G101" s="58">
        <v>5</v>
      </c>
      <c r="H101" s="66"/>
      <c r="I101" s="130" t="s">
        <v>127</v>
      </c>
      <c r="J101" s="77">
        <f>VLOOKUP(I101,'1. Instructions'!$B$58:$C$60,2,FALSE)</f>
        <v>3</v>
      </c>
      <c r="K101" s="58">
        <f>IF(G101&gt;0,J101*G101,"")</f>
        <v>15</v>
      </c>
      <c r="L101" s="59">
        <f>IF(G101&gt;0,3*G101,"")</f>
        <v>15</v>
      </c>
    </row>
    <row r="102" spans="2:12" ht="25.5" x14ac:dyDescent="0.2">
      <c r="B102" s="204">
        <v>9.6999999999999993</v>
      </c>
      <c r="C102" s="171" t="s">
        <v>204</v>
      </c>
      <c r="D102" s="56" t="s">
        <v>42</v>
      </c>
      <c r="E102" s="65"/>
      <c r="F102" s="65"/>
      <c r="G102" s="58">
        <v>5</v>
      </c>
      <c r="H102" s="66"/>
      <c r="I102" s="130" t="s">
        <v>127</v>
      </c>
      <c r="J102" s="77">
        <f>VLOOKUP(I102,'1. Instructions'!$B$58:$C$60,2,FALSE)</f>
        <v>3</v>
      </c>
      <c r="K102" s="58">
        <f>IF(G102&gt;0,J102*G102,"")</f>
        <v>15</v>
      </c>
      <c r="L102" s="59">
        <f>IF(G102&gt;0,3*G102,"")</f>
        <v>15</v>
      </c>
    </row>
    <row r="103" spans="2:12" s="87" customFormat="1" ht="22.35" customHeight="1" x14ac:dyDescent="0.25">
      <c r="B103" s="208"/>
      <c r="C103" s="164" t="s">
        <v>206</v>
      </c>
      <c r="D103" s="57"/>
      <c r="E103" s="64"/>
      <c r="F103" s="64"/>
      <c r="G103" s="57"/>
      <c r="H103" s="64"/>
      <c r="I103" s="57"/>
      <c r="J103" s="57"/>
      <c r="K103" s="57"/>
      <c r="L103" s="61"/>
    </row>
    <row r="104" spans="2:12" ht="98.25" customHeight="1" x14ac:dyDescent="0.2">
      <c r="B104" s="353">
        <v>9.4</v>
      </c>
      <c r="C104" s="170" t="s">
        <v>350</v>
      </c>
      <c r="D104" s="56" t="s">
        <v>42</v>
      </c>
      <c r="E104" s="65"/>
      <c r="F104" s="65"/>
      <c r="G104" s="58">
        <v>10</v>
      </c>
      <c r="H104" s="66"/>
      <c r="I104" s="130" t="s">
        <v>127</v>
      </c>
      <c r="J104" s="77">
        <f>VLOOKUP(I104,'1. Instructions'!$B$58:$C$60,2,FALSE)</f>
        <v>3</v>
      </c>
      <c r="K104" s="58">
        <f t="shared" ref="K104:K109" si="10">IF(G104&gt;0,J104*G104,"")</f>
        <v>30</v>
      </c>
      <c r="L104" s="59">
        <f t="shared" ref="L104:L109" si="11">IF(G104&gt;0,3*G104,"")</f>
        <v>30</v>
      </c>
    </row>
    <row r="105" spans="2:12" ht="96.75" customHeight="1" x14ac:dyDescent="0.2">
      <c r="B105" s="354"/>
      <c r="C105" s="170" t="s">
        <v>350</v>
      </c>
      <c r="D105" s="56" t="s">
        <v>42</v>
      </c>
      <c r="E105" s="78"/>
      <c r="F105" s="78"/>
      <c r="G105" s="58">
        <v>10</v>
      </c>
      <c r="H105" s="80"/>
      <c r="I105" s="130" t="s">
        <v>127</v>
      </c>
      <c r="J105" s="77">
        <f>VLOOKUP(I105,'1. Instructions'!$B$58:$C$60,2,FALSE)</f>
        <v>3</v>
      </c>
      <c r="K105" s="58">
        <f t="shared" si="10"/>
        <v>30</v>
      </c>
      <c r="L105" s="59">
        <f t="shared" si="11"/>
        <v>30</v>
      </c>
    </row>
    <row r="106" spans="2:12" ht="25.5" x14ac:dyDescent="0.2">
      <c r="B106" s="354"/>
      <c r="C106" s="170" t="s">
        <v>207</v>
      </c>
      <c r="D106" s="56" t="s">
        <v>42</v>
      </c>
      <c r="E106" s="78"/>
      <c r="F106" s="78"/>
      <c r="G106" s="58">
        <v>10</v>
      </c>
      <c r="H106" s="80"/>
      <c r="I106" s="130" t="s">
        <v>127</v>
      </c>
      <c r="J106" s="77">
        <f>VLOOKUP(I106,'1. Instructions'!$B$58:$C$60,2,FALSE)</f>
        <v>3</v>
      </c>
      <c r="K106" s="58">
        <f t="shared" si="10"/>
        <v>30</v>
      </c>
      <c r="L106" s="59">
        <f t="shared" si="11"/>
        <v>30</v>
      </c>
    </row>
    <row r="107" spans="2:12" ht="31.9" customHeight="1" x14ac:dyDescent="0.2">
      <c r="B107" s="354"/>
      <c r="C107" s="170" t="s">
        <v>349</v>
      </c>
      <c r="D107" s="56" t="s">
        <v>42</v>
      </c>
      <c r="E107" s="78"/>
      <c r="F107" s="78"/>
      <c r="G107" s="58">
        <v>10</v>
      </c>
      <c r="H107" s="80"/>
      <c r="I107" s="130" t="s">
        <v>127</v>
      </c>
      <c r="J107" s="77">
        <f>VLOOKUP(I107,'1. Instructions'!$B$58:$C$60,2,FALSE)</f>
        <v>3</v>
      </c>
      <c r="K107" s="58">
        <f t="shared" si="10"/>
        <v>30</v>
      </c>
      <c r="L107" s="59">
        <f t="shared" si="11"/>
        <v>30</v>
      </c>
    </row>
    <row r="108" spans="2:12" ht="26.25" thickBot="1" x14ac:dyDescent="0.25">
      <c r="B108" s="354"/>
      <c r="C108" s="170" t="s">
        <v>208</v>
      </c>
      <c r="D108" s="56" t="s">
        <v>42</v>
      </c>
      <c r="E108" s="78"/>
      <c r="F108" s="78"/>
      <c r="G108" s="58">
        <v>10</v>
      </c>
      <c r="H108" s="80"/>
      <c r="I108" s="130" t="s">
        <v>127</v>
      </c>
      <c r="J108" s="77">
        <f>VLOOKUP(I108,'1. Instructions'!$B$58:$C$60,2,FALSE)</f>
        <v>3</v>
      </c>
      <c r="K108" s="58">
        <f t="shared" si="10"/>
        <v>30</v>
      </c>
      <c r="L108" s="59">
        <f t="shared" si="11"/>
        <v>30</v>
      </c>
    </row>
    <row r="109" spans="2:12" ht="51" x14ac:dyDescent="0.2">
      <c r="B109" s="356"/>
      <c r="C109" s="172" t="s">
        <v>348</v>
      </c>
      <c r="D109" s="56" t="s">
        <v>42</v>
      </c>
      <c r="E109" s="78"/>
      <c r="F109" s="78"/>
      <c r="G109" s="58">
        <v>10</v>
      </c>
      <c r="H109" s="80"/>
      <c r="I109" s="130" t="s">
        <v>127</v>
      </c>
      <c r="J109" s="77">
        <f>VLOOKUP(I109,'1. Instructions'!$B$58:$C$60,2,FALSE)</f>
        <v>3</v>
      </c>
      <c r="K109" s="58">
        <f t="shared" si="10"/>
        <v>30</v>
      </c>
      <c r="L109" s="59">
        <f t="shared" si="11"/>
        <v>30</v>
      </c>
    </row>
    <row r="110" spans="2:12" s="87" customFormat="1" ht="15.75" x14ac:dyDescent="0.25">
      <c r="B110" s="208"/>
      <c r="C110" s="164" t="s">
        <v>209</v>
      </c>
      <c r="D110" s="57"/>
      <c r="E110" s="64"/>
      <c r="F110" s="64"/>
      <c r="G110" s="57"/>
      <c r="H110" s="64"/>
      <c r="I110" s="57"/>
      <c r="J110" s="57"/>
      <c r="K110" s="57"/>
      <c r="L110" s="61"/>
    </row>
    <row r="111" spans="2:12" ht="409.5" x14ac:dyDescent="0.2">
      <c r="B111" s="365">
        <v>9.5</v>
      </c>
      <c r="C111" s="209" t="s">
        <v>347</v>
      </c>
      <c r="D111" s="56" t="s">
        <v>42</v>
      </c>
      <c r="E111" s="65"/>
      <c r="F111" s="65"/>
      <c r="G111" s="58">
        <v>5</v>
      </c>
      <c r="H111" s="66"/>
      <c r="I111" s="130" t="s">
        <v>127</v>
      </c>
      <c r="J111" s="77">
        <f>VLOOKUP(I111,'1. Instructions'!$B$58:$C$60,2,FALSE)</f>
        <v>3</v>
      </c>
      <c r="K111" s="58">
        <f>IF(G111&gt;0,J111*G111,"")</f>
        <v>15</v>
      </c>
      <c r="L111" s="59">
        <f>IF(G111&gt;0,3*G111,"")</f>
        <v>15</v>
      </c>
    </row>
    <row r="112" spans="2:12" ht="30.2" customHeight="1" x14ac:dyDescent="0.2">
      <c r="B112" s="365"/>
      <c r="C112" s="167" t="s">
        <v>210</v>
      </c>
      <c r="D112" s="56" t="s">
        <v>42</v>
      </c>
      <c r="E112" s="65"/>
      <c r="F112" s="65"/>
      <c r="G112" s="58">
        <v>5</v>
      </c>
      <c r="H112" s="66"/>
      <c r="I112" s="130" t="s">
        <v>127</v>
      </c>
      <c r="J112" s="77">
        <f>VLOOKUP(I112,'1. Instructions'!$B$58:$C$60,2,FALSE)</f>
        <v>3</v>
      </c>
      <c r="K112" s="58">
        <f>IF(G112&gt;0,J112*G112,"")</f>
        <v>15</v>
      </c>
      <c r="L112" s="59">
        <f>IF(G112&gt;0,3*G112,"")</f>
        <v>15</v>
      </c>
    </row>
    <row r="113" spans="2:12" ht="30.75" customHeight="1" x14ac:dyDescent="0.2">
      <c r="B113" s="365"/>
      <c r="C113" s="167" t="s">
        <v>346</v>
      </c>
      <c r="D113" s="56" t="s">
        <v>42</v>
      </c>
      <c r="E113" s="65"/>
      <c r="F113" s="65"/>
      <c r="G113" s="58">
        <v>5</v>
      </c>
      <c r="H113" s="66"/>
      <c r="I113" s="130" t="s">
        <v>459</v>
      </c>
      <c r="J113" s="77">
        <f>VLOOKUP(I113,'1. Instructions'!$B$58:$C$60,2,FALSE)</f>
        <v>1</v>
      </c>
      <c r="K113" s="58">
        <f>IF(G113&gt;0,J113*G113,"")</f>
        <v>5</v>
      </c>
      <c r="L113" s="59">
        <f>IF(G113&gt;0,3*G113,"")</f>
        <v>15</v>
      </c>
    </row>
    <row r="114" spans="2:12" ht="24" customHeight="1" x14ac:dyDescent="0.25">
      <c r="B114" s="208"/>
      <c r="C114" s="164" t="s">
        <v>211</v>
      </c>
      <c r="D114" s="57"/>
      <c r="E114" s="64"/>
      <c r="F114" s="64"/>
      <c r="G114" s="57"/>
      <c r="H114" s="64"/>
      <c r="I114" s="57"/>
      <c r="J114" s="57"/>
      <c r="K114" s="57"/>
      <c r="L114" s="61"/>
    </row>
    <row r="115" spans="2:12" ht="24" customHeight="1" x14ac:dyDescent="0.2">
      <c r="B115" s="353" t="s">
        <v>260</v>
      </c>
      <c r="C115" s="163" t="s">
        <v>345</v>
      </c>
      <c r="D115" s="83"/>
      <c r="E115" s="84"/>
      <c r="F115" s="84"/>
      <c r="G115" s="85">
        <v>0</v>
      </c>
      <c r="H115" s="84"/>
      <c r="I115" s="85"/>
      <c r="J115" s="85"/>
      <c r="K115" s="85"/>
      <c r="L115" s="86"/>
    </row>
    <row r="116" spans="2:12" ht="26.1" customHeight="1" x14ac:dyDescent="0.2">
      <c r="B116" s="354"/>
      <c r="C116" s="163" t="s">
        <v>344</v>
      </c>
      <c r="D116" s="56" t="s">
        <v>42</v>
      </c>
      <c r="E116" s="56"/>
      <c r="F116" s="56"/>
      <c r="G116" s="207">
        <v>10</v>
      </c>
      <c r="H116" s="58"/>
      <c r="I116" s="130" t="s">
        <v>127</v>
      </c>
      <c r="J116" s="77">
        <f>VLOOKUP(I116,'1. Instructions'!$B$58:$C$60,2,FALSE)</f>
        <v>3</v>
      </c>
      <c r="K116" s="58">
        <f>IF(G116&gt;0,J116*G116,"")</f>
        <v>30</v>
      </c>
      <c r="L116" s="59">
        <f>IF(G116&gt;0,3*G116,"")</f>
        <v>30</v>
      </c>
    </row>
    <row r="117" spans="2:12" ht="26.1" customHeight="1" x14ac:dyDescent="0.2">
      <c r="B117" s="354"/>
      <c r="C117" s="163" t="s">
        <v>343</v>
      </c>
      <c r="D117" s="56" t="s">
        <v>42</v>
      </c>
      <c r="E117" s="56"/>
      <c r="F117" s="56"/>
      <c r="G117" s="207">
        <v>10</v>
      </c>
      <c r="H117" s="58"/>
      <c r="I117" s="130" t="s">
        <v>127</v>
      </c>
      <c r="J117" s="77">
        <f>VLOOKUP(I117,'1. Instructions'!$B$58:$C$60,2,FALSE)</f>
        <v>3</v>
      </c>
      <c r="K117" s="58">
        <f>IF(G117&gt;0,J117*G117,"")</f>
        <v>30</v>
      </c>
      <c r="L117" s="59">
        <f>IF(G117&gt;0,3*G117,"")</f>
        <v>30</v>
      </c>
    </row>
    <row r="118" spans="2:12" ht="24.95" customHeight="1" x14ac:dyDescent="0.2">
      <c r="B118" s="356"/>
      <c r="C118" s="163" t="s">
        <v>342</v>
      </c>
      <c r="D118" s="56" t="s">
        <v>42</v>
      </c>
      <c r="E118" s="56"/>
      <c r="F118" s="56"/>
      <c r="G118" s="207">
        <v>10</v>
      </c>
      <c r="H118" s="58"/>
      <c r="I118" s="130" t="s">
        <v>127</v>
      </c>
      <c r="J118" s="77">
        <f>VLOOKUP(I118,'1. Instructions'!$B$58:$C$60,2,FALSE)</f>
        <v>3</v>
      </c>
      <c r="K118" s="58">
        <f>IF(G118&gt;0,J118*G118,"")</f>
        <v>30</v>
      </c>
      <c r="L118" s="59">
        <f>IF(G118&gt;0,3*G118,"")</f>
        <v>30</v>
      </c>
    </row>
    <row r="119" spans="2:12" ht="38.25" x14ac:dyDescent="0.2">
      <c r="B119" s="353" t="s">
        <v>219</v>
      </c>
      <c r="C119" s="163" t="s">
        <v>341</v>
      </c>
      <c r="D119" s="83"/>
      <c r="E119" s="84"/>
      <c r="F119" s="84"/>
      <c r="G119" s="85">
        <v>0</v>
      </c>
      <c r="H119" s="84"/>
      <c r="I119" s="85"/>
      <c r="J119" s="85"/>
      <c r="K119" s="85"/>
      <c r="L119" s="86"/>
    </row>
    <row r="120" spans="2:12" ht="29.1" customHeight="1" x14ac:dyDescent="0.2">
      <c r="B120" s="354"/>
      <c r="C120" s="163" t="s">
        <v>340</v>
      </c>
      <c r="D120" s="56" t="s">
        <v>42</v>
      </c>
      <c r="E120" s="56"/>
      <c r="F120" s="56"/>
      <c r="G120" s="207">
        <v>10</v>
      </c>
      <c r="H120" s="58"/>
      <c r="I120" s="130" t="s">
        <v>127</v>
      </c>
      <c r="J120" s="77">
        <f>VLOOKUP(I120,'1. Instructions'!$B$58:$C$60,2,FALSE)</f>
        <v>3</v>
      </c>
      <c r="K120" s="58">
        <f>IF(G120&gt;0,J120*G120,"")</f>
        <v>30</v>
      </c>
      <c r="L120" s="59">
        <f>IF(G120&gt;0,3*G120,"")</f>
        <v>30</v>
      </c>
    </row>
    <row r="121" spans="2:12" ht="28.15" customHeight="1" x14ac:dyDescent="0.2">
      <c r="B121" s="354"/>
      <c r="C121" s="163" t="s">
        <v>339</v>
      </c>
      <c r="D121" s="56" t="s">
        <v>42</v>
      </c>
      <c r="E121" s="56"/>
      <c r="F121" s="56"/>
      <c r="G121" s="207">
        <v>10</v>
      </c>
      <c r="H121" s="58"/>
      <c r="I121" s="130" t="s">
        <v>127</v>
      </c>
      <c r="J121" s="77">
        <f>VLOOKUP(I121,'1. Instructions'!$B$58:$C$60,2,FALSE)</f>
        <v>3</v>
      </c>
      <c r="K121" s="58">
        <f>IF(G121&gt;0,J121*G121,"")</f>
        <v>30</v>
      </c>
      <c r="L121" s="59">
        <f>IF(G121&gt;0,3*G121,"")</f>
        <v>30</v>
      </c>
    </row>
    <row r="122" spans="2:12" ht="27" customHeight="1" thickBot="1" x14ac:dyDescent="0.25">
      <c r="B122" s="355"/>
      <c r="C122" s="206" t="s">
        <v>338</v>
      </c>
      <c r="D122" s="56" t="s">
        <v>42</v>
      </c>
      <c r="E122" s="188"/>
      <c r="F122" s="188"/>
      <c r="G122" s="205">
        <v>10</v>
      </c>
      <c r="H122" s="191"/>
      <c r="I122" s="130" t="s">
        <v>127</v>
      </c>
      <c r="J122" s="77">
        <f>VLOOKUP(I122,'1. Instructions'!$B$58:$C$60,2,FALSE)</f>
        <v>3</v>
      </c>
      <c r="K122" s="58">
        <f>IF(G122&gt;0,J122*G122,"")</f>
        <v>30</v>
      </c>
      <c r="L122" s="59">
        <f>IF(G122&gt;0,3*G122,"")</f>
        <v>30</v>
      </c>
    </row>
    <row r="124" spans="2:12" x14ac:dyDescent="0.2">
      <c r="K124" s="41">
        <f>SUM(K10:K122)</f>
        <v>1382</v>
      </c>
      <c r="L124" s="41">
        <f>SUM(L10:L122)</f>
        <v>1875</v>
      </c>
    </row>
    <row r="125" spans="2:12" x14ac:dyDescent="0.2">
      <c r="K125" s="41">
        <f>K124/L124*100</f>
        <v>73.706666666666663</v>
      </c>
    </row>
  </sheetData>
  <mergeCells count="7">
    <mergeCell ref="B119:B122"/>
    <mergeCell ref="B115:B118"/>
    <mergeCell ref="C2:L2"/>
    <mergeCell ref="G4:L4"/>
    <mergeCell ref="B111:B113"/>
    <mergeCell ref="B104:B109"/>
    <mergeCell ref="B4:E4"/>
  </mergeCells>
  <pageMargins left="0.7" right="0.7" top="0.75" bottom="0.75" header="0.3" footer="0.3"/>
  <pageSetup paperSize="9"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400-000000000000}">
          <x14:formula1>
            <xm:f>'1. Instructions'!$B$58:$B$60</xm:f>
          </x14:formula1>
          <xm:sqref>I20:I21 I10:I13 I116:I118 I111:I113 I104:I109 I98:I102 I90:I96 I85:I88 I78:I83 I76 I67:I74 I57:I65 I120:I122 I31 I27:I29 I23:I25 I18 I15:I16 I37:I54 I33:I34</xm:sqref>
        </x14:dataValidation>
        <x14:dataValidation type="list" allowBlank="1" showInputMessage="1" showErrorMessage="1" xr:uid="{00000000-0002-0000-0400-000001000000}">
          <x14:formula1>
            <xm:f>'1. Instructions'!$B$53:$B$55</xm:f>
          </x14:formula1>
          <xm:sqref>D10:D13 D15:D16 D18 D20:D21 D23:D25 D27:D29 D31 D33:D34 D37:D54 D57:D65 D67:D74 D76 D78:D83 D85:D88 D90:D96 D98:D102 D104:D109 D111:D113 D116:D118 D120:D122</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74"/>
  <sheetViews>
    <sheetView topLeftCell="A19" zoomScale="80" zoomScaleNormal="80" workbookViewId="0">
      <selection sqref="A1:C1"/>
    </sheetView>
  </sheetViews>
  <sheetFormatPr defaultColWidth="9.140625" defaultRowHeight="14.25" x14ac:dyDescent="0.2"/>
  <cols>
    <col min="1" max="1" width="54" style="132" customWidth="1"/>
    <col min="2" max="2" width="21" style="132" customWidth="1"/>
    <col min="3" max="5" width="31.5703125" style="132" customWidth="1"/>
    <col min="6" max="6" width="14.140625" style="132" customWidth="1"/>
    <col min="7" max="7" width="19.5703125" style="132" customWidth="1"/>
    <col min="8" max="8" width="24" style="132" customWidth="1"/>
    <col min="9" max="9" width="12.42578125" style="132" customWidth="1"/>
    <col min="10" max="16" width="9.140625" style="132"/>
    <col min="17" max="17" width="18.5703125" style="132" customWidth="1"/>
    <col min="18" max="16384" width="9.140625" style="132"/>
  </cols>
  <sheetData>
    <row r="1" spans="1:11" ht="46.5" customHeight="1" thickBot="1" x14ac:dyDescent="0.3">
      <c r="A1" s="375" t="s">
        <v>130</v>
      </c>
      <c r="B1" s="376"/>
      <c r="C1" s="377"/>
      <c r="D1" s="195"/>
      <c r="E1" s="180"/>
      <c r="F1" s="378" t="s">
        <v>38</v>
      </c>
      <c r="G1" s="378"/>
      <c r="H1" s="378"/>
      <c r="I1" s="378"/>
      <c r="J1" s="378"/>
      <c r="K1" s="379"/>
    </row>
    <row r="2" spans="1:11" ht="102.75" thickBot="1" x14ac:dyDescent="0.25">
      <c r="A2" s="51" t="s">
        <v>61</v>
      </c>
      <c r="B2" s="51" t="s">
        <v>45</v>
      </c>
      <c r="C2" s="52" t="s">
        <v>131</v>
      </c>
      <c r="D2" s="51" t="s">
        <v>324</v>
      </c>
      <c r="E2" s="51" t="s">
        <v>132</v>
      </c>
      <c r="F2" s="54" t="s">
        <v>37</v>
      </c>
      <c r="G2" s="51" t="s">
        <v>29</v>
      </c>
      <c r="H2" s="227" t="s">
        <v>39</v>
      </c>
      <c r="I2" s="226" t="s">
        <v>125</v>
      </c>
      <c r="J2" s="226" t="s">
        <v>34</v>
      </c>
      <c r="K2" s="55" t="s">
        <v>464</v>
      </c>
    </row>
    <row r="3" spans="1:11" x14ac:dyDescent="0.2">
      <c r="A3" s="181"/>
      <c r="B3" s="44"/>
      <c r="C3" s="67"/>
      <c r="D3" s="67"/>
      <c r="E3" s="67"/>
      <c r="F3" s="50"/>
      <c r="G3" s="50"/>
      <c r="H3" s="50"/>
      <c r="I3" s="62"/>
      <c r="J3" s="62"/>
      <c r="K3" s="62"/>
    </row>
    <row r="4" spans="1:11" ht="35.450000000000003" customHeight="1" x14ac:dyDescent="0.2">
      <c r="A4" s="182" t="s">
        <v>133</v>
      </c>
      <c r="B4" s="183"/>
      <c r="C4" s="183"/>
      <c r="D4" s="183"/>
      <c r="E4" s="183"/>
      <c r="F4" s="183"/>
      <c r="G4" s="183"/>
      <c r="H4" s="183"/>
      <c r="I4" s="183"/>
      <c r="J4" s="183"/>
      <c r="K4" s="184"/>
    </row>
    <row r="5" spans="1:11" ht="51" x14ac:dyDescent="0.2">
      <c r="A5" s="185" t="s">
        <v>134</v>
      </c>
      <c r="B5" s="56" t="s">
        <v>126</v>
      </c>
      <c r="C5" s="65"/>
      <c r="D5" s="78"/>
      <c r="E5" s="135" t="s">
        <v>135</v>
      </c>
      <c r="F5" s="58">
        <v>5</v>
      </c>
      <c r="G5" s="130"/>
      <c r="H5" s="130" t="s">
        <v>460</v>
      </c>
      <c r="I5" s="66">
        <f>VLOOKUP(H5,'1. Instructions'!$B$58:$C$60,2,FALSE)</f>
        <v>0</v>
      </c>
      <c r="J5" s="58">
        <f>IF(F5&gt;0,I5*F5,"")</f>
        <v>0</v>
      </c>
      <c r="K5" s="59">
        <f>IF(F5&gt;0,3*F5,"")</f>
        <v>15</v>
      </c>
    </row>
    <row r="6" spans="1:11" ht="102" x14ac:dyDescent="0.2">
      <c r="A6" s="185" t="s">
        <v>136</v>
      </c>
      <c r="B6" s="56" t="s">
        <v>126</v>
      </c>
      <c r="C6" s="65"/>
      <c r="D6" s="78"/>
      <c r="E6" s="135" t="s">
        <v>137</v>
      </c>
      <c r="F6" s="58">
        <v>5</v>
      </c>
      <c r="G6" s="58"/>
      <c r="H6" s="130" t="s">
        <v>460</v>
      </c>
      <c r="I6" s="77">
        <f>VLOOKUP(H6,'1. Instructions'!$B$58:$C$60,2,FALSE)</f>
        <v>0</v>
      </c>
      <c r="J6" s="58">
        <f>IF(F6&gt;0,I6*F6,"")</f>
        <v>0</v>
      </c>
      <c r="K6" s="59">
        <f>IF(F6&gt;0,3*F6,"")</f>
        <v>15</v>
      </c>
    </row>
    <row r="7" spans="1:11" ht="62.25" customHeight="1" x14ac:dyDescent="0.2">
      <c r="A7" s="185" t="s">
        <v>138</v>
      </c>
      <c r="B7" s="56" t="s">
        <v>126</v>
      </c>
      <c r="C7" s="65"/>
      <c r="D7" s="78"/>
      <c r="E7" s="135" t="s">
        <v>139</v>
      </c>
      <c r="F7" s="58">
        <v>5</v>
      </c>
      <c r="G7" s="58"/>
      <c r="H7" s="130" t="s">
        <v>460</v>
      </c>
      <c r="I7" s="77">
        <f>VLOOKUP(H7,'1. Instructions'!$B$58:$C$60,2,FALSE)</f>
        <v>0</v>
      </c>
      <c r="J7" s="58">
        <f>IF(F7&gt;0,I7*F7,"")</f>
        <v>0</v>
      </c>
      <c r="K7" s="59">
        <f>IF(F7&gt;0,3*F7,"")</f>
        <v>15</v>
      </c>
    </row>
    <row r="8" spans="1:11" ht="51" x14ac:dyDescent="0.2">
      <c r="A8" s="185" t="s">
        <v>140</v>
      </c>
      <c r="B8" s="56" t="s">
        <v>126</v>
      </c>
      <c r="C8" s="65"/>
      <c r="D8" s="78"/>
      <c r="E8" s="135" t="s">
        <v>139</v>
      </c>
      <c r="F8" s="58">
        <v>5</v>
      </c>
      <c r="G8" s="58"/>
      <c r="H8" s="130" t="s">
        <v>460</v>
      </c>
      <c r="I8" s="77">
        <f>VLOOKUP(H8,'1. Instructions'!$B$58:$C$60,2,FALSE)</f>
        <v>0</v>
      </c>
      <c r="J8" s="58">
        <f>IF(F8&gt;0,I8*F8,"")</f>
        <v>0</v>
      </c>
      <c r="K8" s="59">
        <f>IF(F8&gt;0,3*F8,"")</f>
        <v>15</v>
      </c>
    </row>
    <row r="9" spans="1:11" ht="15.75" customHeight="1" x14ac:dyDescent="0.2">
      <c r="A9" s="380" t="s">
        <v>141</v>
      </c>
      <c r="B9" s="381"/>
      <c r="C9" s="381"/>
      <c r="D9" s="381"/>
      <c r="E9" s="381"/>
      <c r="F9" s="381"/>
      <c r="G9" s="381"/>
      <c r="H9" s="381"/>
      <c r="I9" s="381"/>
      <c r="J9" s="381"/>
      <c r="K9" s="382"/>
    </row>
    <row r="10" spans="1:11" x14ac:dyDescent="0.2">
      <c r="A10" s="383"/>
      <c r="B10" s="384"/>
      <c r="C10" s="384"/>
      <c r="D10" s="384"/>
      <c r="E10" s="384"/>
      <c r="F10" s="384"/>
      <c r="G10" s="384"/>
      <c r="H10" s="384"/>
      <c r="I10" s="384"/>
      <c r="J10" s="384"/>
      <c r="K10" s="385"/>
    </row>
    <row r="11" spans="1:11" ht="102" x14ac:dyDescent="0.2">
      <c r="A11" s="186" t="s">
        <v>142</v>
      </c>
      <c r="B11" s="56" t="s">
        <v>126</v>
      </c>
      <c r="C11" s="65"/>
      <c r="D11" s="65"/>
      <c r="E11" s="135" t="s">
        <v>143</v>
      </c>
      <c r="F11" s="58">
        <v>10</v>
      </c>
      <c r="G11" s="58"/>
      <c r="H11" s="130" t="s">
        <v>460</v>
      </c>
      <c r="I11" s="77">
        <f>VLOOKUP(H11,'1. Instructions'!$B$58:$C$60,2,FALSE)</f>
        <v>0</v>
      </c>
      <c r="J11" s="58">
        <f>IF(F11&gt;0,I11*F11,"")</f>
        <v>0</v>
      </c>
      <c r="K11" s="59">
        <f>IF(F11&gt;0,3*F11,"")</f>
        <v>30</v>
      </c>
    </row>
    <row r="12" spans="1:11" ht="29.25" customHeight="1" x14ac:dyDescent="0.2">
      <c r="A12" s="383" t="s">
        <v>144</v>
      </c>
      <c r="B12" s="384"/>
      <c r="C12" s="384"/>
      <c r="D12" s="384"/>
      <c r="E12" s="384"/>
      <c r="F12" s="384"/>
      <c r="G12" s="384"/>
      <c r="H12" s="384"/>
      <c r="I12" s="384"/>
      <c r="J12" s="384"/>
      <c r="K12" s="385"/>
    </row>
    <row r="13" spans="1:11" ht="51" x14ac:dyDescent="0.2">
      <c r="A13" s="185" t="s">
        <v>145</v>
      </c>
      <c r="B13" s="56" t="s">
        <v>126</v>
      </c>
      <c r="C13" s="65"/>
      <c r="D13" s="78"/>
      <c r="E13" s="135"/>
      <c r="F13" s="58">
        <v>10</v>
      </c>
      <c r="G13" s="58"/>
      <c r="H13" s="130" t="s">
        <v>460</v>
      </c>
      <c r="I13" s="77">
        <f>VLOOKUP(H13,'1. Instructions'!$B$58:$C$60,2,FALSE)</f>
        <v>0</v>
      </c>
      <c r="J13" s="58">
        <f>IF(F13&gt;0,I13*F13,"")</f>
        <v>0</v>
      </c>
      <c r="K13" s="59">
        <f>IF(F13&gt;0,3*F13,"")</f>
        <v>30</v>
      </c>
    </row>
    <row r="14" spans="1:11" ht="76.5" x14ac:dyDescent="0.2">
      <c r="A14" s="185" t="s">
        <v>146</v>
      </c>
      <c r="B14" s="56" t="s">
        <v>126</v>
      </c>
      <c r="C14" s="65"/>
      <c r="D14" s="78"/>
      <c r="E14" s="135" t="s">
        <v>147</v>
      </c>
      <c r="F14" s="58">
        <v>10</v>
      </c>
      <c r="G14" s="58"/>
      <c r="H14" s="130" t="s">
        <v>460</v>
      </c>
      <c r="I14" s="77">
        <f>VLOOKUP(H14,'1. Instructions'!$B$58:$C$60,2,FALSE)</f>
        <v>0</v>
      </c>
      <c r="J14" s="58">
        <f>IF(F14&gt;0,I14*F14,"")</f>
        <v>0</v>
      </c>
      <c r="K14" s="59">
        <f>IF(F14&gt;0,3*F14,"")</f>
        <v>30</v>
      </c>
    </row>
    <row r="15" spans="1:11" ht="63.75" x14ac:dyDescent="0.2">
      <c r="A15" s="185" t="s">
        <v>148</v>
      </c>
      <c r="B15" s="56" t="s">
        <v>126</v>
      </c>
      <c r="C15" s="65"/>
      <c r="D15" s="78"/>
      <c r="E15" s="135" t="s">
        <v>149</v>
      </c>
      <c r="F15" s="58">
        <v>10</v>
      </c>
      <c r="G15" s="58"/>
      <c r="H15" s="130" t="s">
        <v>460</v>
      </c>
      <c r="I15" s="77">
        <f>VLOOKUP(H15,'1. Instructions'!$B$58:$C$60,2,FALSE)</f>
        <v>0</v>
      </c>
      <c r="J15" s="58">
        <f>IF(F15&gt;0,I15*F15,"")</f>
        <v>0</v>
      </c>
      <c r="K15" s="59">
        <f>IF(F15&gt;0,3*F15,"")</f>
        <v>30</v>
      </c>
    </row>
    <row r="16" spans="1:11" ht="32.25" customHeight="1" x14ac:dyDescent="0.2">
      <c r="A16" s="386" t="s">
        <v>150</v>
      </c>
      <c r="B16" s="387"/>
      <c r="C16" s="387"/>
      <c r="D16" s="387"/>
      <c r="E16" s="387"/>
      <c r="F16" s="387"/>
      <c r="G16" s="387"/>
      <c r="H16" s="387"/>
      <c r="I16" s="387"/>
      <c r="J16" s="387"/>
      <c r="K16" s="388"/>
    </row>
    <row r="17" spans="1:11" ht="76.5" x14ac:dyDescent="0.2">
      <c r="A17" s="185" t="s">
        <v>269</v>
      </c>
      <c r="B17" s="56" t="s">
        <v>126</v>
      </c>
      <c r="C17" s="65"/>
      <c r="D17" s="78"/>
      <c r="E17" s="135"/>
      <c r="F17" s="58">
        <v>10</v>
      </c>
      <c r="G17" s="58"/>
      <c r="H17" s="130" t="s">
        <v>460</v>
      </c>
      <c r="I17" s="77">
        <f>VLOOKUP(H17,'1. Instructions'!$B$58:$C$60,2,FALSE)</f>
        <v>0</v>
      </c>
      <c r="J17" s="58">
        <f>IF(F17&gt;0,I17*F17,"")</f>
        <v>0</v>
      </c>
      <c r="K17" s="59">
        <f>IF(F17&gt;0,3*F17,"")</f>
        <v>30</v>
      </c>
    </row>
    <row r="18" spans="1:11" ht="33.75" customHeight="1" x14ac:dyDescent="0.2">
      <c r="A18" s="386" t="s">
        <v>151</v>
      </c>
      <c r="B18" s="387"/>
      <c r="C18" s="387"/>
      <c r="D18" s="387"/>
      <c r="E18" s="387"/>
      <c r="F18" s="387"/>
      <c r="G18" s="387"/>
      <c r="H18" s="387"/>
      <c r="I18" s="387"/>
      <c r="J18" s="387"/>
      <c r="K18" s="388"/>
    </row>
    <row r="19" spans="1:11" ht="102" x14ac:dyDescent="0.2">
      <c r="A19" s="185" t="s">
        <v>152</v>
      </c>
      <c r="B19" s="56" t="s">
        <v>126</v>
      </c>
      <c r="C19" s="65"/>
      <c r="D19" s="78"/>
      <c r="E19" s="135" t="s">
        <v>153</v>
      </c>
      <c r="F19" s="58">
        <v>10</v>
      </c>
      <c r="G19" s="58"/>
      <c r="H19" s="130" t="s">
        <v>460</v>
      </c>
      <c r="I19" s="77">
        <f>VLOOKUP(H19,'1. Instructions'!$B$58:$C$60,2,FALSE)</f>
        <v>0</v>
      </c>
      <c r="J19" s="58">
        <f>IF(F19&gt;0,I19*F19,"")</f>
        <v>0</v>
      </c>
      <c r="K19" s="59">
        <f>IF(F19&gt;0,3*F19,"")</f>
        <v>30</v>
      </c>
    </row>
    <row r="20" spans="1:11" ht="153" x14ac:dyDescent="0.2">
      <c r="A20" s="185" t="s">
        <v>154</v>
      </c>
      <c r="B20" s="56" t="s">
        <v>126</v>
      </c>
      <c r="C20" s="65"/>
      <c r="D20" s="78"/>
      <c r="E20" s="135" t="s">
        <v>155</v>
      </c>
      <c r="F20" s="58">
        <v>10</v>
      </c>
      <c r="G20" s="58"/>
      <c r="H20" s="130" t="s">
        <v>460</v>
      </c>
      <c r="I20" s="77">
        <f>VLOOKUP(H20,'1. Instructions'!$B$58:$C$60,2,FALSE)</f>
        <v>0</v>
      </c>
      <c r="J20" s="58">
        <f>IF(F20&gt;0,I20*F20,"")</f>
        <v>0</v>
      </c>
      <c r="K20" s="59">
        <f>IF(F20&gt;0,3*F20,"")</f>
        <v>30</v>
      </c>
    </row>
    <row r="21" spans="1:11" ht="84" x14ac:dyDescent="0.2">
      <c r="A21" s="185" t="s">
        <v>156</v>
      </c>
      <c r="B21" s="56" t="s">
        <v>126</v>
      </c>
      <c r="C21" s="65"/>
      <c r="D21" s="78"/>
      <c r="E21" s="135" t="s">
        <v>157</v>
      </c>
      <c r="F21" s="58">
        <v>10</v>
      </c>
      <c r="G21" s="58"/>
      <c r="H21" s="130" t="s">
        <v>460</v>
      </c>
      <c r="I21" s="77">
        <f>VLOOKUP(H21,'1. Instructions'!$B$58:$C$60,2,FALSE)</f>
        <v>0</v>
      </c>
      <c r="J21" s="58">
        <f>IF(F21&gt;0,I21*F21,"")</f>
        <v>0</v>
      </c>
      <c r="K21" s="59">
        <f>IF(F21&gt;0,3*F21,"")</f>
        <v>30</v>
      </c>
    </row>
    <row r="22" spans="1:11" ht="140.25" x14ac:dyDescent="0.2">
      <c r="A22" s="185" t="s">
        <v>158</v>
      </c>
      <c r="B22" s="56" t="s">
        <v>126</v>
      </c>
      <c r="C22" s="65"/>
      <c r="D22" s="65"/>
      <c r="E22" s="135" t="s">
        <v>159</v>
      </c>
      <c r="F22" s="58">
        <v>10</v>
      </c>
      <c r="G22" s="58"/>
      <c r="H22" s="130" t="s">
        <v>460</v>
      </c>
      <c r="I22" s="77">
        <f>VLOOKUP(H22,'1. Instructions'!$B$58:$C$60,2,FALSE)</f>
        <v>0</v>
      </c>
      <c r="J22" s="58">
        <f>IF(F22&gt;0,I22*F22,"")</f>
        <v>0</v>
      </c>
      <c r="K22" s="59">
        <f>IF(F22&gt;0,3*F22,"")</f>
        <v>30</v>
      </c>
    </row>
    <row r="23" spans="1:11" ht="114.75" x14ac:dyDescent="0.2">
      <c r="A23" s="185" t="s">
        <v>160</v>
      </c>
      <c r="B23" s="56" t="s">
        <v>40</v>
      </c>
      <c r="C23" s="65"/>
      <c r="D23" s="65"/>
      <c r="E23" s="135" t="s">
        <v>161</v>
      </c>
      <c r="F23" s="58">
        <v>10</v>
      </c>
      <c r="G23" s="58"/>
      <c r="H23" s="130" t="s">
        <v>460</v>
      </c>
      <c r="I23" s="77">
        <f>VLOOKUP(H23,'1. Instructions'!$B$58:$C$60,2,FALSE)</f>
        <v>0</v>
      </c>
      <c r="J23" s="58">
        <f>IF(F23&gt;0,I23*F23,"")</f>
        <v>0</v>
      </c>
      <c r="K23" s="59">
        <f>IF(F23&gt;0,3*F23,"")</f>
        <v>30</v>
      </c>
    </row>
    <row r="24" spans="1:11" ht="27.75" customHeight="1" x14ac:dyDescent="0.2">
      <c r="A24" s="386" t="s">
        <v>162</v>
      </c>
      <c r="B24" s="387"/>
      <c r="C24" s="387"/>
      <c r="D24" s="387"/>
      <c r="E24" s="387"/>
      <c r="F24" s="387"/>
      <c r="G24" s="387"/>
      <c r="H24" s="387"/>
      <c r="I24" s="387"/>
      <c r="J24" s="387"/>
      <c r="K24" s="388"/>
    </row>
    <row r="25" spans="1:11" ht="63.75" x14ac:dyDescent="0.2">
      <c r="A25" s="185" t="s">
        <v>163</v>
      </c>
      <c r="B25" s="56" t="s">
        <v>126</v>
      </c>
      <c r="C25" s="65"/>
      <c r="D25" s="78"/>
      <c r="E25" s="135" t="s">
        <v>164</v>
      </c>
      <c r="F25" s="58">
        <v>10</v>
      </c>
      <c r="G25" s="58"/>
      <c r="H25" s="130" t="s">
        <v>460</v>
      </c>
      <c r="I25" s="77">
        <f>VLOOKUP(H25,'1. Instructions'!$B$58:$C$60,2,FALSE)</f>
        <v>0</v>
      </c>
      <c r="J25" s="58">
        <f>IF(F25&gt;0,I25*F25,"")</f>
        <v>0</v>
      </c>
      <c r="K25" s="59">
        <f>IF(F25&gt;0,3*F25,"")</f>
        <v>30</v>
      </c>
    </row>
    <row r="26" spans="1:11" ht="89.25" x14ac:dyDescent="0.2">
      <c r="A26" s="185" t="s">
        <v>165</v>
      </c>
      <c r="B26" s="56" t="s">
        <v>126</v>
      </c>
      <c r="C26" s="65"/>
      <c r="D26" s="78"/>
      <c r="E26" s="135" t="s">
        <v>166</v>
      </c>
      <c r="F26" s="58">
        <v>10</v>
      </c>
      <c r="G26" s="58"/>
      <c r="H26" s="130" t="s">
        <v>127</v>
      </c>
      <c r="I26" s="130">
        <f>VLOOKUP(H26,[2]Instructions!$B$53:$C$55,2, FALSE)</f>
        <v>3</v>
      </c>
      <c r="J26" s="130">
        <f>IF(F26&gt;0,I26*F26,"")</f>
        <v>30</v>
      </c>
      <c r="K26" s="131">
        <f>IF(F26&gt;0,3*F26,"")</f>
        <v>30</v>
      </c>
    </row>
    <row r="27" spans="1:11" ht="27.75" customHeight="1" x14ac:dyDescent="0.2">
      <c r="A27" s="386" t="s">
        <v>167</v>
      </c>
      <c r="B27" s="387"/>
      <c r="C27" s="387"/>
      <c r="D27" s="387"/>
      <c r="E27" s="387"/>
      <c r="F27" s="387"/>
      <c r="G27" s="387"/>
      <c r="H27" s="387"/>
      <c r="I27" s="387"/>
      <c r="J27" s="387"/>
      <c r="K27" s="388"/>
    </row>
    <row r="28" spans="1:11" ht="191.25" x14ac:dyDescent="0.2">
      <c r="A28" s="10" t="s">
        <v>528</v>
      </c>
      <c r="B28" s="56" t="s">
        <v>126</v>
      </c>
      <c r="C28" s="65"/>
      <c r="D28" s="78"/>
      <c r="E28" s="135"/>
      <c r="F28" s="58">
        <v>10</v>
      </c>
      <c r="G28" s="58"/>
      <c r="H28" s="130" t="s">
        <v>460</v>
      </c>
      <c r="I28" s="77">
        <f>VLOOKUP(H28,'1. Instructions'!$B$58:$C$60,2,FALSE)</f>
        <v>0</v>
      </c>
      <c r="J28" s="58">
        <f>IF(F28&gt;0,I28*F28,"")</f>
        <v>0</v>
      </c>
      <c r="K28" s="59">
        <f>IF(F28&gt;0,3*F28,"")</f>
        <v>30</v>
      </c>
    </row>
    <row r="29" spans="1:11" ht="89.25" x14ac:dyDescent="0.2">
      <c r="A29" s="185" t="s">
        <v>263</v>
      </c>
      <c r="B29" s="56" t="s">
        <v>126</v>
      </c>
      <c r="C29" s="65"/>
      <c r="D29" s="78"/>
      <c r="E29" s="135"/>
      <c r="F29" s="58">
        <v>10</v>
      </c>
      <c r="G29" s="58"/>
      <c r="H29" s="130" t="s">
        <v>460</v>
      </c>
      <c r="I29" s="77">
        <f>VLOOKUP(H29,'1. Instructions'!$B$58:$C$60,2,FALSE)</f>
        <v>0</v>
      </c>
      <c r="J29" s="58">
        <f t="shared" ref="J29:J41" si="0">IF(F29&gt;0,I29*F29,"")</f>
        <v>0</v>
      </c>
      <c r="K29" s="59">
        <f t="shared" ref="K29:K41" si="1">IF(F29&gt;0,3*F29,"")</f>
        <v>30</v>
      </c>
    </row>
    <row r="30" spans="1:11" ht="63.75" x14ac:dyDescent="0.2">
      <c r="A30" s="185" t="s">
        <v>264</v>
      </c>
      <c r="B30" s="56" t="s">
        <v>126</v>
      </c>
      <c r="C30" s="65"/>
      <c r="D30" s="78"/>
      <c r="E30" s="135"/>
      <c r="F30" s="58">
        <v>10</v>
      </c>
      <c r="G30" s="58"/>
      <c r="H30" s="130" t="s">
        <v>460</v>
      </c>
      <c r="I30" s="77">
        <f>VLOOKUP(H30,'1. Instructions'!$B$58:$C$60,2,FALSE)</f>
        <v>0</v>
      </c>
      <c r="J30" s="58">
        <f t="shared" si="0"/>
        <v>0</v>
      </c>
      <c r="K30" s="59">
        <f t="shared" si="1"/>
        <v>30</v>
      </c>
    </row>
    <row r="31" spans="1:11" ht="229.5" x14ac:dyDescent="0.2">
      <c r="A31" s="185" t="s">
        <v>265</v>
      </c>
      <c r="B31" s="56" t="s">
        <v>126</v>
      </c>
      <c r="C31" s="65"/>
      <c r="D31" s="78"/>
      <c r="E31" s="135"/>
      <c r="F31" s="58">
        <v>10</v>
      </c>
      <c r="G31" s="58"/>
      <c r="H31" s="130" t="s">
        <v>460</v>
      </c>
      <c r="I31" s="77">
        <f>VLOOKUP(H31,'1. Instructions'!$B$58:$C$60,2,FALSE)</f>
        <v>0</v>
      </c>
      <c r="J31" s="58">
        <f t="shared" si="0"/>
        <v>0</v>
      </c>
      <c r="K31" s="59">
        <f t="shared" si="1"/>
        <v>30</v>
      </c>
    </row>
    <row r="32" spans="1:11" ht="38.25" x14ac:dyDescent="0.2">
      <c r="A32" s="185" t="s">
        <v>266</v>
      </c>
      <c r="B32" s="56" t="s">
        <v>126</v>
      </c>
      <c r="C32" s="65"/>
      <c r="D32" s="78"/>
      <c r="E32" s="135"/>
      <c r="F32" s="58">
        <v>10</v>
      </c>
      <c r="G32" s="58"/>
      <c r="H32" s="130" t="s">
        <v>460</v>
      </c>
      <c r="I32" s="77">
        <f>VLOOKUP(H32,'1. Instructions'!$B$58:$C$60,2,FALSE)</f>
        <v>0</v>
      </c>
      <c r="J32" s="58">
        <f t="shared" si="0"/>
        <v>0</v>
      </c>
      <c r="K32" s="59">
        <f t="shared" si="1"/>
        <v>30</v>
      </c>
    </row>
    <row r="33" spans="1:11" ht="76.5" x14ac:dyDescent="0.2">
      <c r="A33" s="185" t="s">
        <v>267</v>
      </c>
      <c r="B33" s="56" t="s">
        <v>126</v>
      </c>
      <c r="C33" s="65"/>
      <c r="D33" s="78"/>
      <c r="E33" s="135"/>
      <c r="F33" s="58">
        <v>10</v>
      </c>
      <c r="G33" s="58"/>
      <c r="H33" s="130" t="s">
        <v>460</v>
      </c>
      <c r="I33" s="77">
        <f>VLOOKUP(H33,'1. Instructions'!$B$58:$C$60,2,FALSE)</f>
        <v>0</v>
      </c>
      <c r="J33" s="58">
        <f t="shared" si="0"/>
        <v>0</v>
      </c>
      <c r="K33" s="59">
        <f t="shared" si="1"/>
        <v>30</v>
      </c>
    </row>
    <row r="34" spans="1:11" ht="306.75" thickBot="1" x14ac:dyDescent="0.25">
      <c r="A34" s="187" t="s">
        <v>268</v>
      </c>
      <c r="B34" s="56" t="s">
        <v>126</v>
      </c>
      <c r="C34" s="189"/>
      <c r="D34" s="199"/>
      <c r="E34" s="190"/>
      <c r="F34" s="191">
        <v>10</v>
      </c>
      <c r="G34" s="191"/>
      <c r="H34" s="130" t="s">
        <v>460</v>
      </c>
      <c r="I34" s="77">
        <f>VLOOKUP(H34,'1. Instructions'!$B$58:$C$60,2,FALSE)</f>
        <v>0</v>
      </c>
      <c r="J34" s="58">
        <f t="shared" si="0"/>
        <v>0</v>
      </c>
      <c r="K34" s="59">
        <f t="shared" si="1"/>
        <v>30</v>
      </c>
    </row>
    <row r="35" spans="1:11" ht="279" customHeight="1" thickBot="1" x14ac:dyDescent="0.25">
      <c r="A35" s="196" t="s">
        <v>297</v>
      </c>
      <c r="B35" s="56" t="s">
        <v>126</v>
      </c>
      <c r="C35" s="189"/>
      <c r="D35" s="199"/>
      <c r="E35" s="190"/>
      <c r="F35" s="191">
        <v>10</v>
      </c>
      <c r="G35" s="191"/>
      <c r="H35" s="130" t="s">
        <v>460</v>
      </c>
      <c r="I35" s="77">
        <f>VLOOKUP(H35,'1. Instructions'!$B$58:$C$60,2,FALSE)</f>
        <v>0</v>
      </c>
      <c r="J35" s="58">
        <f t="shared" si="0"/>
        <v>0</v>
      </c>
      <c r="K35" s="59">
        <f t="shared" si="1"/>
        <v>30</v>
      </c>
    </row>
    <row r="36" spans="1:11" ht="77.25" thickBot="1" x14ac:dyDescent="0.25">
      <c r="A36" s="196" t="s">
        <v>298</v>
      </c>
      <c r="B36" s="56" t="s">
        <v>126</v>
      </c>
      <c r="C36" s="189"/>
      <c r="D36" s="199"/>
      <c r="E36" s="190"/>
      <c r="F36" s="191">
        <v>10</v>
      </c>
      <c r="G36" s="191"/>
      <c r="H36" s="130" t="s">
        <v>460</v>
      </c>
      <c r="I36" s="77">
        <f>VLOOKUP(H36,'1. Instructions'!$B$58:$C$60,2,FALSE)</f>
        <v>0</v>
      </c>
      <c r="J36" s="58">
        <f t="shared" si="0"/>
        <v>0</v>
      </c>
      <c r="K36" s="59">
        <f t="shared" si="1"/>
        <v>30</v>
      </c>
    </row>
    <row r="37" spans="1:11" ht="26.25" thickBot="1" x14ac:dyDescent="0.25">
      <c r="A37" s="196" t="s">
        <v>299</v>
      </c>
      <c r="B37" s="56" t="s">
        <v>126</v>
      </c>
      <c r="C37" s="189"/>
      <c r="D37" s="199"/>
      <c r="E37" s="190"/>
      <c r="F37" s="191">
        <v>5</v>
      </c>
      <c r="G37" s="191"/>
      <c r="H37" s="130" t="s">
        <v>460</v>
      </c>
      <c r="I37" s="77">
        <f>VLOOKUP(H37,'1. Instructions'!$B$58:$C$60,2,FALSE)</f>
        <v>0</v>
      </c>
      <c r="J37" s="58">
        <f t="shared" si="0"/>
        <v>0</v>
      </c>
      <c r="K37" s="59">
        <f t="shared" si="1"/>
        <v>15</v>
      </c>
    </row>
    <row r="38" spans="1:11" ht="26.25" thickBot="1" x14ac:dyDescent="0.25">
      <c r="A38" s="196" t="s">
        <v>300</v>
      </c>
      <c r="B38" s="56" t="s">
        <v>126</v>
      </c>
      <c r="C38" s="189"/>
      <c r="D38" s="199"/>
      <c r="E38" s="190"/>
      <c r="F38" s="191">
        <v>5</v>
      </c>
      <c r="G38" s="191"/>
      <c r="H38" s="130" t="s">
        <v>460</v>
      </c>
      <c r="I38" s="77">
        <f>VLOOKUP(H38,'1. Instructions'!$B$58:$C$60,2,FALSE)</f>
        <v>0</v>
      </c>
      <c r="J38" s="58">
        <f t="shared" si="0"/>
        <v>0</v>
      </c>
      <c r="K38" s="59">
        <f t="shared" si="1"/>
        <v>15</v>
      </c>
    </row>
    <row r="39" spans="1:11" ht="26.25" thickBot="1" x14ac:dyDescent="0.25">
      <c r="A39" s="196" t="s">
        <v>301</v>
      </c>
      <c r="B39" s="56" t="s">
        <v>126</v>
      </c>
      <c r="C39" s="189"/>
      <c r="D39" s="199"/>
      <c r="E39" s="190"/>
      <c r="F39" s="191">
        <v>5</v>
      </c>
      <c r="G39" s="191"/>
      <c r="H39" s="130" t="s">
        <v>460</v>
      </c>
      <c r="I39" s="77">
        <f>VLOOKUP(H39,'1. Instructions'!$B$58:$C$60,2,FALSE)</f>
        <v>0</v>
      </c>
      <c r="J39" s="58">
        <f t="shared" si="0"/>
        <v>0</v>
      </c>
      <c r="K39" s="59">
        <f t="shared" si="1"/>
        <v>15</v>
      </c>
    </row>
    <row r="40" spans="1:11" ht="39" thickBot="1" x14ac:dyDescent="0.25">
      <c r="A40" s="196" t="s">
        <v>302</v>
      </c>
      <c r="B40" s="56" t="s">
        <v>126</v>
      </c>
      <c r="C40" s="189"/>
      <c r="D40" s="199"/>
      <c r="E40" s="190"/>
      <c r="F40" s="191">
        <v>5</v>
      </c>
      <c r="G40" s="191"/>
      <c r="H40" s="130" t="s">
        <v>460</v>
      </c>
      <c r="I40" s="77">
        <f>VLOOKUP(H40,'1. Instructions'!$B$58:$C$60,2,FALSE)</f>
        <v>0</v>
      </c>
      <c r="J40" s="58">
        <f t="shared" si="0"/>
        <v>0</v>
      </c>
      <c r="K40" s="59">
        <f t="shared" si="1"/>
        <v>15</v>
      </c>
    </row>
    <row r="41" spans="1:11" ht="26.25" thickBot="1" x14ac:dyDescent="0.25">
      <c r="A41" s="196" t="s">
        <v>303</v>
      </c>
      <c r="B41" s="56" t="s">
        <v>126</v>
      </c>
      <c r="C41" s="189"/>
      <c r="D41" s="199"/>
      <c r="E41" s="190"/>
      <c r="F41" s="191">
        <v>5</v>
      </c>
      <c r="G41" s="191"/>
      <c r="H41" s="130" t="s">
        <v>460</v>
      </c>
      <c r="I41" s="77">
        <f>VLOOKUP(H41,'1. Instructions'!$B$58:$C$60,2,FALSE)</f>
        <v>0</v>
      </c>
      <c r="J41" s="58">
        <f t="shared" si="0"/>
        <v>0</v>
      </c>
      <c r="K41" s="59">
        <f t="shared" si="1"/>
        <v>15</v>
      </c>
    </row>
    <row r="42" spans="1:11" x14ac:dyDescent="0.2">
      <c r="A42" s="386" t="s">
        <v>304</v>
      </c>
      <c r="B42" s="387"/>
      <c r="C42" s="387"/>
      <c r="D42" s="387"/>
      <c r="E42" s="387"/>
      <c r="F42" s="387"/>
      <c r="G42" s="387"/>
      <c r="H42" s="387"/>
      <c r="I42" s="387"/>
      <c r="J42" s="387"/>
      <c r="K42" s="388"/>
    </row>
    <row r="43" spans="1:11" ht="26.25" thickBot="1" x14ac:dyDescent="0.25">
      <c r="A43" s="185" t="s">
        <v>305</v>
      </c>
      <c r="B43" s="56" t="s">
        <v>126</v>
      </c>
      <c r="C43" s="189"/>
      <c r="D43" s="199"/>
      <c r="E43" s="190"/>
      <c r="F43" s="191">
        <v>10</v>
      </c>
      <c r="G43" s="191"/>
      <c r="H43" s="130" t="s">
        <v>460</v>
      </c>
      <c r="I43" s="77">
        <f>VLOOKUP(H43,'1. Instructions'!$B$58:$C$60,2,FALSE)</f>
        <v>0</v>
      </c>
      <c r="J43" s="58">
        <f>IF(F43&gt;0,I43*F43,"")</f>
        <v>0</v>
      </c>
      <c r="K43" s="59">
        <f>IF(F43&gt;0,3*F43,"")</f>
        <v>30</v>
      </c>
    </row>
    <row r="44" spans="1:11" ht="39" thickBot="1" x14ac:dyDescent="0.25">
      <c r="A44" s="185" t="s">
        <v>306</v>
      </c>
      <c r="B44" s="56" t="s">
        <v>126</v>
      </c>
      <c r="C44" s="189"/>
      <c r="D44" s="199"/>
      <c r="E44" s="190"/>
      <c r="F44" s="191">
        <v>10</v>
      </c>
      <c r="G44" s="191"/>
      <c r="H44" s="130" t="s">
        <v>460</v>
      </c>
      <c r="I44" s="77">
        <f>VLOOKUP(H44,'1. Instructions'!$B$58:$C$60,2,FALSE)</f>
        <v>0</v>
      </c>
      <c r="J44" s="58">
        <f>IF(F44&gt;0,I44*F44,"")</f>
        <v>0</v>
      </c>
      <c r="K44" s="59">
        <f>IF(F44&gt;0,3*F44,"")</f>
        <v>30</v>
      </c>
    </row>
    <row r="45" spans="1:11" ht="39" thickBot="1" x14ac:dyDescent="0.25">
      <c r="A45" s="185" t="s">
        <v>307</v>
      </c>
      <c r="B45" s="56" t="s">
        <v>126</v>
      </c>
      <c r="C45" s="189"/>
      <c r="D45" s="199"/>
      <c r="E45" s="190"/>
      <c r="F45" s="191">
        <v>5</v>
      </c>
      <c r="G45" s="191"/>
      <c r="H45" s="130" t="s">
        <v>460</v>
      </c>
      <c r="I45" s="77">
        <f>VLOOKUP(H45,'1. Instructions'!$B$58:$C$60,2,FALSE)</f>
        <v>0</v>
      </c>
      <c r="J45" s="58">
        <f>IF(F45&gt;0,I45*F45,"")</f>
        <v>0</v>
      </c>
      <c r="K45" s="59">
        <f>IF(F45&gt;0,3*F45,"")</f>
        <v>15</v>
      </c>
    </row>
    <row r="46" spans="1:11" ht="51.75" thickBot="1" x14ac:dyDescent="0.25">
      <c r="A46" s="185" t="s">
        <v>308</v>
      </c>
      <c r="B46" s="56" t="s">
        <v>126</v>
      </c>
      <c r="C46" s="189"/>
      <c r="D46" s="199"/>
      <c r="E46" s="190"/>
      <c r="F46" s="191">
        <v>10</v>
      </c>
      <c r="G46" s="191"/>
      <c r="H46" s="130" t="s">
        <v>460</v>
      </c>
      <c r="I46" s="77">
        <f>VLOOKUP(H46,'1. Instructions'!$B$58:$C$60,2,FALSE)</f>
        <v>0</v>
      </c>
      <c r="J46" s="58">
        <f>IF(F46&gt;0,I46*F46,"")</f>
        <v>0</v>
      </c>
      <c r="K46" s="59">
        <f>IF(F46&gt;0,3*F46,"")</f>
        <v>30</v>
      </c>
    </row>
    <row r="47" spans="1:11" ht="15" thickBot="1" x14ac:dyDescent="0.25">
      <c r="A47" s="185" t="s">
        <v>309</v>
      </c>
      <c r="B47" s="56" t="s">
        <v>126</v>
      </c>
      <c r="C47" s="189"/>
      <c r="D47" s="199"/>
      <c r="E47" s="190"/>
      <c r="F47" s="191">
        <v>10</v>
      </c>
      <c r="G47" s="191"/>
      <c r="H47" s="130" t="s">
        <v>460</v>
      </c>
      <c r="I47" s="77">
        <f>VLOOKUP(H47,'1. Instructions'!$B$58:$C$60,2,FALSE)</f>
        <v>0</v>
      </c>
      <c r="J47" s="58">
        <f>IF(F47&gt;0,I47*F47,"")</f>
        <v>0</v>
      </c>
      <c r="K47" s="59">
        <f>IF(F47&gt;0,3*F47,"")</f>
        <v>30</v>
      </c>
    </row>
    <row r="48" spans="1:11" x14ac:dyDescent="0.2">
      <c r="A48" s="386" t="s">
        <v>310</v>
      </c>
      <c r="B48" s="387"/>
      <c r="C48" s="387"/>
      <c r="D48" s="387"/>
      <c r="E48" s="387"/>
      <c r="F48" s="387"/>
      <c r="G48" s="387"/>
      <c r="H48" s="387"/>
      <c r="I48" s="387"/>
      <c r="J48" s="387"/>
      <c r="K48" s="388"/>
    </row>
    <row r="49" spans="1:11" ht="26.25" thickBot="1" x14ac:dyDescent="0.25">
      <c r="A49" s="185" t="s">
        <v>311</v>
      </c>
      <c r="B49" s="56" t="s">
        <v>126</v>
      </c>
      <c r="C49" s="189"/>
      <c r="D49" s="199"/>
      <c r="E49" s="190"/>
      <c r="F49" s="191">
        <v>5</v>
      </c>
      <c r="G49" s="191"/>
      <c r="H49" s="130" t="s">
        <v>460</v>
      </c>
      <c r="I49" s="77">
        <f>VLOOKUP(H49,'1. Instructions'!$B$58:$C$60,2,FALSE)</f>
        <v>0</v>
      </c>
      <c r="J49" s="58">
        <f t="shared" ref="J49:J54" si="2">IF(F49&gt;0,I49*F49,"")</f>
        <v>0</v>
      </c>
      <c r="K49" s="59">
        <f t="shared" ref="K49:K54" si="3">IF(F49&gt;0,3*F49,"")</f>
        <v>15</v>
      </c>
    </row>
    <row r="50" spans="1:11" ht="26.25" thickBot="1" x14ac:dyDescent="0.25">
      <c r="A50" s="185" t="s">
        <v>312</v>
      </c>
      <c r="B50" s="56" t="s">
        <v>126</v>
      </c>
      <c r="C50" s="189"/>
      <c r="D50" s="199"/>
      <c r="E50" s="190"/>
      <c r="F50" s="191">
        <v>10</v>
      </c>
      <c r="G50" s="191"/>
      <c r="H50" s="130" t="s">
        <v>460</v>
      </c>
      <c r="I50" s="77">
        <f>VLOOKUP(H50,'1. Instructions'!$B$58:$C$60,2,FALSE)</f>
        <v>0</v>
      </c>
      <c r="J50" s="58">
        <f t="shared" si="2"/>
        <v>0</v>
      </c>
      <c r="K50" s="59">
        <f t="shared" si="3"/>
        <v>30</v>
      </c>
    </row>
    <row r="51" spans="1:11" ht="26.25" thickBot="1" x14ac:dyDescent="0.25">
      <c r="A51" s="185" t="s">
        <v>313</v>
      </c>
      <c r="B51" s="56" t="s">
        <v>126</v>
      </c>
      <c r="C51" s="189"/>
      <c r="D51" s="199"/>
      <c r="E51" s="190"/>
      <c r="F51" s="191">
        <v>10</v>
      </c>
      <c r="G51" s="191"/>
      <c r="H51" s="130" t="s">
        <v>460</v>
      </c>
      <c r="I51" s="77">
        <f>VLOOKUP(H51,'1. Instructions'!$B$58:$C$60,2,FALSE)</f>
        <v>0</v>
      </c>
      <c r="J51" s="58">
        <f t="shared" si="2"/>
        <v>0</v>
      </c>
      <c r="K51" s="59">
        <f t="shared" si="3"/>
        <v>30</v>
      </c>
    </row>
    <row r="52" spans="1:11" ht="39" thickBot="1" x14ac:dyDescent="0.25">
      <c r="A52" s="185" t="s">
        <v>302</v>
      </c>
      <c r="B52" s="56" t="s">
        <v>126</v>
      </c>
      <c r="C52" s="189"/>
      <c r="D52" s="199"/>
      <c r="E52" s="190"/>
      <c r="F52" s="191">
        <v>10</v>
      </c>
      <c r="G52" s="191"/>
      <c r="H52" s="130" t="s">
        <v>460</v>
      </c>
      <c r="I52" s="77">
        <f>VLOOKUP(H52,'1. Instructions'!$B$58:$C$60,2,FALSE)</f>
        <v>0</v>
      </c>
      <c r="J52" s="58">
        <f t="shared" si="2"/>
        <v>0</v>
      </c>
      <c r="K52" s="59">
        <f t="shared" si="3"/>
        <v>30</v>
      </c>
    </row>
    <row r="53" spans="1:11" ht="26.25" thickBot="1" x14ac:dyDescent="0.25">
      <c r="A53" s="185" t="s">
        <v>314</v>
      </c>
      <c r="B53" s="56" t="s">
        <v>126</v>
      </c>
      <c r="C53" s="189"/>
      <c r="D53" s="199"/>
      <c r="E53" s="190"/>
      <c r="F53" s="191">
        <v>10</v>
      </c>
      <c r="G53" s="191"/>
      <c r="H53" s="130" t="s">
        <v>460</v>
      </c>
      <c r="I53" s="77">
        <f>VLOOKUP(H53,'1. Instructions'!$B$58:$C$60,2,FALSE)</f>
        <v>0</v>
      </c>
      <c r="J53" s="58">
        <f t="shared" si="2"/>
        <v>0</v>
      </c>
      <c r="K53" s="59">
        <f t="shared" si="3"/>
        <v>30</v>
      </c>
    </row>
    <row r="54" spans="1:11" ht="15" thickBot="1" x14ac:dyDescent="0.25">
      <c r="A54" s="185" t="s">
        <v>315</v>
      </c>
      <c r="B54" s="56" t="s">
        <v>126</v>
      </c>
      <c r="C54" s="189"/>
      <c r="D54" s="199"/>
      <c r="E54" s="190"/>
      <c r="F54" s="191">
        <v>10</v>
      </c>
      <c r="G54" s="191"/>
      <c r="H54" s="130" t="s">
        <v>460</v>
      </c>
      <c r="I54" s="77">
        <f>VLOOKUP(H54,'1. Instructions'!$B$58:$C$60,2,FALSE)</f>
        <v>0</v>
      </c>
      <c r="J54" s="58">
        <f t="shared" si="2"/>
        <v>0</v>
      </c>
      <c r="K54" s="59">
        <f t="shared" si="3"/>
        <v>30</v>
      </c>
    </row>
    <row r="55" spans="1:11" x14ac:dyDescent="0.2">
      <c r="A55" s="386" t="s">
        <v>316</v>
      </c>
      <c r="B55" s="387"/>
      <c r="C55" s="387"/>
      <c r="D55" s="387"/>
      <c r="E55" s="387"/>
      <c r="F55" s="387"/>
      <c r="G55" s="387"/>
      <c r="H55" s="387"/>
      <c r="I55" s="387"/>
      <c r="J55" s="387"/>
      <c r="K55" s="388"/>
    </row>
    <row r="56" spans="1:11" ht="26.25" thickBot="1" x14ac:dyDescent="0.25">
      <c r="A56" s="185" t="s">
        <v>305</v>
      </c>
      <c r="B56" s="56" t="s">
        <v>126</v>
      </c>
      <c r="C56" s="189"/>
      <c r="D56" s="199"/>
      <c r="E56" s="190"/>
      <c r="F56" s="191">
        <v>10</v>
      </c>
      <c r="G56" s="191"/>
      <c r="H56" s="130" t="s">
        <v>460</v>
      </c>
      <c r="I56" s="77">
        <f>VLOOKUP(H56,'1. Instructions'!$B$58:$C$60,2,FALSE)</f>
        <v>0</v>
      </c>
      <c r="J56" s="58">
        <f t="shared" ref="J56:J61" si="4">IF(F56&gt;0,I56*F56,"")</f>
        <v>0</v>
      </c>
      <c r="K56" s="59">
        <f t="shared" ref="K56:K61" si="5">IF(F56&gt;0,3*F56,"")</f>
        <v>30</v>
      </c>
    </row>
    <row r="57" spans="1:11" ht="39" thickBot="1" x14ac:dyDescent="0.25">
      <c r="A57" s="185" t="s">
        <v>306</v>
      </c>
      <c r="B57" s="56" t="s">
        <v>126</v>
      </c>
      <c r="C57" s="189"/>
      <c r="D57" s="199"/>
      <c r="E57" s="190"/>
      <c r="F57" s="191">
        <v>10</v>
      </c>
      <c r="G57" s="191"/>
      <c r="H57" s="130" t="s">
        <v>460</v>
      </c>
      <c r="I57" s="77">
        <f>VLOOKUP(H57,'1. Instructions'!$B$58:$C$60,2,FALSE)</f>
        <v>0</v>
      </c>
      <c r="J57" s="58">
        <f t="shared" si="4"/>
        <v>0</v>
      </c>
      <c r="K57" s="59">
        <f t="shared" si="5"/>
        <v>30</v>
      </c>
    </row>
    <row r="58" spans="1:11" ht="39" thickBot="1" x14ac:dyDescent="0.25">
      <c r="A58" s="185" t="s">
        <v>307</v>
      </c>
      <c r="B58" s="56" t="s">
        <v>126</v>
      </c>
      <c r="C58" s="189"/>
      <c r="D58" s="199"/>
      <c r="E58" s="190"/>
      <c r="F58" s="191">
        <v>5</v>
      </c>
      <c r="G58" s="191"/>
      <c r="H58" s="130" t="s">
        <v>460</v>
      </c>
      <c r="I58" s="77">
        <f>VLOOKUP(H58,'1. Instructions'!$B$58:$C$60,2,FALSE)</f>
        <v>0</v>
      </c>
      <c r="J58" s="58">
        <f t="shared" si="4"/>
        <v>0</v>
      </c>
      <c r="K58" s="59">
        <f t="shared" si="5"/>
        <v>15</v>
      </c>
    </row>
    <row r="59" spans="1:11" ht="51.75" thickBot="1" x14ac:dyDescent="0.25">
      <c r="A59" s="185" t="s">
        <v>308</v>
      </c>
      <c r="B59" s="56" t="s">
        <v>126</v>
      </c>
      <c r="C59" s="189"/>
      <c r="D59" s="199"/>
      <c r="E59" s="190"/>
      <c r="F59" s="191">
        <v>5</v>
      </c>
      <c r="G59" s="191"/>
      <c r="H59" s="130" t="s">
        <v>460</v>
      </c>
      <c r="I59" s="77">
        <f>VLOOKUP(H59,'1. Instructions'!$B$58:$C$60,2,FALSE)</f>
        <v>0</v>
      </c>
      <c r="J59" s="58">
        <f t="shared" si="4"/>
        <v>0</v>
      </c>
      <c r="K59" s="59">
        <f t="shared" si="5"/>
        <v>15</v>
      </c>
    </row>
    <row r="60" spans="1:11" ht="15" thickBot="1" x14ac:dyDescent="0.25">
      <c r="A60" s="185" t="s">
        <v>309</v>
      </c>
      <c r="B60" s="56" t="s">
        <v>126</v>
      </c>
      <c r="C60" s="189"/>
      <c r="D60" s="199"/>
      <c r="E60" s="190"/>
      <c r="F60" s="191">
        <v>5</v>
      </c>
      <c r="G60" s="191"/>
      <c r="H60" s="130" t="s">
        <v>460</v>
      </c>
      <c r="I60" s="77">
        <f>VLOOKUP(H60,'1. Instructions'!$B$58:$C$60,2,FALSE)</f>
        <v>0</v>
      </c>
      <c r="J60" s="58">
        <f t="shared" si="4"/>
        <v>0</v>
      </c>
      <c r="K60" s="59">
        <f t="shared" si="5"/>
        <v>15</v>
      </c>
    </row>
    <row r="61" spans="1:11" ht="306.75" thickBot="1" x14ac:dyDescent="0.25">
      <c r="A61" s="187" t="s">
        <v>268</v>
      </c>
      <c r="B61" s="56" t="s">
        <v>126</v>
      </c>
      <c r="C61" s="189"/>
      <c r="D61" s="199"/>
      <c r="E61" s="190"/>
      <c r="F61" s="191">
        <v>5</v>
      </c>
      <c r="G61" s="191"/>
      <c r="H61" s="130" t="s">
        <v>460</v>
      </c>
      <c r="I61" s="77">
        <f>VLOOKUP(H61,'1. Instructions'!$B$58:$C$60,2,FALSE)</f>
        <v>0</v>
      </c>
      <c r="J61" s="58">
        <f t="shared" si="4"/>
        <v>0</v>
      </c>
      <c r="K61" s="59">
        <f t="shared" si="5"/>
        <v>15</v>
      </c>
    </row>
    <row r="62" spans="1:11" x14ac:dyDescent="0.2">
      <c r="A62" s="386" t="s">
        <v>317</v>
      </c>
      <c r="B62" s="387"/>
      <c r="C62" s="387"/>
      <c r="D62" s="387"/>
      <c r="E62" s="387"/>
      <c r="F62" s="387"/>
      <c r="G62" s="387"/>
      <c r="H62" s="387"/>
      <c r="I62" s="387"/>
      <c r="J62" s="387"/>
      <c r="K62" s="388"/>
    </row>
    <row r="63" spans="1:11" ht="26.25" thickBot="1" x14ac:dyDescent="0.25">
      <c r="A63" s="185" t="s">
        <v>318</v>
      </c>
      <c r="B63" s="56" t="s">
        <v>126</v>
      </c>
      <c r="C63" s="189"/>
      <c r="D63" s="199"/>
      <c r="E63" s="190"/>
      <c r="F63" s="191">
        <v>10</v>
      </c>
      <c r="G63" s="191"/>
      <c r="H63" s="130" t="s">
        <v>460</v>
      </c>
      <c r="I63" s="77">
        <f>VLOOKUP(H63,'1. Instructions'!$B$58:$C$60,2,FALSE)</f>
        <v>0</v>
      </c>
      <c r="J63" s="58">
        <f t="shared" ref="J63:J68" si="6">IF(F63&gt;0,I63*F63,"")</f>
        <v>0</v>
      </c>
      <c r="K63" s="59">
        <f t="shared" ref="K63:K68" si="7">IF(F63&gt;0,3*F63,"")</f>
        <v>30</v>
      </c>
    </row>
    <row r="64" spans="1:11" ht="39" thickBot="1" x14ac:dyDescent="0.25">
      <c r="A64" s="185" t="s">
        <v>319</v>
      </c>
      <c r="B64" s="56" t="s">
        <v>126</v>
      </c>
      <c r="C64" s="189"/>
      <c r="D64" s="199"/>
      <c r="E64" s="190"/>
      <c r="F64" s="191">
        <v>10</v>
      </c>
      <c r="G64" s="191"/>
      <c r="H64" s="130" t="s">
        <v>460</v>
      </c>
      <c r="I64" s="77">
        <f>VLOOKUP(H64,'1. Instructions'!$B$58:$C$60,2,FALSE)</f>
        <v>0</v>
      </c>
      <c r="J64" s="58">
        <f t="shared" si="6"/>
        <v>0</v>
      </c>
      <c r="K64" s="59">
        <f t="shared" si="7"/>
        <v>30</v>
      </c>
    </row>
    <row r="65" spans="1:11" ht="64.5" thickBot="1" x14ac:dyDescent="0.25">
      <c r="A65" s="185" t="s">
        <v>320</v>
      </c>
      <c r="B65" s="56" t="s">
        <v>126</v>
      </c>
      <c r="C65" s="189"/>
      <c r="D65" s="199"/>
      <c r="E65" s="190"/>
      <c r="F65" s="191">
        <v>10</v>
      </c>
      <c r="G65" s="191"/>
      <c r="H65" s="130" t="s">
        <v>460</v>
      </c>
      <c r="I65" s="77">
        <f>VLOOKUP(H65,'1. Instructions'!$B$58:$C$60,2,FALSE)</f>
        <v>0</v>
      </c>
      <c r="J65" s="58">
        <f t="shared" si="6"/>
        <v>0</v>
      </c>
      <c r="K65" s="59">
        <f t="shared" si="7"/>
        <v>30</v>
      </c>
    </row>
    <row r="66" spans="1:11" ht="51.75" thickBot="1" x14ac:dyDescent="0.25">
      <c r="A66" s="185" t="s">
        <v>321</v>
      </c>
      <c r="B66" s="56" t="s">
        <v>126</v>
      </c>
      <c r="C66" s="189"/>
      <c r="D66" s="199"/>
      <c r="E66" s="190"/>
      <c r="F66" s="191">
        <v>10</v>
      </c>
      <c r="G66" s="191"/>
      <c r="H66" s="130" t="s">
        <v>460</v>
      </c>
      <c r="I66" s="77">
        <f>VLOOKUP(H66,'1. Instructions'!$B$58:$C$60,2,FALSE)</f>
        <v>0</v>
      </c>
      <c r="J66" s="58">
        <f t="shared" si="6"/>
        <v>0</v>
      </c>
      <c r="K66" s="59">
        <f t="shared" si="7"/>
        <v>30</v>
      </c>
    </row>
    <row r="67" spans="1:11" ht="26.25" thickBot="1" x14ac:dyDescent="0.25">
      <c r="A67" s="185" t="s">
        <v>322</v>
      </c>
      <c r="B67" s="56" t="s">
        <v>126</v>
      </c>
      <c r="C67" s="189"/>
      <c r="D67" s="199"/>
      <c r="E67" s="190"/>
      <c r="F67" s="191">
        <v>10</v>
      </c>
      <c r="G67" s="191"/>
      <c r="H67" s="130" t="s">
        <v>460</v>
      </c>
      <c r="I67" s="77">
        <f>VLOOKUP(H67,'1. Instructions'!$B$58:$C$60,2,FALSE)</f>
        <v>0</v>
      </c>
      <c r="J67" s="58">
        <f t="shared" si="6"/>
        <v>0</v>
      </c>
      <c r="K67" s="59">
        <f t="shared" si="7"/>
        <v>30</v>
      </c>
    </row>
    <row r="68" spans="1:11" ht="39" thickBot="1" x14ac:dyDescent="0.25">
      <c r="A68" s="185" t="s">
        <v>323</v>
      </c>
      <c r="B68" s="56" t="s">
        <v>126</v>
      </c>
      <c r="C68" s="189"/>
      <c r="D68" s="199"/>
      <c r="E68" s="190"/>
      <c r="F68" s="191">
        <v>10</v>
      </c>
      <c r="G68" s="191"/>
      <c r="H68" s="130" t="s">
        <v>460</v>
      </c>
      <c r="I68" s="77">
        <f>VLOOKUP(H68,'1. Instructions'!$B$58:$C$60,2,FALSE)</f>
        <v>0</v>
      </c>
      <c r="J68" s="58">
        <f t="shared" si="6"/>
        <v>0</v>
      </c>
      <c r="K68" s="59">
        <f t="shared" si="7"/>
        <v>30</v>
      </c>
    </row>
    <row r="69" spans="1:11" ht="15" customHeight="1" thickBot="1" x14ac:dyDescent="0.25">
      <c r="B69" s="188"/>
      <c r="C69" s="189"/>
      <c r="D69" s="199"/>
      <c r="E69" s="190"/>
      <c r="F69" s="191"/>
      <c r="G69" s="191"/>
      <c r="H69" s="192"/>
      <c r="I69" s="192"/>
      <c r="J69" s="192"/>
      <c r="K69" s="193"/>
    </row>
    <row r="70" spans="1:11" ht="15" thickBot="1" x14ac:dyDescent="0.25">
      <c r="B70" s="188"/>
      <c r="C70" s="189"/>
      <c r="D70" s="199"/>
      <c r="E70" s="190"/>
      <c r="F70" s="191"/>
      <c r="G70" s="191"/>
      <c r="H70" s="192"/>
      <c r="I70" s="192"/>
      <c r="J70" s="192"/>
      <c r="K70" s="193"/>
    </row>
    <row r="71" spans="1:11" ht="15" thickBot="1" x14ac:dyDescent="0.25">
      <c r="B71" s="188"/>
      <c r="C71" s="189"/>
      <c r="D71" s="199"/>
      <c r="E71" s="190"/>
      <c r="F71" s="191"/>
      <c r="G71" s="191"/>
      <c r="H71" s="192"/>
      <c r="I71" s="192"/>
      <c r="J71" s="192"/>
      <c r="K71" s="193"/>
    </row>
    <row r="72" spans="1:11" ht="15" thickBot="1" x14ac:dyDescent="0.25">
      <c r="B72" s="188"/>
      <c r="C72" s="189"/>
      <c r="D72" s="199"/>
      <c r="E72" s="190"/>
      <c r="F72" s="191"/>
      <c r="G72" s="191"/>
      <c r="H72" s="192"/>
      <c r="I72" s="192"/>
      <c r="J72" s="192"/>
      <c r="K72" s="193"/>
    </row>
    <row r="73" spans="1:11" x14ac:dyDescent="0.2">
      <c r="G73" s="369" t="s">
        <v>128</v>
      </c>
      <c r="H73" s="370"/>
      <c r="I73" s="371"/>
      <c r="J73" s="178">
        <f>SUM(J5:J26)</f>
        <v>30</v>
      </c>
      <c r="K73" s="179">
        <f>SUM(K5:K26)</f>
        <v>420</v>
      </c>
    </row>
    <row r="74" spans="1:11" ht="15" thickBot="1" x14ac:dyDescent="0.25">
      <c r="G74" s="372" t="s">
        <v>129</v>
      </c>
      <c r="H74" s="373"/>
      <c r="I74" s="374"/>
      <c r="J74" s="133">
        <v>0.1</v>
      </c>
      <c r="K74" s="134">
        <f>(J73/K73)*J74*100</f>
        <v>0.7142857142857143</v>
      </c>
    </row>
  </sheetData>
  <mergeCells count="14">
    <mergeCell ref="G73:I73"/>
    <mergeCell ref="G74:I74"/>
    <mergeCell ref="A1:C1"/>
    <mergeCell ref="F1:K1"/>
    <mergeCell ref="A9:K10"/>
    <mergeCell ref="A12:K12"/>
    <mergeCell ref="A16:K16"/>
    <mergeCell ref="A18:K18"/>
    <mergeCell ref="A24:K24"/>
    <mergeCell ref="A42:K42"/>
    <mergeCell ref="A48:K48"/>
    <mergeCell ref="A55:K55"/>
    <mergeCell ref="A62:K62"/>
    <mergeCell ref="A27:K27"/>
  </mergeCells>
  <dataValidations count="1">
    <dataValidation type="list" allowBlank="1" showInputMessage="1" showErrorMessage="1" sqref="G6:G8" xr:uid="{00000000-0002-0000-0500-000000000000}">
      <formula1>$N$4:$N$6</formula1>
    </dataValidation>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500-000001000000}">
          <x14:formula1>
            <xm:f>'C:\Users\maphumO\AppData\Local\Microsoft\Windows\Temporary Internet Files\Content.Outlook\JZGJHKN1\[20200302 PED Coal Automation Technical Evaluation Criteria_v0.6.xlsx]Instructions'!#REF!</xm:f>
          </x14:formula1>
          <xm:sqref>H26</xm:sqref>
        </x14:dataValidation>
        <x14:dataValidation type="list" allowBlank="1" showInputMessage="1" showErrorMessage="1" xr:uid="{00000000-0002-0000-0500-000002000000}">
          <x14:formula1>
            <xm:f>'C:\Users\NcoboX\AppData\Local\Microsoft\Windows\INetCache\Content.Outlook\9OG06AP0\[PED evaluation criteria_020320_ITOT_v0.1.xlsx]Instructions'!#REF!</xm:f>
          </x14:formula1>
          <xm:sqref>G5</xm:sqref>
        </x14:dataValidation>
        <x14:dataValidation type="list" allowBlank="1" showInputMessage="1" showErrorMessage="1" xr:uid="{00000000-0002-0000-0500-000003000000}">
          <x14:formula1>
            <xm:f>'1. Instructions'!$B$58:$B$60</xm:f>
          </x14:formula1>
          <xm:sqref>H5:H8 H28:H41 H63:H68 H56:H61 H49:H54 H43:H47 H25 H19:H23 H17 H13:H15 H11</xm:sqref>
        </x14:dataValidation>
        <x14:dataValidation type="list" allowBlank="1" showInputMessage="1" showErrorMessage="1" xr:uid="{00000000-0002-0000-0500-000004000000}">
          <x14:formula1>
            <xm:f>'1. Instructions'!$B$53:$B$55</xm:f>
          </x14:formula1>
          <xm:sqref>B63:B68 B28:B41 B5:B8 B56:B61 B49:B54 B43:B47 B25:B26 B19:B23 B17 B13:B15 B11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16"/>
  <sheetViews>
    <sheetView topLeftCell="A16" zoomScale="85" zoomScaleNormal="85" workbookViewId="0"/>
  </sheetViews>
  <sheetFormatPr defaultColWidth="8.5703125" defaultRowHeight="15" x14ac:dyDescent="0.25"/>
  <cols>
    <col min="1" max="1" width="7.85546875" customWidth="1"/>
    <col min="2" max="2" width="58.5703125" style="15" customWidth="1"/>
    <col min="3" max="3" width="17.7109375" customWidth="1"/>
    <col min="4" max="4" width="25.5703125" customWidth="1"/>
    <col min="5" max="5" width="25.5703125" style="40" customWidth="1"/>
    <col min="6" max="6" width="12.5703125" customWidth="1"/>
    <col min="7" max="7" width="25.140625" customWidth="1"/>
    <col min="8" max="8" width="15" customWidth="1"/>
    <col min="9" max="9" width="10.85546875" style="40" customWidth="1"/>
    <col min="10" max="10" width="10.42578125" customWidth="1"/>
    <col min="11" max="11" width="10.85546875" customWidth="1"/>
  </cols>
  <sheetData>
    <row r="1" spans="1:11" ht="16.350000000000001" customHeight="1" thickBot="1" x14ac:dyDescent="0.3">
      <c r="A1" s="41"/>
      <c r="B1" s="42"/>
      <c r="C1" s="43"/>
      <c r="D1" s="41"/>
      <c r="E1" s="41"/>
      <c r="F1" s="41"/>
      <c r="G1" s="41"/>
      <c r="H1" s="63" t="s">
        <v>32</v>
      </c>
      <c r="I1" s="63"/>
      <c r="J1" s="63"/>
      <c r="K1" s="63"/>
    </row>
    <row r="2" spans="1:11" s="17" customFormat="1" ht="21" thickBot="1" x14ac:dyDescent="0.3">
      <c r="A2" s="41"/>
      <c r="B2" s="357" t="s">
        <v>43</v>
      </c>
      <c r="C2" s="358"/>
      <c r="D2" s="358"/>
      <c r="E2" s="358"/>
      <c r="F2" s="359"/>
      <c r="G2" s="359"/>
      <c r="H2" s="359"/>
      <c r="I2" s="359"/>
      <c r="J2" s="359"/>
      <c r="K2" s="359"/>
    </row>
    <row r="3" spans="1:11" ht="15.75" thickBot="1" x14ac:dyDescent="0.3">
      <c r="A3" s="41"/>
      <c r="B3" s="42"/>
      <c r="C3" s="43"/>
      <c r="D3" s="41"/>
      <c r="E3" s="41"/>
      <c r="F3" s="41"/>
      <c r="G3" s="41"/>
      <c r="H3" s="41"/>
      <c r="I3" s="41"/>
      <c r="J3" s="41"/>
      <c r="K3" s="41"/>
    </row>
    <row r="4" spans="1:11" ht="21.6" customHeight="1" thickBot="1" x14ac:dyDescent="0.3">
      <c r="A4" s="41"/>
      <c r="B4" s="366" t="s">
        <v>1</v>
      </c>
      <c r="C4" s="367"/>
      <c r="D4" s="368"/>
      <c r="E4" s="194"/>
      <c r="F4" s="361" t="s">
        <v>38</v>
      </c>
      <c r="G4" s="362"/>
      <c r="H4" s="363"/>
      <c r="I4" s="363"/>
      <c r="J4" s="363"/>
      <c r="K4" s="364"/>
    </row>
    <row r="5" spans="1:11" ht="102.75" thickBot="1" x14ac:dyDescent="0.3">
      <c r="A5" s="41"/>
      <c r="B5" s="51" t="s">
        <v>46</v>
      </c>
      <c r="C5" s="51" t="s">
        <v>45</v>
      </c>
      <c r="D5" s="52" t="s">
        <v>31</v>
      </c>
      <c r="E5" s="52" t="s">
        <v>324</v>
      </c>
      <c r="F5" s="53" t="s">
        <v>37</v>
      </c>
      <c r="G5" s="51" t="s">
        <v>29</v>
      </c>
      <c r="H5" s="227" t="s">
        <v>39</v>
      </c>
      <c r="I5" s="226" t="s">
        <v>125</v>
      </c>
      <c r="J5" s="226" t="s">
        <v>34</v>
      </c>
      <c r="K5" s="55" t="s">
        <v>464</v>
      </c>
    </row>
    <row r="6" spans="1:11" ht="18" x14ac:dyDescent="0.25">
      <c r="A6" s="45"/>
      <c r="B6" s="60" t="s">
        <v>47</v>
      </c>
      <c r="C6" s="44"/>
      <c r="D6" s="67"/>
      <c r="E6" s="67"/>
      <c r="F6" s="50"/>
      <c r="G6" s="67"/>
      <c r="H6" s="50"/>
      <c r="I6" s="50"/>
      <c r="J6" s="50"/>
      <c r="K6" s="62"/>
    </row>
    <row r="7" spans="1:11" ht="15.75" x14ac:dyDescent="0.25">
      <c r="A7" s="46"/>
      <c r="B7" s="49" t="s">
        <v>49</v>
      </c>
      <c r="C7" s="57"/>
      <c r="D7" s="64"/>
      <c r="E7" s="64"/>
      <c r="F7" s="57"/>
      <c r="G7" s="64"/>
      <c r="H7" s="57"/>
      <c r="I7" s="57"/>
      <c r="J7" s="57"/>
      <c r="K7" s="61"/>
    </row>
    <row r="8" spans="1:11" ht="102" x14ac:dyDescent="0.25">
      <c r="A8" s="46"/>
      <c r="B8" s="10" t="s">
        <v>48</v>
      </c>
      <c r="C8" s="56" t="s">
        <v>42</v>
      </c>
      <c r="D8" s="65"/>
      <c r="E8" s="65"/>
      <c r="F8" s="58">
        <v>10</v>
      </c>
      <c r="G8" s="66"/>
      <c r="H8" s="130" t="s">
        <v>460</v>
      </c>
      <c r="I8" s="66">
        <f>VLOOKUP(H8,'1. Instructions'!$B$58:$C$60,2,FALSE)</f>
        <v>0</v>
      </c>
      <c r="J8" s="58">
        <f>IF(F8&gt;0,I8*F8,"")</f>
        <v>0</v>
      </c>
      <c r="K8" s="59">
        <f>IF(F8&gt;0,3*F8,"")</f>
        <v>30</v>
      </c>
    </row>
    <row r="9" spans="1:11" ht="15.75" x14ac:dyDescent="0.25">
      <c r="A9" s="47"/>
      <c r="B9" s="49" t="s">
        <v>50</v>
      </c>
      <c r="C9" s="74"/>
      <c r="D9" s="64"/>
      <c r="E9" s="64"/>
      <c r="F9" s="57"/>
      <c r="G9" s="64"/>
      <c r="H9" s="57"/>
      <c r="I9" s="57"/>
      <c r="J9" s="57"/>
      <c r="K9" s="61"/>
    </row>
    <row r="10" spans="1:11" ht="90" x14ac:dyDescent="0.25">
      <c r="A10" s="46"/>
      <c r="B10" s="48" t="s">
        <v>51</v>
      </c>
      <c r="C10" s="56" t="s">
        <v>41</v>
      </c>
      <c r="D10" s="65"/>
      <c r="E10" s="65"/>
      <c r="F10" s="58">
        <v>10</v>
      </c>
      <c r="G10" s="66"/>
      <c r="H10" s="130" t="s">
        <v>460</v>
      </c>
      <c r="I10" s="66">
        <f>VLOOKUP(H10,'1. Instructions'!$B$58:$C$60,2,FALSE)</f>
        <v>0</v>
      </c>
      <c r="J10" s="58">
        <f>IF(F10&gt;0,I10*F10,"")</f>
        <v>0</v>
      </c>
      <c r="K10" s="59">
        <f>IF(F10&gt;0,3*F10,"")</f>
        <v>30</v>
      </c>
    </row>
    <row r="11" spans="1:11" s="40" customFormat="1" ht="15.75" x14ac:dyDescent="0.25">
      <c r="A11" s="46"/>
      <c r="B11" s="49" t="s">
        <v>52</v>
      </c>
      <c r="C11" s="74"/>
      <c r="D11" s="64"/>
      <c r="E11" s="64"/>
      <c r="F11" s="57"/>
      <c r="G11" s="64"/>
      <c r="H11" s="57"/>
      <c r="I11" s="57"/>
      <c r="J11" s="57"/>
      <c r="K11" s="61"/>
    </row>
    <row r="12" spans="1:11" ht="77.25" x14ac:dyDescent="0.25">
      <c r="A12" s="46"/>
      <c r="B12" s="75" t="s">
        <v>53</v>
      </c>
      <c r="C12" s="56" t="s">
        <v>41</v>
      </c>
      <c r="D12" s="65"/>
      <c r="E12" s="65"/>
      <c r="F12" s="58">
        <v>10</v>
      </c>
      <c r="G12" s="76"/>
      <c r="H12" s="130" t="s">
        <v>460</v>
      </c>
      <c r="I12" s="66">
        <f>VLOOKUP(H12,'1. Instructions'!$B$58:$C$60,2,FALSE)</f>
        <v>0</v>
      </c>
      <c r="J12" s="58">
        <f>IF(F12&gt;0,I12*F12,"")</f>
        <v>0</v>
      </c>
      <c r="K12" s="59">
        <f>IF(F12&gt;0,3*F12,"")</f>
        <v>30</v>
      </c>
    </row>
    <row r="13" spans="1:11" ht="15.75" x14ac:dyDescent="0.25">
      <c r="B13" s="49" t="s">
        <v>54</v>
      </c>
      <c r="C13" s="74"/>
      <c r="D13" s="64"/>
      <c r="E13" s="64"/>
      <c r="F13" s="57"/>
      <c r="G13" s="64"/>
      <c r="H13" s="57"/>
      <c r="I13" s="57"/>
      <c r="J13" s="57"/>
      <c r="K13" s="61"/>
    </row>
    <row r="14" spans="1:11" ht="90" x14ac:dyDescent="0.25">
      <c r="B14" s="75" t="s">
        <v>55</v>
      </c>
      <c r="C14" s="56" t="s">
        <v>42</v>
      </c>
      <c r="D14" s="65"/>
      <c r="E14" s="65"/>
      <c r="F14" s="58">
        <v>10</v>
      </c>
      <c r="G14" s="76"/>
      <c r="H14" s="130" t="s">
        <v>460</v>
      </c>
      <c r="I14" s="66">
        <f>VLOOKUP(H14,'1. Instructions'!$B$58:$C$60,2,FALSE)</f>
        <v>0</v>
      </c>
      <c r="J14" s="58">
        <f>IF(F14&gt;0,I14*F14,"")</f>
        <v>0</v>
      </c>
      <c r="K14" s="59">
        <f>IF(F14&gt;0,3*F14,"")</f>
        <v>30</v>
      </c>
    </row>
    <row r="15" spans="1:11" s="40" customFormat="1" ht="15.75" x14ac:dyDescent="0.25">
      <c r="B15" s="49" t="s">
        <v>56</v>
      </c>
      <c r="C15" s="74"/>
      <c r="D15" s="64"/>
      <c r="E15" s="64"/>
      <c r="F15" s="57"/>
      <c r="G15" s="64"/>
      <c r="H15" s="57"/>
      <c r="I15" s="57"/>
      <c r="J15" s="57"/>
      <c r="K15" s="61"/>
    </row>
    <row r="16" spans="1:11" s="40" customFormat="1" ht="51.75" x14ac:dyDescent="0.25">
      <c r="B16" s="75" t="s">
        <v>57</v>
      </c>
      <c r="C16" s="56" t="s">
        <v>40</v>
      </c>
      <c r="D16" s="65"/>
      <c r="E16" s="65"/>
      <c r="F16" s="58">
        <v>5</v>
      </c>
      <c r="G16" s="76"/>
      <c r="H16" s="130" t="s">
        <v>460</v>
      </c>
      <c r="I16" s="66">
        <f>VLOOKUP(H16,'1. Instructions'!$B$58:$C$60,2,FALSE)</f>
        <v>0</v>
      </c>
      <c r="J16" s="58">
        <f>IF(F16&gt;0,I16*F16,"")</f>
        <v>0</v>
      </c>
      <c r="K16" s="59">
        <f>IF(F16&gt;0,3*F16,"")</f>
        <v>15</v>
      </c>
    </row>
  </sheetData>
  <mergeCells count="3">
    <mergeCell ref="B2:K2"/>
    <mergeCell ref="B4:D4"/>
    <mergeCell ref="F4:K4"/>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0000000}">
          <x14:formula1>
            <xm:f>'1. Instructions'!$B$53:$B$55</xm:f>
          </x14:formula1>
          <xm:sqref>C8 C16 C14 C12 C10</xm:sqref>
        </x14:dataValidation>
        <x14:dataValidation type="list" allowBlank="1" showInputMessage="1" showErrorMessage="1" xr:uid="{00000000-0002-0000-0600-000001000000}">
          <x14:formula1>
            <xm:f>'1. Instructions'!$B$58:$B$60</xm:f>
          </x14:formula1>
          <xm:sqref>H16 H8 H14 H12 H10</xm:sqref>
        </x14:dataValidation>
      </x14:dataValidations>
    </ext>
  </extLs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60"/>
  <sheetViews>
    <sheetView tabSelected="1" topLeftCell="A40" zoomScale="90" zoomScaleNormal="90" workbookViewId="0"/>
  </sheetViews>
  <sheetFormatPr defaultColWidth="8.5703125" defaultRowHeight="15" x14ac:dyDescent="0.25"/>
  <cols>
    <col min="2" max="2" width="54.85546875" style="14" customWidth="1"/>
    <col min="3" max="3" width="18.5703125" style="15" customWidth="1"/>
    <col min="4" max="4" width="34.28515625" style="15" customWidth="1"/>
    <col min="5" max="5" width="17.5703125" style="15" customWidth="1"/>
    <col min="6" max="6" width="12" customWidth="1"/>
    <col min="7" max="7" width="17.42578125" customWidth="1"/>
    <col min="8" max="8" width="16.140625" customWidth="1"/>
    <col min="9" max="9" width="11.7109375" style="40" customWidth="1"/>
    <col min="10" max="10" width="10.5703125" customWidth="1"/>
    <col min="11" max="11" width="11.7109375" customWidth="1"/>
  </cols>
  <sheetData>
    <row r="1" spans="2:11" ht="15.75" thickBot="1" x14ac:dyDescent="0.3">
      <c r="B1" s="42"/>
      <c r="C1" s="43"/>
      <c r="D1" s="41"/>
      <c r="E1" s="41"/>
      <c r="F1" s="41"/>
      <c r="G1" s="41"/>
      <c r="H1" s="63" t="s">
        <v>32</v>
      </c>
      <c r="I1" s="63"/>
      <c r="J1" s="63"/>
      <c r="K1" s="63"/>
    </row>
    <row r="2" spans="2:11" ht="21" thickBot="1" x14ac:dyDescent="0.3">
      <c r="B2" s="357" t="s">
        <v>43</v>
      </c>
      <c r="C2" s="358"/>
      <c r="D2" s="358"/>
      <c r="E2" s="358"/>
      <c r="F2" s="359"/>
      <c r="G2" s="359"/>
      <c r="H2" s="359"/>
      <c r="I2" s="359"/>
      <c r="J2" s="359"/>
      <c r="K2" s="359"/>
    </row>
    <row r="3" spans="2:11" ht="15.75" thickBot="1" x14ac:dyDescent="0.3">
      <c r="B3" s="42"/>
      <c r="C3" s="43"/>
      <c r="D3" s="41"/>
      <c r="E3" s="41"/>
      <c r="F3" s="41"/>
      <c r="G3" s="41"/>
      <c r="H3" s="41"/>
      <c r="I3" s="41"/>
      <c r="J3" s="41"/>
      <c r="K3" s="41"/>
    </row>
    <row r="4" spans="2:11" ht="21" thickBot="1" x14ac:dyDescent="0.3">
      <c r="B4" s="366" t="s">
        <v>1</v>
      </c>
      <c r="C4" s="367"/>
      <c r="D4" s="368"/>
      <c r="E4" s="194"/>
      <c r="F4" s="361" t="s">
        <v>38</v>
      </c>
      <c r="G4" s="362"/>
      <c r="H4" s="363"/>
      <c r="I4" s="363"/>
      <c r="J4" s="363"/>
      <c r="K4" s="364"/>
    </row>
    <row r="5" spans="2:11" ht="102.75" thickBot="1" x14ac:dyDescent="0.3">
      <c r="B5" s="51" t="s">
        <v>46</v>
      </c>
      <c r="C5" s="51" t="s">
        <v>45</v>
      </c>
      <c r="D5" s="52" t="s">
        <v>31</v>
      </c>
      <c r="E5" s="52" t="s">
        <v>324</v>
      </c>
      <c r="F5" s="53" t="s">
        <v>37</v>
      </c>
      <c r="G5" s="51" t="s">
        <v>29</v>
      </c>
      <c r="H5" s="227" t="s">
        <v>39</v>
      </c>
      <c r="I5" s="226" t="s">
        <v>125</v>
      </c>
      <c r="J5" s="226" t="s">
        <v>34</v>
      </c>
      <c r="K5" s="55" t="s">
        <v>464</v>
      </c>
    </row>
    <row r="6" spans="2:11" ht="18" x14ac:dyDescent="0.25">
      <c r="B6" s="60" t="s">
        <v>65</v>
      </c>
      <c r="C6" s="44"/>
      <c r="D6" s="67"/>
      <c r="E6" s="67"/>
      <c r="F6" s="50"/>
      <c r="G6" s="67"/>
      <c r="H6" s="50"/>
      <c r="I6" s="50"/>
      <c r="J6" s="50"/>
      <c r="K6" s="62"/>
    </row>
    <row r="7" spans="2:11" ht="16.5" thickBot="1" x14ac:dyDescent="0.3">
      <c r="B7" s="49" t="s">
        <v>66</v>
      </c>
      <c r="C7" s="57"/>
      <c r="D7" s="64"/>
      <c r="E7" s="64"/>
      <c r="F7" s="57"/>
      <c r="G7" s="64"/>
      <c r="H7" s="57"/>
      <c r="I7" s="57"/>
      <c r="J7" s="57"/>
      <c r="K7" s="61"/>
    </row>
    <row r="8" spans="2:11" ht="51.75" thickBot="1" x14ac:dyDescent="0.3">
      <c r="B8" s="197" t="s">
        <v>468</v>
      </c>
      <c r="C8" s="56" t="s">
        <v>42</v>
      </c>
      <c r="D8" s="65"/>
      <c r="E8" s="65"/>
      <c r="F8" s="58">
        <v>10</v>
      </c>
      <c r="G8" s="66"/>
      <c r="H8" s="130" t="s">
        <v>460</v>
      </c>
      <c r="I8" s="66">
        <f>VLOOKUP(H8,'1. Instructions'!$B$58:$C$60,2,FALSE)</f>
        <v>0</v>
      </c>
      <c r="J8" s="58">
        <f>IF(F8&gt;0,I8*F8,"")</f>
        <v>0</v>
      </c>
      <c r="K8" s="59">
        <f>IF(F8&gt;0,3*F8,"")</f>
        <v>30</v>
      </c>
    </row>
    <row r="9" spans="2:11" s="40" customFormat="1" ht="39" thickBot="1" x14ac:dyDescent="0.3">
      <c r="B9" s="197" t="s">
        <v>469</v>
      </c>
      <c r="C9" s="56" t="s">
        <v>41</v>
      </c>
      <c r="D9" s="65"/>
      <c r="E9" s="65"/>
      <c r="F9" s="58">
        <v>10</v>
      </c>
      <c r="G9" s="66"/>
      <c r="H9" s="130" t="s">
        <v>460</v>
      </c>
      <c r="I9" s="66">
        <f>VLOOKUP(H9,'1. Instructions'!$B$58:$C$60,2,FALSE)</f>
        <v>0</v>
      </c>
      <c r="J9" s="58">
        <f t="shared" ref="J9:J21" si="0">IF(F9&gt;0,I9*F9,"")</f>
        <v>0</v>
      </c>
      <c r="K9" s="59">
        <f t="shared" ref="K9:K21" si="1">IF(F9&gt;0,3*F9,"")</f>
        <v>30</v>
      </c>
    </row>
    <row r="10" spans="2:11" s="40" customFormat="1" ht="26.25" thickBot="1" x14ac:dyDescent="0.3">
      <c r="B10" s="197" t="s">
        <v>470</v>
      </c>
      <c r="C10" s="56" t="s">
        <v>42</v>
      </c>
      <c r="D10" s="65"/>
      <c r="E10" s="65"/>
      <c r="F10" s="58">
        <v>10</v>
      </c>
      <c r="G10" s="66"/>
      <c r="H10" s="130" t="s">
        <v>460</v>
      </c>
      <c r="I10" s="66">
        <f>VLOOKUP(H10,'1. Instructions'!$B$58:$C$60,2,FALSE)</f>
        <v>0</v>
      </c>
      <c r="J10" s="58">
        <f t="shared" si="0"/>
        <v>0</v>
      </c>
      <c r="K10" s="59">
        <f t="shared" si="1"/>
        <v>30</v>
      </c>
    </row>
    <row r="11" spans="2:11" s="40" customFormat="1" ht="39" thickBot="1" x14ac:dyDescent="0.3">
      <c r="B11" s="10" t="s">
        <v>471</v>
      </c>
      <c r="C11" s="56" t="s">
        <v>42</v>
      </c>
      <c r="D11" s="65"/>
      <c r="E11" s="65"/>
      <c r="F11" s="58">
        <v>10</v>
      </c>
      <c r="G11" s="66"/>
      <c r="H11" s="130" t="s">
        <v>460</v>
      </c>
      <c r="I11" s="66">
        <f>VLOOKUP(H11,'1. Instructions'!$B$58:$C$60,2,FALSE)</f>
        <v>0</v>
      </c>
      <c r="J11" s="58">
        <f t="shared" si="0"/>
        <v>0</v>
      </c>
      <c r="K11" s="59">
        <f t="shared" si="1"/>
        <v>30</v>
      </c>
    </row>
    <row r="12" spans="2:11" s="40" customFormat="1" ht="26.25" thickBot="1" x14ac:dyDescent="0.3">
      <c r="B12" s="197" t="s">
        <v>472</v>
      </c>
      <c r="C12" s="56" t="s">
        <v>42</v>
      </c>
      <c r="D12" s="65"/>
      <c r="E12" s="65"/>
      <c r="F12" s="58">
        <v>10</v>
      </c>
      <c r="G12" s="66"/>
      <c r="H12" s="130" t="s">
        <v>460</v>
      </c>
      <c r="I12" s="66">
        <f>VLOOKUP(H12,'1. Instructions'!$B$58:$C$60,2,FALSE)</f>
        <v>0</v>
      </c>
      <c r="J12" s="58">
        <f t="shared" si="0"/>
        <v>0</v>
      </c>
      <c r="K12" s="59">
        <f t="shared" si="1"/>
        <v>30</v>
      </c>
    </row>
    <row r="13" spans="2:11" s="40" customFormat="1" ht="26.25" thickBot="1" x14ac:dyDescent="0.3">
      <c r="B13" s="198" t="s">
        <v>473</v>
      </c>
      <c r="C13" s="56" t="s">
        <v>42</v>
      </c>
      <c r="D13" s="65"/>
      <c r="E13" s="65"/>
      <c r="F13" s="58">
        <v>10</v>
      </c>
      <c r="G13" s="66"/>
      <c r="H13" s="130" t="s">
        <v>460</v>
      </c>
      <c r="I13" s="66">
        <f>VLOOKUP(H13,'1. Instructions'!$B$58:$C$60,2,FALSE)</f>
        <v>0</v>
      </c>
      <c r="J13" s="58">
        <f t="shared" si="0"/>
        <v>0</v>
      </c>
      <c r="K13" s="59">
        <f t="shared" si="1"/>
        <v>30</v>
      </c>
    </row>
    <row r="14" spans="2:11" s="40" customFormat="1" ht="39" customHeight="1" thickBot="1" x14ac:dyDescent="0.3">
      <c r="B14" s="198" t="s">
        <v>474</v>
      </c>
      <c r="C14" s="56" t="s">
        <v>42</v>
      </c>
      <c r="D14" s="65"/>
      <c r="E14" s="65"/>
      <c r="F14" s="58">
        <v>5</v>
      </c>
      <c r="G14" s="66"/>
      <c r="H14" s="130" t="s">
        <v>460</v>
      </c>
      <c r="I14" s="66">
        <f>VLOOKUP(H14,'1. Instructions'!$B$58:$C$60,2,FALSE)</f>
        <v>0</v>
      </c>
      <c r="J14" s="58">
        <f t="shared" si="0"/>
        <v>0</v>
      </c>
      <c r="K14" s="59">
        <f t="shared" si="1"/>
        <v>15</v>
      </c>
    </row>
    <row r="15" spans="2:11" s="40" customFormat="1" ht="26.25" thickBot="1" x14ac:dyDescent="0.3">
      <c r="B15" s="198" t="s">
        <v>475</v>
      </c>
      <c r="C15" s="56" t="s">
        <v>42</v>
      </c>
      <c r="D15" s="65"/>
      <c r="E15" s="65"/>
      <c r="F15" s="58">
        <v>5</v>
      </c>
      <c r="G15" s="66"/>
      <c r="H15" s="130" t="s">
        <v>460</v>
      </c>
      <c r="I15" s="66">
        <f>VLOOKUP(H15,'1. Instructions'!$B$58:$C$60,2,FALSE)</f>
        <v>0</v>
      </c>
      <c r="J15" s="58">
        <f t="shared" si="0"/>
        <v>0</v>
      </c>
      <c r="K15" s="59">
        <f t="shared" si="1"/>
        <v>15</v>
      </c>
    </row>
    <row r="16" spans="2:11" s="40" customFormat="1" ht="39" thickBot="1" x14ac:dyDescent="0.3">
      <c r="B16" s="197" t="s">
        <v>476</v>
      </c>
      <c r="C16" s="56" t="s">
        <v>42</v>
      </c>
      <c r="D16" s="65"/>
      <c r="E16" s="65"/>
      <c r="F16" s="58">
        <v>10</v>
      </c>
      <c r="G16" s="66"/>
      <c r="H16" s="130" t="s">
        <v>460</v>
      </c>
      <c r="I16" s="66">
        <f>VLOOKUP(H16,'1. Instructions'!$B$58:$C$60,2,FALSE)</f>
        <v>0</v>
      </c>
      <c r="J16" s="58">
        <f t="shared" si="0"/>
        <v>0</v>
      </c>
      <c r="K16" s="59">
        <f t="shared" si="1"/>
        <v>30</v>
      </c>
    </row>
    <row r="17" spans="2:11" s="40" customFormat="1" ht="39" thickBot="1" x14ac:dyDescent="0.3">
      <c r="B17" s="198" t="s">
        <v>477</v>
      </c>
      <c r="C17" s="56" t="s">
        <v>42</v>
      </c>
      <c r="D17" s="65"/>
      <c r="E17" s="65"/>
      <c r="F17" s="58">
        <v>10</v>
      </c>
      <c r="G17" s="66"/>
      <c r="H17" s="130" t="s">
        <v>460</v>
      </c>
      <c r="I17" s="66">
        <f>VLOOKUP(H17,'1. Instructions'!$B$58:$C$60,2,FALSE)</f>
        <v>0</v>
      </c>
      <c r="J17" s="58">
        <f t="shared" si="0"/>
        <v>0</v>
      </c>
      <c r="K17" s="59">
        <f t="shared" si="1"/>
        <v>30</v>
      </c>
    </row>
    <row r="18" spans="2:11" s="40" customFormat="1" ht="77.25" thickBot="1" x14ac:dyDescent="0.3">
      <c r="B18" s="198" t="s">
        <v>478</v>
      </c>
      <c r="C18" s="56" t="s">
        <v>42</v>
      </c>
      <c r="D18" s="65"/>
      <c r="E18" s="65"/>
      <c r="F18" s="58">
        <v>10</v>
      </c>
      <c r="G18" s="66"/>
      <c r="H18" s="130" t="s">
        <v>460</v>
      </c>
      <c r="I18" s="66">
        <f>VLOOKUP(H18,'1. Instructions'!$B$58:$C$60,2,FALSE)</f>
        <v>0</v>
      </c>
      <c r="J18" s="58">
        <f t="shared" si="0"/>
        <v>0</v>
      </c>
      <c r="K18" s="59">
        <f t="shared" si="1"/>
        <v>30</v>
      </c>
    </row>
    <row r="19" spans="2:11" s="40" customFormat="1" ht="39" thickBot="1" x14ac:dyDescent="0.3">
      <c r="B19" s="197" t="s">
        <v>479</v>
      </c>
      <c r="C19" s="56" t="s">
        <v>42</v>
      </c>
      <c r="D19" s="65"/>
      <c r="E19" s="65"/>
      <c r="F19" s="58">
        <v>10</v>
      </c>
      <c r="G19" s="66"/>
      <c r="H19" s="130" t="s">
        <v>460</v>
      </c>
      <c r="I19" s="66">
        <f>VLOOKUP(H19,'1. Instructions'!$B$58:$C$60,2,FALSE)</f>
        <v>0</v>
      </c>
      <c r="J19" s="58">
        <f t="shared" si="0"/>
        <v>0</v>
      </c>
      <c r="K19" s="59">
        <f t="shared" si="1"/>
        <v>30</v>
      </c>
    </row>
    <row r="20" spans="2:11" s="40" customFormat="1" ht="65.25" customHeight="1" thickBot="1" x14ac:dyDescent="0.3">
      <c r="B20" s="198" t="s">
        <v>480</v>
      </c>
      <c r="C20" s="56" t="s">
        <v>42</v>
      </c>
      <c r="D20" s="65"/>
      <c r="E20" s="65"/>
      <c r="F20" s="58">
        <v>10</v>
      </c>
      <c r="G20" s="66"/>
      <c r="H20" s="130" t="s">
        <v>460</v>
      </c>
      <c r="I20" s="66">
        <f>VLOOKUP(H20,'1. Instructions'!$B$58:$C$60,2,FALSE)</f>
        <v>0</v>
      </c>
      <c r="J20" s="58">
        <f t="shared" si="0"/>
        <v>0</v>
      </c>
      <c r="K20" s="59">
        <f t="shared" si="1"/>
        <v>30</v>
      </c>
    </row>
    <row r="21" spans="2:11" s="40" customFormat="1" ht="26.25" thickBot="1" x14ac:dyDescent="0.3">
      <c r="B21" s="198" t="s">
        <v>481</v>
      </c>
      <c r="C21" s="56" t="s">
        <v>42</v>
      </c>
      <c r="D21" s="65"/>
      <c r="E21" s="65"/>
      <c r="F21" s="58">
        <v>10</v>
      </c>
      <c r="G21" s="66"/>
      <c r="H21" s="130" t="s">
        <v>460</v>
      </c>
      <c r="I21" s="66">
        <f>VLOOKUP(H21,'1. Instructions'!$B$58:$C$60,2,FALSE)</f>
        <v>0</v>
      </c>
      <c r="J21" s="58">
        <f t="shared" si="0"/>
        <v>0</v>
      </c>
      <c r="K21" s="59">
        <f t="shared" si="1"/>
        <v>30</v>
      </c>
    </row>
    <row r="22" spans="2:11" ht="15.75" x14ac:dyDescent="0.25">
      <c r="B22" s="49" t="s">
        <v>69</v>
      </c>
      <c r="C22" s="74"/>
      <c r="D22" s="64"/>
      <c r="E22" s="64"/>
      <c r="F22" s="57"/>
      <c r="G22" s="64"/>
      <c r="H22" s="57"/>
      <c r="I22" s="57"/>
      <c r="J22" s="57"/>
      <c r="K22" s="61"/>
    </row>
    <row r="23" spans="2:11" ht="77.25" x14ac:dyDescent="0.25">
      <c r="B23" s="48" t="s">
        <v>70</v>
      </c>
      <c r="C23" s="56" t="s">
        <v>42</v>
      </c>
      <c r="D23" s="65"/>
      <c r="E23" s="65"/>
      <c r="F23" s="58">
        <v>10</v>
      </c>
      <c r="G23" s="66"/>
      <c r="H23" s="130" t="s">
        <v>460</v>
      </c>
      <c r="I23" s="66">
        <f>VLOOKUP(H23,'1. Instructions'!$B$58:$C$60,2,FALSE)</f>
        <v>0</v>
      </c>
      <c r="J23" s="58">
        <f>IF(F23&gt;0,I23*F23,"")</f>
        <v>0</v>
      </c>
      <c r="K23" s="59">
        <f>IF(F23&gt;0,3*F23,"")</f>
        <v>30</v>
      </c>
    </row>
    <row r="24" spans="2:11" ht="15.75" x14ac:dyDescent="0.25">
      <c r="B24" s="49" t="s">
        <v>71</v>
      </c>
      <c r="C24" s="74"/>
      <c r="D24" s="64"/>
      <c r="E24" s="64"/>
      <c r="F24" s="57"/>
      <c r="G24" s="64"/>
      <c r="H24" s="57"/>
      <c r="I24" s="57"/>
      <c r="J24" s="57"/>
      <c r="K24" s="61"/>
    </row>
    <row r="25" spans="2:11" ht="66.75" customHeight="1" x14ac:dyDescent="0.25">
      <c r="B25" s="297" t="s">
        <v>97</v>
      </c>
      <c r="C25" s="56" t="s">
        <v>41</v>
      </c>
      <c r="D25" s="65"/>
      <c r="E25" s="65"/>
      <c r="F25" s="58">
        <v>10</v>
      </c>
      <c r="G25" s="66"/>
      <c r="H25" s="130" t="s">
        <v>460</v>
      </c>
      <c r="I25" s="66">
        <f>VLOOKUP(H25,'1. Instructions'!$B$58:$C$60,2,FALSE)</f>
        <v>0</v>
      </c>
      <c r="J25" s="58">
        <f>IF(F25&gt;0,I25*F25,"")</f>
        <v>0</v>
      </c>
      <c r="K25" s="59">
        <f>IF(F25&gt;0,3*F25,"")</f>
        <v>30</v>
      </c>
    </row>
    <row r="26" spans="2:11" s="40" customFormat="1" ht="90" x14ac:dyDescent="0.25">
      <c r="B26" s="298" t="s">
        <v>490</v>
      </c>
      <c r="C26" s="56" t="s">
        <v>42</v>
      </c>
      <c r="D26" s="65"/>
      <c r="E26" s="65"/>
      <c r="F26" s="58">
        <v>10</v>
      </c>
      <c r="G26" s="66"/>
      <c r="H26" s="130" t="s">
        <v>460</v>
      </c>
      <c r="I26" s="66">
        <f>VLOOKUP(H26,'1. Instructions'!$B$58:$C$60,2,FALSE)</f>
        <v>0</v>
      </c>
      <c r="J26" s="58">
        <f>IF(F26&gt;0,I26*F26,"")</f>
        <v>0</v>
      </c>
      <c r="K26" s="59">
        <f>IF(F26&gt;0,3*F26,"")</f>
        <v>30</v>
      </c>
    </row>
    <row r="27" spans="2:11" s="40" customFormat="1" ht="179.25" x14ac:dyDescent="0.25">
      <c r="B27" s="48" t="s">
        <v>491</v>
      </c>
      <c r="C27" s="56" t="s">
        <v>42</v>
      </c>
      <c r="D27" s="65"/>
      <c r="E27" s="65"/>
      <c r="F27" s="58">
        <v>10</v>
      </c>
      <c r="G27" s="66"/>
      <c r="H27" s="130" t="s">
        <v>460</v>
      </c>
      <c r="I27" s="66">
        <f>VLOOKUP(H27,'1. Instructions'!$B$58:$C$60,2,FALSE)</f>
        <v>0</v>
      </c>
      <c r="J27" s="58">
        <f>IF(F27&gt;0,I27*F27,"")</f>
        <v>0</v>
      </c>
      <c r="K27" s="59">
        <f>IF(F27&gt;0,3*F27,"")</f>
        <v>30</v>
      </c>
    </row>
    <row r="28" spans="2:11" ht="31.5" x14ac:dyDescent="0.25">
      <c r="B28" s="49" t="s">
        <v>465</v>
      </c>
      <c r="C28" s="74"/>
      <c r="D28" s="64"/>
      <c r="E28" s="64"/>
      <c r="F28" s="57"/>
      <c r="G28" s="64"/>
      <c r="H28" s="57"/>
      <c r="I28" s="57"/>
      <c r="J28" s="57"/>
      <c r="K28" s="61"/>
    </row>
    <row r="29" spans="2:11" ht="77.25" x14ac:dyDescent="0.25">
      <c r="B29" s="48" t="s">
        <v>466</v>
      </c>
      <c r="C29" s="56" t="s">
        <v>42</v>
      </c>
      <c r="D29" s="65"/>
      <c r="E29" s="65"/>
      <c r="F29" s="58">
        <v>5</v>
      </c>
      <c r="G29" s="66"/>
      <c r="H29" s="130" t="s">
        <v>460</v>
      </c>
      <c r="I29" s="66">
        <f>VLOOKUP(H29,'1. Instructions'!$B$58:$C$60,2,FALSE)</f>
        <v>0</v>
      </c>
      <c r="J29" s="58">
        <f t="shared" ref="J29:J34" si="2">IF(F29&gt;0,I29*F29,"")</f>
        <v>0</v>
      </c>
      <c r="K29" s="59">
        <f t="shared" ref="K29:K34" si="3">IF(F29&gt;0,3*F29,"")</f>
        <v>15</v>
      </c>
    </row>
    <row r="30" spans="2:11" ht="58.5" customHeight="1" x14ac:dyDescent="0.25">
      <c r="B30" s="291" t="s">
        <v>467</v>
      </c>
      <c r="C30" s="56" t="s">
        <v>42</v>
      </c>
      <c r="D30" s="65"/>
      <c r="E30" s="65"/>
      <c r="F30" s="58">
        <v>5</v>
      </c>
      <c r="G30" s="66"/>
      <c r="H30" s="130" t="s">
        <v>460</v>
      </c>
      <c r="I30" s="66">
        <f>VLOOKUP(H30,'1. Instructions'!$B$58:$C$60,2,FALSE)</f>
        <v>0</v>
      </c>
      <c r="J30" s="58">
        <f t="shared" si="2"/>
        <v>0</v>
      </c>
      <c r="K30" s="59">
        <f t="shared" si="3"/>
        <v>15</v>
      </c>
    </row>
    <row r="31" spans="2:11" ht="77.25" x14ac:dyDescent="0.25">
      <c r="B31" s="48" t="s">
        <v>492</v>
      </c>
      <c r="C31" s="56" t="s">
        <v>42</v>
      </c>
      <c r="D31" s="65"/>
      <c r="E31" s="65"/>
      <c r="F31" s="58">
        <v>5</v>
      </c>
      <c r="G31" s="66"/>
      <c r="H31" s="130" t="s">
        <v>460</v>
      </c>
      <c r="I31" s="66">
        <f>VLOOKUP(H31,'1. Instructions'!$B$58:$C$60,2,FALSE)</f>
        <v>0</v>
      </c>
      <c r="J31" s="58">
        <f t="shared" si="2"/>
        <v>0</v>
      </c>
      <c r="K31" s="59">
        <f t="shared" si="3"/>
        <v>15</v>
      </c>
    </row>
    <row r="32" spans="2:11" s="40" customFormat="1" ht="39" x14ac:dyDescent="0.25">
      <c r="B32" s="48" t="s">
        <v>493</v>
      </c>
      <c r="C32" s="56" t="s">
        <v>42</v>
      </c>
      <c r="D32" s="65"/>
      <c r="E32" s="65"/>
      <c r="F32" s="58">
        <v>5</v>
      </c>
      <c r="G32" s="66"/>
      <c r="H32" s="130" t="s">
        <v>460</v>
      </c>
      <c r="I32" s="66">
        <f>VLOOKUP(H32,'1. Instructions'!$B$58:$C$60,2,FALSE)</f>
        <v>0</v>
      </c>
      <c r="J32" s="58">
        <f t="shared" si="2"/>
        <v>0</v>
      </c>
      <c r="K32" s="59">
        <f t="shared" si="3"/>
        <v>15</v>
      </c>
    </row>
    <row r="33" spans="2:11" s="40" customFormat="1" ht="42.75" customHeight="1" x14ac:dyDescent="0.25">
      <c r="B33" s="291" t="s">
        <v>74</v>
      </c>
      <c r="C33" s="56" t="s">
        <v>42</v>
      </c>
      <c r="D33" s="65"/>
      <c r="E33" s="65"/>
      <c r="F33" s="58">
        <v>5</v>
      </c>
      <c r="G33" s="66"/>
      <c r="H33" s="130" t="s">
        <v>460</v>
      </c>
      <c r="I33" s="66">
        <f>VLOOKUP(H33,'1. Instructions'!$B$58:$C$60,2,FALSE)</f>
        <v>0</v>
      </c>
      <c r="J33" s="58">
        <f t="shared" si="2"/>
        <v>0</v>
      </c>
      <c r="K33" s="59">
        <f t="shared" si="3"/>
        <v>15</v>
      </c>
    </row>
    <row r="34" spans="2:11" s="40" customFormat="1" ht="30" customHeight="1" x14ac:dyDescent="0.25">
      <c r="B34" s="291" t="s">
        <v>482</v>
      </c>
      <c r="C34" s="56" t="s">
        <v>42</v>
      </c>
      <c r="D34" s="65"/>
      <c r="E34" s="65"/>
      <c r="F34" s="58">
        <v>5</v>
      </c>
      <c r="G34" s="66"/>
      <c r="H34" s="130" t="s">
        <v>460</v>
      </c>
      <c r="I34" s="66">
        <f>VLOOKUP(H34,'1. Instructions'!$B$58:$C$60,2,FALSE)</f>
        <v>0</v>
      </c>
      <c r="J34" s="58">
        <f t="shared" si="2"/>
        <v>0</v>
      </c>
      <c r="K34" s="59">
        <f t="shared" si="3"/>
        <v>15</v>
      </c>
    </row>
    <row r="35" spans="2:11" ht="15.75" x14ac:dyDescent="0.25">
      <c r="B35" s="49" t="s">
        <v>76</v>
      </c>
      <c r="C35" s="74"/>
      <c r="D35" s="64"/>
      <c r="E35" s="64"/>
      <c r="F35" s="57"/>
      <c r="G35" s="64"/>
      <c r="H35" s="57"/>
      <c r="I35" s="57"/>
      <c r="J35" s="57"/>
      <c r="K35" s="61"/>
    </row>
    <row r="36" spans="2:11" ht="38.25" x14ac:dyDescent="0.25">
      <c r="B36" s="291" t="s">
        <v>73</v>
      </c>
      <c r="C36" s="56" t="s">
        <v>42</v>
      </c>
      <c r="D36" s="65"/>
      <c r="E36" s="65"/>
      <c r="F36" s="58">
        <v>10</v>
      </c>
      <c r="G36" s="66"/>
      <c r="H36" s="130" t="s">
        <v>460</v>
      </c>
      <c r="I36" s="66">
        <f>VLOOKUP(H36,'1. Instructions'!$B$58:$C$60,2,FALSE)</f>
        <v>0</v>
      </c>
      <c r="J36" s="58">
        <f>IF(F36&gt;0,I36*F36,"")</f>
        <v>0</v>
      </c>
      <c r="K36" s="59">
        <f>IF(F36&gt;0,3*F36,"")</f>
        <v>30</v>
      </c>
    </row>
    <row r="37" spans="2:11" s="40" customFormat="1" ht="51" x14ac:dyDescent="0.25">
      <c r="B37" s="291" t="s">
        <v>77</v>
      </c>
      <c r="C37" s="56" t="s">
        <v>42</v>
      </c>
      <c r="D37" s="65"/>
      <c r="E37" s="65"/>
      <c r="F37" s="58">
        <v>10</v>
      </c>
      <c r="G37" s="66"/>
      <c r="H37" s="130" t="s">
        <v>460</v>
      </c>
      <c r="I37" s="66">
        <f>VLOOKUP(H37,'1. Instructions'!$B$58:$C$60,2,FALSE)</f>
        <v>0</v>
      </c>
      <c r="J37" s="58">
        <f>IF(F37&gt;0,I37*F37,"")</f>
        <v>0</v>
      </c>
      <c r="K37" s="59">
        <f>IF(F37&gt;0,3*F37,"")</f>
        <v>30</v>
      </c>
    </row>
    <row r="38" spans="2:11" ht="39.75" customHeight="1" x14ac:dyDescent="0.25">
      <c r="B38" s="291" t="s">
        <v>484</v>
      </c>
      <c r="C38" s="56" t="s">
        <v>42</v>
      </c>
      <c r="D38" s="65"/>
      <c r="E38" s="78"/>
      <c r="F38" s="50"/>
      <c r="G38" s="67"/>
      <c r="H38" s="50"/>
      <c r="I38" s="50"/>
      <c r="J38" s="50"/>
      <c r="K38" s="62"/>
    </row>
    <row r="39" spans="2:11" s="40" customFormat="1" ht="32.25" customHeight="1" x14ac:dyDescent="0.25">
      <c r="B39" s="291" t="s">
        <v>78</v>
      </c>
      <c r="C39" s="56" t="s">
        <v>42</v>
      </c>
      <c r="D39" s="65"/>
      <c r="E39" s="78"/>
      <c r="F39" s="50"/>
      <c r="G39" s="50"/>
      <c r="H39" s="50"/>
      <c r="I39" s="50"/>
      <c r="J39" s="50"/>
      <c r="K39" s="50"/>
    </row>
    <row r="40" spans="2:11" s="40" customFormat="1" ht="26.25" x14ac:dyDescent="0.25">
      <c r="B40" s="75" t="s">
        <v>483</v>
      </c>
      <c r="C40" s="56" t="s">
        <v>42</v>
      </c>
      <c r="D40" s="65"/>
      <c r="E40" s="65"/>
      <c r="F40" s="58">
        <v>10</v>
      </c>
      <c r="G40" s="66"/>
      <c r="H40" s="130" t="s">
        <v>460</v>
      </c>
      <c r="I40" s="66">
        <f>VLOOKUP(H40,'1. Instructions'!$B$58:$C$60,2,FALSE)</f>
        <v>0</v>
      </c>
      <c r="J40" s="58">
        <f>IF(F40&gt;0,I40*F40,"")</f>
        <v>0</v>
      </c>
      <c r="K40" s="59">
        <f>IF(F40&gt;0,3*F40,"")</f>
        <v>30</v>
      </c>
    </row>
    <row r="41" spans="2:11" s="40" customFormat="1" ht="63.75" x14ac:dyDescent="0.25">
      <c r="B41" s="287" t="s">
        <v>79</v>
      </c>
      <c r="C41" s="56" t="s">
        <v>42</v>
      </c>
      <c r="D41" s="65"/>
      <c r="E41" s="65"/>
      <c r="F41" s="58">
        <v>10</v>
      </c>
      <c r="G41" s="66"/>
      <c r="H41" s="130" t="s">
        <v>460</v>
      </c>
      <c r="I41" s="66">
        <f>VLOOKUP(H41,'1. Instructions'!$B$58:$C$60,2,FALSE)</f>
        <v>0</v>
      </c>
      <c r="J41" s="58">
        <f t="shared" ref="J41:J50" si="4">IF(F41&gt;0,I41*F41,"")</f>
        <v>0</v>
      </c>
      <c r="K41" s="59">
        <f t="shared" ref="K41:K50" si="5">IF(F41&gt;0,3*F41,"")</f>
        <v>30</v>
      </c>
    </row>
    <row r="42" spans="2:11" s="40" customFormat="1" ht="115.5" x14ac:dyDescent="0.25">
      <c r="B42" s="75" t="s">
        <v>80</v>
      </c>
      <c r="C42" s="56" t="s">
        <v>42</v>
      </c>
      <c r="D42" s="65"/>
      <c r="E42" s="65"/>
      <c r="F42" s="58">
        <v>10</v>
      </c>
      <c r="G42" s="66"/>
      <c r="H42" s="130" t="s">
        <v>460</v>
      </c>
      <c r="I42" s="66">
        <f>VLOOKUP(H42,'1. Instructions'!$B$58:$C$60,2,FALSE)</f>
        <v>0</v>
      </c>
      <c r="J42" s="58">
        <f t="shared" si="4"/>
        <v>0</v>
      </c>
      <c r="K42" s="59">
        <f t="shared" si="5"/>
        <v>30</v>
      </c>
    </row>
    <row r="43" spans="2:11" s="40" customFormat="1" ht="51.75" x14ac:dyDescent="0.25">
      <c r="B43" s="75" t="s">
        <v>494</v>
      </c>
      <c r="C43" s="56" t="s">
        <v>42</v>
      </c>
      <c r="D43" s="65"/>
      <c r="E43" s="65"/>
      <c r="F43" s="58">
        <v>10</v>
      </c>
      <c r="G43" s="66"/>
      <c r="H43" s="130" t="s">
        <v>460</v>
      </c>
      <c r="I43" s="66">
        <f>VLOOKUP(H43,'1. Instructions'!$B$58:$C$60,2,FALSE)</f>
        <v>0</v>
      </c>
      <c r="J43" s="58">
        <f t="shared" si="4"/>
        <v>0</v>
      </c>
      <c r="K43" s="59">
        <f t="shared" si="5"/>
        <v>30</v>
      </c>
    </row>
    <row r="44" spans="2:11" s="40" customFormat="1" ht="39" x14ac:dyDescent="0.25">
      <c r="B44" s="75" t="s">
        <v>81</v>
      </c>
      <c r="C44" s="56" t="s">
        <v>42</v>
      </c>
      <c r="D44" s="65"/>
      <c r="E44" s="65"/>
      <c r="F44" s="58">
        <v>10</v>
      </c>
      <c r="G44" s="66"/>
      <c r="H44" s="130" t="s">
        <v>460</v>
      </c>
      <c r="I44" s="66">
        <f>VLOOKUP(H44,'1. Instructions'!$B$58:$C$60,2,FALSE)</f>
        <v>0</v>
      </c>
      <c r="J44" s="58">
        <f t="shared" si="4"/>
        <v>0</v>
      </c>
      <c r="K44" s="59">
        <f t="shared" si="5"/>
        <v>30</v>
      </c>
    </row>
    <row r="45" spans="2:11" s="40" customFormat="1" ht="51.75" x14ac:dyDescent="0.25">
      <c r="B45" s="75" t="s">
        <v>82</v>
      </c>
      <c r="C45" s="56" t="s">
        <v>42</v>
      </c>
      <c r="D45" s="65"/>
      <c r="E45" s="65"/>
      <c r="F45" s="58">
        <v>10</v>
      </c>
      <c r="G45" s="66"/>
      <c r="H45" s="130" t="s">
        <v>460</v>
      </c>
      <c r="I45" s="66">
        <f>VLOOKUP(H45,'1. Instructions'!$B$58:$C$60,2,FALSE)</f>
        <v>0</v>
      </c>
      <c r="J45" s="58">
        <f t="shared" si="4"/>
        <v>0</v>
      </c>
      <c r="K45" s="59">
        <f t="shared" si="5"/>
        <v>30</v>
      </c>
    </row>
    <row r="46" spans="2:11" s="40" customFormat="1" ht="51.75" x14ac:dyDescent="0.25">
      <c r="B46" s="75" t="s">
        <v>83</v>
      </c>
      <c r="C46" s="56" t="s">
        <v>42</v>
      </c>
      <c r="D46" s="65"/>
      <c r="E46" s="65"/>
      <c r="F46" s="58">
        <v>10</v>
      </c>
      <c r="G46" s="66"/>
      <c r="H46" s="130" t="s">
        <v>460</v>
      </c>
      <c r="I46" s="66">
        <f>VLOOKUP(H46,'1. Instructions'!$B$58:$C$60,2,FALSE)</f>
        <v>0</v>
      </c>
      <c r="J46" s="58">
        <f t="shared" si="4"/>
        <v>0</v>
      </c>
      <c r="K46" s="59">
        <f t="shared" si="5"/>
        <v>30</v>
      </c>
    </row>
    <row r="47" spans="2:11" s="40" customFormat="1" ht="114.75" x14ac:dyDescent="0.25">
      <c r="B47" s="287" t="s">
        <v>485</v>
      </c>
      <c r="C47" s="56" t="s">
        <v>42</v>
      </c>
      <c r="D47" s="65"/>
      <c r="E47" s="65"/>
      <c r="F47" s="58">
        <v>10</v>
      </c>
      <c r="G47" s="66"/>
      <c r="H47" s="130" t="s">
        <v>460</v>
      </c>
      <c r="I47" s="66">
        <f>VLOOKUP(H47,'1. Instructions'!$B$58:$C$60,2,FALSE)</f>
        <v>0</v>
      </c>
      <c r="J47" s="58">
        <f t="shared" si="4"/>
        <v>0</v>
      </c>
      <c r="K47" s="59">
        <f t="shared" si="5"/>
        <v>30</v>
      </c>
    </row>
    <row r="48" spans="2:11" s="40" customFormat="1" ht="77.25" x14ac:dyDescent="0.25">
      <c r="B48" s="75" t="s">
        <v>84</v>
      </c>
      <c r="C48" s="56" t="s">
        <v>42</v>
      </c>
      <c r="D48" s="65"/>
      <c r="E48" s="65"/>
      <c r="F48" s="58">
        <v>10</v>
      </c>
      <c r="G48" s="66"/>
      <c r="H48" s="130" t="s">
        <v>460</v>
      </c>
      <c r="I48" s="66">
        <f>VLOOKUP(H48,'1. Instructions'!$B$58:$C$60,2,FALSE)</f>
        <v>0</v>
      </c>
      <c r="J48" s="58">
        <f t="shared" si="4"/>
        <v>0</v>
      </c>
      <c r="K48" s="59">
        <f t="shared" si="5"/>
        <v>30</v>
      </c>
    </row>
    <row r="49" spans="1:11" s="40" customFormat="1" ht="64.5" x14ac:dyDescent="0.25">
      <c r="B49" s="75" t="s">
        <v>85</v>
      </c>
      <c r="C49" s="56" t="s">
        <v>42</v>
      </c>
      <c r="D49" s="65"/>
      <c r="E49" s="65"/>
      <c r="F49" s="58">
        <v>10</v>
      </c>
      <c r="G49" s="66"/>
      <c r="H49" s="130" t="s">
        <v>460</v>
      </c>
      <c r="I49" s="66">
        <f>VLOOKUP(H49,'1. Instructions'!$B$58:$C$60,2,FALSE)</f>
        <v>0</v>
      </c>
      <c r="J49" s="58">
        <f t="shared" si="4"/>
        <v>0</v>
      </c>
      <c r="K49" s="59">
        <f t="shared" si="5"/>
        <v>30</v>
      </c>
    </row>
    <row r="50" spans="1:11" s="40" customFormat="1" ht="39" x14ac:dyDescent="0.25">
      <c r="B50" s="75" t="s">
        <v>90</v>
      </c>
      <c r="C50" s="56" t="s">
        <v>42</v>
      </c>
      <c r="D50" s="65"/>
      <c r="E50" s="65"/>
      <c r="F50" s="58">
        <v>10</v>
      </c>
      <c r="G50" s="66"/>
      <c r="H50" s="130" t="s">
        <v>460</v>
      </c>
      <c r="I50" s="66">
        <f>VLOOKUP(H50,'1. Instructions'!$B$58:$C$60,2,FALSE)</f>
        <v>0</v>
      </c>
      <c r="J50" s="58">
        <f t="shared" si="4"/>
        <v>0</v>
      </c>
      <c r="K50" s="59">
        <f t="shared" si="5"/>
        <v>30</v>
      </c>
    </row>
    <row r="51" spans="1:11" ht="15.75" x14ac:dyDescent="0.25">
      <c r="B51" s="49" t="s">
        <v>75</v>
      </c>
      <c r="C51" s="74"/>
      <c r="D51" s="64"/>
      <c r="E51" s="64"/>
      <c r="F51" s="57"/>
      <c r="G51" s="64"/>
      <c r="H51" s="57"/>
      <c r="I51" s="57"/>
      <c r="J51" s="57"/>
      <c r="K51" s="61"/>
    </row>
    <row r="52" spans="1:11" ht="115.5" x14ac:dyDescent="0.25">
      <c r="A52" s="81"/>
      <c r="B52" s="48" t="s">
        <v>91</v>
      </c>
      <c r="C52" s="56" t="s">
        <v>42</v>
      </c>
      <c r="D52" s="65"/>
      <c r="E52" s="65"/>
      <c r="F52" s="58">
        <v>10</v>
      </c>
      <c r="G52" s="66"/>
      <c r="H52" s="130" t="s">
        <v>460</v>
      </c>
      <c r="I52" s="66">
        <f>VLOOKUP(H52,'1. Instructions'!$B$58:$C$60,2,FALSE)</f>
        <v>0</v>
      </c>
      <c r="J52" s="58">
        <f>IF(F52&gt;0,I52*F52,"")</f>
        <v>0</v>
      </c>
      <c r="K52" s="59">
        <f>IF(F52&gt;0,3*F52,"")</f>
        <v>30</v>
      </c>
    </row>
    <row r="53" spans="1:11" ht="115.5" x14ac:dyDescent="0.25">
      <c r="B53" s="48" t="s">
        <v>486</v>
      </c>
      <c r="C53" s="56" t="s">
        <v>42</v>
      </c>
      <c r="D53" s="65"/>
      <c r="E53" s="65"/>
      <c r="F53" s="58">
        <v>10</v>
      </c>
      <c r="G53" s="66"/>
      <c r="H53" s="130" t="s">
        <v>460</v>
      </c>
      <c r="I53" s="66">
        <f>VLOOKUP(H53,'1. Instructions'!$B$58:$C$60,2,FALSE)</f>
        <v>0</v>
      </c>
      <c r="J53" s="58">
        <f>IF(F53&gt;0,I53*F53,"")</f>
        <v>0</v>
      </c>
      <c r="K53" s="59">
        <f>IF(F53&gt;0,3*F53,"")</f>
        <v>30</v>
      </c>
    </row>
    <row r="54" spans="1:11" ht="141" x14ac:dyDescent="0.25">
      <c r="B54" s="48" t="s">
        <v>92</v>
      </c>
      <c r="C54" s="56" t="s">
        <v>42</v>
      </c>
      <c r="D54" s="65"/>
      <c r="E54" s="65"/>
      <c r="F54" s="58">
        <v>10</v>
      </c>
      <c r="G54" s="66"/>
      <c r="H54" s="130" t="s">
        <v>460</v>
      </c>
      <c r="I54" s="66">
        <f>VLOOKUP(H54,'1. Instructions'!$B$58:$C$60,2,FALSE)</f>
        <v>0</v>
      </c>
      <c r="J54" s="58">
        <f>IF(F54&gt;0,I54*F54,"")</f>
        <v>0</v>
      </c>
      <c r="K54" s="59">
        <f>IF(F54&gt;0,3*F54,"")</f>
        <v>30</v>
      </c>
    </row>
    <row r="55" spans="1:11" ht="15.75" x14ac:dyDescent="0.25">
      <c r="B55" s="49" t="s">
        <v>93</v>
      </c>
      <c r="C55" s="74"/>
      <c r="D55" s="64"/>
      <c r="E55" s="64"/>
      <c r="F55" s="57"/>
      <c r="G55" s="64"/>
      <c r="H55" s="57"/>
      <c r="I55" s="57"/>
      <c r="J55" s="57"/>
      <c r="K55" s="61"/>
    </row>
    <row r="56" spans="1:11" ht="51" x14ac:dyDescent="0.25">
      <c r="B56" s="291" t="s">
        <v>94</v>
      </c>
      <c r="C56" s="56" t="s">
        <v>42</v>
      </c>
      <c r="D56" s="65"/>
      <c r="E56" s="65"/>
      <c r="F56" s="58">
        <v>10</v>
      </c>
      <c r="G56" s="66"/>
      <c r="H56" s="130" t="s">
        <v>460</v>
      </c>
      <c r="I56" s="66">
        <f>VLOOKUP(H56,'1. Instructions'!$B$58:$C$60,2,FALSE)</f>
        <v>0</v>
      </c>
      <c r="J56" s="58">
        <f>IF(F56&gt;0,I56*F56,"")</f>
        <v>0</v>
      </c>
      <c r="K56" s="59">
        <f>IF(F56&gt;0,3*F56,"")</f>
        <v>30</v>
      </c>
    </row>
    <row r="57" spans="1:11" ht="63.75" x14ac:dyDescent="0.25">
      <c r="B57" s="291" t="s">
        <v>487</v>
      </c>
      <c r="C57" s="56" t="s">
        <v>42</v>
      </c>
      <c r="D57" s="65"/>
      <c r="E57" s="65"/>
      <c r="F57" s="58">
        <v>10</v>
      </c>
      <c r="G57" s="66"/>
      <c r="H57" s="130" t="s">
        <v>460</v>
      </c>
      <c r="I57" s="66">
        <f>VLOOKUP(H57,'1. Instructions'!$B$58:$C$60,2,FALSE)</f>
        <v>0</v>
      </c>
      <c r="J57" s="58">
        <f>IF(F57&gt;0,I57*F57,"")</f>
        <v>0</v>
      </c>
      <c r="K57" s="59">
        <f>IF(F57&gt;0,3*F57,"")</f>
        <v>30</v>
      </c>
    </row>
    <row r="58" spans="1:11" ht="15.75" x14ac:dyDescent="0.25">
      <c r="B58" s="49" t="s">
        <v>96</v>
      </c>
      <c r="C58" s="74"/>
      <c r="D58" s="64"/>
      <c r="E58" s="64"/>
      <c r="F58" s="57"/>
      <c r="G58" s="64"/>
      <c r="H58" s="57"/>
      <c r="I58" s="57"/>
      <c r="J58" s="57"/>
      <c r="K58" s="61"/>
    </row>
    <row r="59" spans="1:11" ht="39" x14ac:dyDescent="0.25">
      <c r="B59" s="48" t="s">
        <v>489</v>
      </c>
      <c r="C59" s="56" t="s">
        <v>42</v>
      </c>
      <c r="D59" s="65"/>
      <c r="E59" s="65"/>
      <c r="F59" s="58">
        <v>10</v>
      </c>
      <c r="G59" s="66"/>
      <c r="H59" s="130" t="s">
        <v>460</v>
      </c>
      <c r="I59" s="66">
        <f>VLOOKUP(H59,'1. Instructions'!$B$58:$C$60,2,FALSE)</f>
        <v>0</v>
      </c>
      <c r="J59" s="58">
        <f>IF(F59&gt;0,I59*F59,"")</f>
        <v>0</v>
      </c>
      <c r="K59" s="59">
        <f>IF(F59&gt;0,3*F59,"")</f>
        <v>30</v>
      </c>
    </row>
    <row r="60" spans="1:11" ht="39" x14ac:dyDescent="0.25">
      <c r="B60" s="48" t="s">
        <v>488</v>
      </c>
      <c r="C60" s="56" t="s">
        <v>42</v>
      </c>
      <c r="D60" s="65"/>
      <c r="E60" s="65"/>
      <c r="F60" s="58">
        <v>10</v>
      </c>
      <c r="G60" s="66"/>
      <c r="H60" s="130" t="s">
        <v>460</v>
      </c>
      <c r="I60" s="66">
        <f>VLOOKUP(H60,'1. Instructions'!$B$58:$C$60,2,FALSE)</f>
        <v>0</v>
      </c>
      <c r="J60" s="58">
        <f>IF(F60&gt;0,I60*F60,"")</f>
        <v>0</v>
      </c>
      <c r="K60" s="59">
        <f>IF(F60&gt;0,3*F60,"")</f>
        <v>30</v>
      </c>
    </row>
  </sheetData>
  <mergeCells count="3">
    <mergeCell ref="B2:K2"/>
    <mergeCell ref="B4:D4"/>
    <mergeCell ref="F4:K4"/>
  </mergeCells>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800-000000000000}">
          <x14:formula1>
            <xm:f>'1. Instructions'!$B$53:$B$55</xm:f>
          </x14:formula1>
          <xm:sqref>C8:C21 C25:C27 C59:C60 C56:C57 C52:C54 C36:C50 C29:C34</xm:sqref>
        </x14:dataValidation>
        <x14:dataValidation type="list" allowBlank="1" showInputMessage="1" showErrorMessage="1" xr:uid="{00000000-0002-0000-0800-000001000000}">
          <x14:formula1>
            <xm:f>'1. Instructions'!$B$52:$B$54</xm:f>
          </x14:formula1>
          <xm:sqref>C23</xm:sqref>
        </x14:dataValidation>
        <x14:dataValidation type="list" allowBlank="1" showInputMessage="1" showErrorMessage="1" xr:uid="{00000000-0002-0000-0800-000002000000}">
          <x14:formula1>
            <xm:f>'1. Instructions'!$B$58:$B$60</xm:f>
          </x14:formula1>
          <xm:sqref>H8:H21 H25:H27 H29:H34 H59:H60 H56:H57 H52:H54 H40:H50 H36:H37 H23</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K56"/>
  <sheetViews>
    <sheetView topLeftCell="A40" zoomScale="85" zoomScaleNormal="85" workbookViewId="0">
      <selection activeCell="D9" sqref="D9"/>
    </sheetView>
  </sheetViews>
  <sheetFormatPr defaultColWidth="8.85546875" defaultRowHeight="15" x14ac:dyDescent="0.25"/>
  <cols>
    <col min="1" max="1" width="5" style="40" customWidth="1"/>
    <col min="2" max="2" width="7.42578125" style="40" customWidth="1"/>
    <col min="3" max="3" width="18.5703125" style="40" customWidth="1"/>
    <col min="4" max="4" width="68.42578125" style="40" customWidth="1"/>
    <col min="5" max="5" width="30.140625" style="40" customWidth="1"/>
    <col min="6" max="6" width="14.5703125" style="40" customWidth="1"/>
    <col min="7" max="7" width="17" style="40" customWidth="1"/>
    <col min="8" max="8" width="20.28515625" style="40" customWidth="1"/>
    <col min="9" max="9" width="14" style="40" customWidth="1"/>
    <col min="10" max="10" width="12.5703125" style="40" customWidth="1"/>
    <col min="11" max="16384" width="8.85546875" style="40"/>
  </cols>
  <sheetData>
    <row r="1" spans="2:11" ht="19.5" thickBot="1" x14ac:dyDescent="0.35">
      <c r="B1" s="396" t="s">
        <v>509</v>
      </c>
      <c r="C1" s="397"/>
      <c r="D1" s="397"/>
      <c r="E1" s="397"/>
      <c r="F1" s="397"/>
      <c r="G1" s="397"/>
      <c r="H1" s="397"/>
      <c r="I1" s="397"/>
      <c r="J1" s="397"/>
      <c r="K1" s="398"/>
    </row>
    <row r="2" spans="2:11" ht="21" thickBot="1" x14ac:dyDescent="0.3">
      <c r="B2" s="389" t="s">
        <v>58</v>
      </c>
      <c r="C2" s="389"/>
      <c r="D2" s="389"/>
      <c r="E2" s="389"/>
      <c r="F2" s="390" t="s">
        <v>38</v>
      </c>
      <c r="G2" s="391"/>
      <c r="H2" s="392"/>
      <c r="I2" s="392"/>
      <c r="J2" s="392"/>
      <c r="K2" s="393"/>
    </row>
    <row r="3" spans="2:11" s="17" customFormat="1" ht="64.5" thickBot="1" x14ac:dyDescent="0.3">
      <c r="B3" s="16"/>
      <c r="C3" s="203" t="s">
        <v>337</v>
      </c>
      <c r="D3" s="259" t="s">
        <v>59</v>
      </c>
      <c r="E3" s="258" t="s">
        <v>453</v>
      </c>
      <c r="F3" s="227" t="s">
        <v>37</v>
      </c>
      <c r="G3" s="228" t="s">
        <v>29</v>
      </c>
      <c r="H3" s="227" t="s">
        <v>39</v>
      </c>
      <c r="I3" s="226" t="s">
        <v>125</v>
      </c>
      <c r="J3" s="226" t="s">
        <v>34</v>
      </c>
      <c r="K3" s="55" t="s">
        <v>464</v>
      </c>
    </row>
    <row r="4" spans="2:11" ht="15.75" thickBot="1" x14ac:dyDescent="0.3">
      <c r="B4" s="257"/>
      <c r="C4" s="254"/>
      <c r="D4" s="256" t="s">
        <v>60</v>
      </c>
      <c r="E4" s="254"/>
      <c r="F4" s="254"/>
      <c r="G4" s="255"/>
      <c r="H4" s="254"/>
      <c r="I4" s="254"/>
      <c r="J4" s="254"/>
      <c r="K4" s="253"/>
    </row>
    <row r="5" spans="2:11" ht="38.25" x14ac:dyDescent="0.25">
      <c r="B5" s="252">
        <v>1</v>
      </c>
      <c r="C5" s="251" t="s">
        <v>273</v>
      </c>
      <c r="D5" s="250" t="s">
        <v>274</v>
      </c>
      <c r="E5" s="250"/>
      <c r="F5" s="249">
        <v>10</v>
      </c>
      <c r="G5" s="248"/>
      <c r="H5" s="130" t="s">
        <v>460</v>
      </c>
      <c r="I5" s="66">
        <f>VLOOKUP(H5,'1. Instructions'!$B$58:$C$60,2,FALSE)</f>
        <v>0</v>
      </c>
      <c r="J5" s="58">
        <f>IF(F5&gt;0,I5*F5,"")</f>
        <v>0</v>
      </c>
      <c r="K5" s="59">
        <f>IF(F5&gt;0,3*F5,"")</f>
        <v>30</v>
      </c>
    </row>
    <row r="6" spans="2:11" ht="25.5" x14ac:dyDescent="0.25">
      <c r="B6" s="244">
        <v>2</v>
      </c>
      <c r="C6" s="247" t="s">
        <v>275</v>
      </c>
      <c r="D6" s="237" t="s">
        <v>510</v>
      </c>
      <c r="E6" s="237"/>
      <c r="F6" s="246">
        <v>10</v>
      </c>
      <c r="G6" s="245"/>
      <c r="H6" s="130" t="s">
        <v>460</v>
      </c>
      <c r="I6" s="66">
        <f>VLOOKUP(H6,'1. Instructions'!$B$58:$C$60,2,FALSE)</f>
        <v>0</v>
      </c>
      <c r="J6" s="58">
        <f t="shared" ref="J6:J28" si="0">IF(F6&gt;0,I6*F6,"")</f>
        <v>0</v>
      </c>
      <c r="K6" s="59">
        <f t="shared" ref="K6:K28" si="1">IF(F6&gt;0,3*F6,"")</f>
        <v>30</v>
      </c>
    </row>
    <row r="7" spans="2:11" ht="24" customHeight="1" x14ac:dyDescent="0.25">
      <c r="B7" s="244">
        <v>3</v>
      </c>
      <c r="C7" s="247" t="s">
        <v>276</v>
      </c>
      <c r="D7" s="237" t="s">
        <v>277</v>
      </c>
      <c r="E7" s="237"/>
      <c r="F7" s="246">
        <v>10</v>
      </c>
      <c r="G7" s="245"/>
      <c r="H7" s="130" t="s">
        <v>460</v>
      </c>
      <c r="I7" s="66">
        <f>VLOOKUP(H7,'1. Instructions'!$B$58:$C$60,2,FALSE)</f>
        <v>0</v>
      </c>
      <c r="J7" s="58">
        <f t="shared" si="0"/>
        <v>0</v>
      </c>
      <c r="K7" s="59">
        <f t="shared" si="1"/>
        <v>30</v>
      </c>
    </row>
    <row r="8" spans="2:11" ht="38.25" x14ac:dyDescent="0.25">
      <c r="B8" s="244">
        <v>4</v>
      </c>
      <c r="C8" s="247" t="s">
        <v>278</v>
      </c>
      <c r="D8" s="237" t="s">
        <v>279</v>
      </c>
      <c r="E8" s="237"/>
      <c r="F8" s="246">
        <v>10</v>
      </c>
      <c r="G8" s="245"/>
      <c r="H8" s="130" t="s">
        <v>460</v>
      </c>
      <c r="I8" s="66">
        <f>VLOOKUP(H8,'1. Instructions'!$B$58:$C$60,2,FALSE)</f>
        <v>0</v>
      </c>
      <c r="J8" s="58">
        <f t="shared" si="0"/>
        <v>0</v>
      </c>
      <c r="K8" s="59">
        <f t="shared" si="1"/>
        <v>30</v>
      </c>
    </row>
    <row r="9" spans="2:11" ht="51" x14ac:dyDescent="0.25">
      <c r="B9" s="244">
        <v>5</v>
      </c>
      <c r="C9" s="247" t="s">
        <v>280</v>
      </c>
      <c r="D9" s="237" t="s">
        <v>452</v>
      </c>
      <c r="E9" s="237"/>
      <c r="F9" s="246">
        <v>10</v>
      </c>
      <c r="G9" s="245"/>
      <c r="H9" s="130" t="s">
        <v>460</v>
      </c>
      <c r="I9" s="66">
        <f>VLOOKUP(H9,'1. Instructions'!$B$58:$C$60,2,FALSE)</f>
        <v>0</v>
      </c>
      <c r="J9" s="58">
        <f t="shared" si="0"/>
        <v>0</v>
      </c>
      <c r="K9" s="59">
        <f t="shared" si="1"/>
        <v>30</v>
      </c>
    </row>
    <row r="10" spans="2:11" ht="38.25" x14ac:dyDescent="0.25">
      <c r="B10" s="244">
        <v>6</v>
      </c>
      <c r="C10" s="247" t="s">
        <v>280</v>
      </c>
      <c r="D10" s="237" t="s">
        <v>451</v>
      </c>
      <c r="E10" s="237"/>
      <c r="F10" s="246">
        <v>10</v>
      </c>
      <c r="G10" s="245"/>
      <c r="H10" s="130" t="s">
        <v>127</v>
      </c>
      <c r="I10" s="66">
        <f>VLOOKUP(H10,'1. Instructions'!$B$58:$C$60,2,FALSE)</f>
        <v>3</v>
      </c>
      <c r="J10" s="58">
        <f t="shared" si="0"/>
        <v>30</v>
      </c>
      <c r="K10" s="59">
        <f t="shared" si="1"/>
        <v>30</v>
      </c>
    </row>
    <row r="11" spans="2:11" ht="57.6" customHeight="1" x14ac:dyDescent="0.25">
      <c r="B11" s="244">
        <v>7</v>
      </c>
      <c r="C11" s="247" t="s">
        <v>273</v>
      </c>
      <c r="D11" s="237" t="s">
        <v>281</v>
      </c>
      <c r="E11" s="237"/>
      <c r="F11" s="246">
        <v>5</v>
      </c>
      <c r="G11" s="245"/>
      <c r="H11" s="130" t="s">
        <v>127</v>
      </c>
      <c r="I11" s="66">
        <f>VLOOKUP(H11,'1. Instructions'!$B$58:$C$60,2,FALSE)</f>
        <v>3</v>
      </c>
      <c r="J11" s="58">
        <f t="shared" si="0"/>
        <v>15</v>
      </c>
      <c r="K11" s="59">
        <f t="shared" si="1"/>
        <v>15</v>
      </c>
    </row>
    <row r="12" spans="2:11" ht="70.900000000000006" customHeight="1" x14ac:dyDescent="0.25">
      <c r="B12" s="244">
        <v>8</v>
      </c>
      <c r="C12" s="247" t="s">
        <v>282</v>
      </c>
      <c r="D12" s="237" t="s">
        <v>283</v>
      </c>
      <c r="E12" s="237"/>
      <c r="F12" s="246">
        <v>10</v>
      </c>
      <c r="G12" s="245"/>
      <c r="H12" s="130" t="s">
        <v>127</v>
      </c>
      <c r="I12" s="66">
        <f>VLOOKUP(H12,'1. Instructions'!$B$58:$C$60,2,FALSE)</f>
        <v>3</v>
      </c>
      <c r="J12" s="58">
        <f t="shared" si="0"/>
        <v>30</v>
      </c>
      <c r="K12" s="59">
        <f t="shared" si="1"/>
        <v>30</v>
      </c>
    </row>
    <row r="13" spans="2:11" ht="25.5" x14ac:dyDescent="0.25">
      <c r="B13" s="244">
        <v>9</v>
      </c>
      <c r="C13" s="247" t="s">
        <v>284</v>
      </c>
      <c r="D13" s="237" t="s">
        <v>285</v>
      </c>
      <c r="E13" s="237"/>
      <c r="F13" s="246">
        <v>10</v>
      </c>
      <c r="G13" s="245"/>
      <c r="H13" s="130" t="s">
        <v>127</v>
      </c>
      <c r="I13" s="66">
        <f>VLOOKUP(H13,'1. Instructions'!$B$58:$C$60,2,FALSE)</f>
        <v>3</v>
      </c>
      <c r="J13" s="58">
        <f t="shared" si="0"/>
        <v>30</v>
      </c>
      <c r="K13" s="59">
        <f t="shared" si="1"/>
        <v>30</v>
      </c>
    </row>
    <row r="14" spans="2:11" ht="114.75" x14ac:dyDescent="0.25">
      <c r="B14" s="244">
        <v>10</v>
      </c>
      <c r="C14" s="247" t="s">
        <v>286</v>
      </c>
      <c r="D14" s="237" t="s">
        <v>287</v>
      </c>
      <c r="E14" s="237"/>
      <c r="F14" s="246">
        <v>10</v>
      </c>
      <c r="G14" s="245"/>
      <c r="H14" s="130" t="s">
        <v>127</v>
      </c>
      <c r="I14" s="66">
        <f>VLOOKUP(H14,'1. Instructions'!$B$58:$C$60,2,FALSE)</f>
        <v>3</v>
      </c>
      <c r="J14" s="58">
        <f t="shared" si="0"/>
        <v>30</v>
      </c>
      <c r="K14" s="59">
        <f t="shared" si="1"/>
        <v>30</v>
      </c>
    </row>
    <row r="15" spans="2:11" ht="25.5" x14ac:dyDescent="0.25">
      <c r="B15" s="244">
        <v>11</v>
      </c>
      <c r="C15" s="247" t="s">
        <v>288</v>
      </c>
      <c r="D15" s="237" t="s">
        <v>289</v>
      </c>
      <c r="E15" s="237"/>
      <c r="F15" s="246">
        <v>10</v>
      </c>
      <c r="G15" s="245"/>
      <c r="H15" s="130" t="s">
        <v>127</v>
      </c>
      <c r="I15" s="66">
        <f>VLOOKUP(H15,'1. Instructions'!$B$58:$C$60,2,FALSE)</f>
        <v>3</v>
      </c>
      <c r="J15" s="58">
        <f t="shared" si="0"/>
        <v>30</v>
      </c>
      <c r="K15" s="59">
        <f t="shared" si="1"/>
        <v>30</v>
      </c>
    </row>
    <row r="16" spans="2:11" ht="114.75" x14ac:dyDescent="0.25">
      <c r="B16" s="244">
        <v>12</v>
      </c>
      <c r="C16" s="247" t="s">
        <v>290</v>
      </c>
      <c r="D16" s="237" t="s">
        <v>291</v>
      </c>
      <c r="E16" s="237"/>
      <c r="F16" s="246">
        <v>10</v>
      </c>
      <c r="G16" s="245"/>
      <c r="H16" s="130" t="s">
        <v>127</v>
      </c>
      <c r="I16" s="66">
        <f>VLOOKUP(H16,'1. Instructions'!$B$58:$C$60,2,FALSE)</f>
        <v>3</v>
      </c>
      <c r="J16" s="58">
        <f t="shared" si="0"/>
        <v>30</v>
      </c>
      <c r="K16" s="59">
        <f t="shared" si="1"/>
        <v>30</v>
      </c>
    </row>
    <row r="17" spans="2:11" ht="91.15" customHeight="1" x14ac:dyDescent="0.25">
      <c r="B17" s="244">
        <v>13</v>
      </c>
      <c r="C17" s="247" t="s">
        <v>450</v>
      </c>
      <c r="D17" s="237" t="s">
        <v>449</v>
      </c>
      <c r="E17" s="237"/>
      <c r="F17" s="246">
        <v>5</v>
      </c>
      <c r="G17" s="245"/>
      <c r="H17" s="130" t="s">
        <v>127</v>
      </c>
      <c r="I17" s="66">
        <f>VLOOKUP(H17,'1. Instructions'!$B$58:$C$60,2,FALSE)</f>
        <v>3</v>
      </c>
      <c r="J17" s="58">
        <f t="shared" si="0"/>
        <v>15</v>
      </c>
      <c r="K17" s="59">
        <f t="shared" si="1"/>
        <v>15</v>
      </c>
    </row>
    <row r="18" spans="2:11" ht="38.25" x14ac:dyDescent="0.25">
      <c r="B18" s="244">
        <v>14</v>
      </c>
      <c r="C18" s="247" t="s">
        <v>448</v>
      </c>
      <c r="D18" s="237" t="s">
        <v>447</v>
      </c>
      <c r="E18" s="237"/>
      <c r="F18" s="246">
        <v>5</v>
      </c>
      <c r="G18" s="245"/>
      <c r="H18" s="130" t="s">
        <v>127</v>
      </c>
      <c r="I18" s="66">
        <f>VLOOKUP(H18,'1. Instructions'!$B$58:$C$60,2,FALSE)</f>
        <v>3</v>
      </c>
      <c r="J18" s="58">
        <f t="shared" si="0"/>
        <v>15</v>
      </c>
      <c r="K18" s="59">
        <f t="shared" si="1"/>
        <v>15</v>
      </c>
    </row>
    <row r="19" spans="2:11" ht="38.25" x14ac:dyDescent="0.25">
      <c r="B19" s="244">
        <v>15</v>
      </c>
      <c r="C19" s="247" t="s">
        <v>292</v>
      </c>
      <c r="D19" s="237" t="s">
        <v>293</v>
      </c>
      <c r="E19" s="237"/>
      <c r="F19" s="246">
        <v>1</v>
      </c>
      <c r="G19" s="245"/>
      <c r="H19" s="130" t="s">
        <v>127</v>
      </c>
      <c r="I19" s="66">
        <f>VLOOKUP(H19,'1. Instructions'!$B$58:$C$60,2,FALSE)</f>
        <v>3</v>
      </c>
      <c r="J19" s="58">
        <f t="shared" si="0"/>
        <v>3</v>
      </c>
      <c r="K19" s="59">
        <f t="shared" si="1"/>
        <v>3</v>
      </c>
    </row>
    <row r="20" spans="2:11" ht="63.75" x14ac:dyDescent="0.25">
      <c r="B20" s="244">
        <v>16</v>
      </c>
      <c r="C20" s="247" t="s">
        <v>292</v>
      </c>
      <c r="D20" s="237" t="s">
        <v>294</v>
      </c>
      <c r="E20" s="237"/>
      <c r="F20" s="246">
        <v>5</v>
      </c>
      <c r="G20" s="245"/>
      <c r="H20" s="130" t="s">
        <v>127</v>
      </c>
      <c r="I20" s="66">
        <f>VLOOKUP(H20,'1. Instructions'!$B$58:$C$60,2,FALSE)</f>
        <v>3</v>
      </c>
      <c r="J20" s="58">
        <f t="shared" si="0"/>
        <v>15</v>
      </c>
      <c r="K20" s="59">
        <f t="shared" si="1"/>
        <v>15</v>
      </c>
    </row>
    <row r="21" spans="2:11" ht="76.5" x14ac:dyDescent="0.25">
      <c r="B21" s="244">
        <v>17</v>
      </c>
      <c r="C21" s="247" t="s">
        <v>295</v>
      </c>
      <c r="D21" s="237" t="s">
        <v>296</v>
      </c>
      <c r="E21" s="237"/>
      <c r="F21" s="246">
        <v>5</v>
      </c>
      <c r="G21" s="245"/>
      <c r="H21" s="130" t="s">
        <v>127</v>
      </c>
      <c r="I21" s="66">
        <f>VLOOKUP(H21,'1. Instructions'!$B$58:$C$60,2,FALSE)</f>
        <v>3</v>
      </c>
      <c r="J21" s="58">
        <f t="shared" si="0"/>
        <v>15</v>
      </c>
      <c r="K21" s="59">
        <f t="shared" si="1"/>
        <v>15</v>
      </c>
    </row>
    <row r="22" spans="2:11" ht="51" x14ac:dyDescent="0.25">
      <c r="B22" s="244">
        <v>18</v>
      </c>
      <c r="C22" s="247" t="s">
        <v>446</v>
      </c>
      <c r="D22" s="237" t="s">
        <v>445</v>
      </c>
      <c r="E22" s="237"/>
      <c r="F22" s="246">
        <v>5</v>
      </c>
      <c r="G22" s="245"/>
      <c r="H22" s="130" t="s">
        <v>127</v>
      </c>
      <c r="I22" s="66">
        <f>VLOOKUP(H22,'1. Instructions'!$B$58:$C$60,2,FALSE)</f>
        <v>3</v>
      </c>
      <c r="J22" s="58">
        <f t="shared" si="0"/>
        <v>15</v>
      </c>
      <c r="K22" s="59">
        <f t="shared" si="1"/>
        <v>15</v>
      </c>
    </row>
    <row r="23" spans="2:11" ht="38.25" x14ac:dyDescent="0.25">
      <c r="B23" s="244">
        <v>19</v>
      </c>
      <c r="C23" s="247" t="s">
        <v>444</v>
      </c>
      <c r="D23" s="237" t="s">
        <v>443</v>
      </c>
      <c r="E23" s="237"/>
      <c r="F23" s="246">
        <v>10</v>
      </c>
      <c r="G23" s="245"/>
      <c r="H23" s="130" t="s">
        <v>127</v>
      </c>
      <c r="I23" s="66">
        <f>VLOOKUP(H23,'1. Instructions'!$B$58:$C$60,2,FALSE)</f>
        <v>3</v>
      </c>
      <c r="J23" s="58">
        <f t="shared" si="0"/>
        <v>30</v>
      </c>
      <c r="K23" s="59">
        <f t="shared" si="1"/>
        <v>30</v>
      </c>
    </row>
    <row r="24" spans="2:11" ht="51" x14ac:dyDescent="0.25">
      <c r="B24" s="244">
        <v>20</v>
      </c>
      <c r="C24" s="247" t="s">
        <v>442</v>
      </c>
      <c r="D24" s="237" t="s">
        <v>441</v>
      </c>
      <c r="E24" s="237"/>
      <c r="F24" s="246">
        <v>10</v>
      </c>
      <c r="G24" s="245"/>
      <c r="H24" s="130" t="s">
        <v>127</v>
      </c>
      <c r="I24" s="66">
        <f>VLOOKUP(H24,'1. Instructions'!$B$58:$C$60,2,FALSE)</f>
        <v>3</v>
      </c>
      <c r="J24" s="58">
        <f t="shared" si="0"/>
        <v>30</v>
      </c>
      <c r="K24" s="59">
        <f t="shared" si="1"/>
        <v>30</v>
      </c>
    </row>
    <row r="25" spans="2:11" ht="231" customHeight="1" x14ac:dyDescent="0.25">
      <c r="B25" s="244">
        <v>21</v>
      </c>
      <c r="C25" s="247" t="s">
        <v>440</v>
      </c>
      <c r="D25" s="237" t="s">
        <v>439</v>
      </c>
      <c r="E25" s="237"/>
      <c r="F25" s="246">
        <v>10</v>
      </c>
      <c r="G25" s="245"/>
      <c r="H25" s="130" t="s">
        <v>127</v>
      </c>
      <c r="I25" s="66">
        <f>VLOOKUP(H25,'1. Instructions'!$B$58:$C$60,2,FALSE)</f>
        <v>3</v>
      </c>
      <c r="J25" s="58">
        <f t="shared" si="0"/>
        <v>30</v>
      </c>
      <c r="K25" s="59">
        <f t="shared" si="1"/>
        <v>30</v>
      </c>
    </row>
    <row r="26" spans="2:11" ht="29.1" customHeight="1" x14ac:dyDescent="0.25">
      <c r="B26" s="244">
        <v>22</v>
      </c>
      <c r="C26" s="243" t="s">
        <v>329</v>
      </c>
      <c r="D26" s="237" t="s">
        <v>438</v>
      </c>
      <c r="E26" s="237"/>
      <c r="F26" s="246">
        <v>10</v>
      </c>
      <c r="G26" s="245"/>
      <c r="H26" s="130" t="s">
        <v>127</v>
      </c>
      <c r="I26" s="66">
        <f>VLOOKUP(H26,'1. Instructions'!$B$58:$C$60,2,FALSE)</f>
        <v>3</v>
      </c>
      <c r="J26" s="58">
        <f t="shared" si="0"/>
        <v>30</v>
      </c>
      <c r="K26" s="59">
        <f t="shared" si="1"/>
        <v>30</v>
      </c>
    </row>
    <row r="27" spans="2:11" ht="33" customHeight="1" x14ac:dyDescent="0.25">
      <c r="B27" s="244">
        <v>23</v>
      </c>
      <c r="C27" s="243" t="s">
        <v>330</v>
      </c>
      <c r="D27" s="237" t="s">
        <v>331</v>
      </c>
      <c r="E27" s="237"/>
      <c r="F27" s="246">
        <v>10</v>
      </c>
      <c r="G27" s="245"/>
      <c r="H27" s="130" t="s">
        <v>127</v>
      </c>
      <c r="I27" s="66">
        <f>VLOOKUP(H27,'1. Instructions'!$B$58:$C$60,2,FALSE)</f>
        <v>3</v>
      </c>
      <c r="J27" s="58">
        <f t="shared" si="0"/>
        <v>30</v>
      </c>
      <c r="K27" s="59">
        <f t="shared" si="1"/>
        <v>30</v>
      </c>
    </row>
    <row r="28" spans="2:11" ht="24.95" customHeight="1" x14ac:dyDescent="0.25">
      <c r="B28" s="244">
        <v>24</v>
      </c>
      <c r="C28" s="243" t="s">
        <v>332</v>
      </c>
      <c r="D28" s="237" t="s">
        <v>333</v>
      </c>
      <c r="E28" s="237"/>
      <c r="F28" s="236">
        <v>10</v>
      </c>
      <c r="G28" s="235"/>
      <c r="H28" s="130" t="s">
        <v>127</v>
      </c>
      <c r="I28" s="66">
        <f>VLOOKUP(H28,'1. Instructions'!$B$58:$C$60,2,FALSE)</f>
        <v>3</v>
      </c>
      <c r="J28" s="58">
        <f t="shared" si="0"/>
        <v>30</v>
      </c>
      <c r="K28" s="59">
        <f t="shared" si="1"/>
        <v>30</v>
      </c>
    </row>
    <row r="29" spans="2:11" ht="51" x14ac:dyDescent="0.25">
      <c r="B29" s="395">
        <v>25</v>
      </c>
      <c r="C29" s="394" t="s">
        <v>334</v>
      </c>
      <c r="D29" s="242" t="s">
        <v>437</v>
      </c>
      <c r="E29" s="241"/>
      <c r="F29" s="241"/>
      <c r="G29" s="240"/>
      <c r="H29" s="239"/>
      <c r="I29" s="239"/>
      <c r="J29" s="239"/>
      <c r="K29" s="238"/>
    </row>
    <row r="30" spans="2:11" ht="24.95" customHeight="1" x14ac:dyDescent="0.25">
      <c r="B30" s="395"/>
      <c r="C30" s="394"/>
      <c r="D30" s="237" t="s">
        <v>436</v>
      </c>
      <c r="E30" s="237"/>
      <c r="F30" s="236">
        <v>1</v>
      </c>
      <c r="G30" s="235"/>
      <c r="H30" s="130" t="s">
        <v>127</v>
      </c>
      <c r="I30" s="66">
        <f>VLOOKUP(H30,'1. Instructions'!$B$58:$C$60,2,FALSE)</f>
        <v>3</v>
      </c>
      <c r="J30" s="58">
        <f>IF(F30&gt;0,I30*F30,"")</f>
        <v>3</v>
      </c>
      <c r="K30" s="59">
        <f>IF(F30&gt;0,3*F30,"")</f>
        <v>3</v>
      </c>
    </row>
    <row r="31" spans="2:11" ht="25.5" x14ac:dyDescent="0.25">
      <c r="B31" s="395"/>
      <c r="C31" s="394"/>
      <c r="D31" s="237" t="s">
        <v>435</v>
      </c>
      <c r="E31" s="237"/>
      <c r="F31" s="236">
        <v>1</v>
      </c>
      <c r="G31" s="235"/>
      <c r="H31" s="130" t="s">
        <v>127</v>
      </c>
      <c r="I31" s="66">
        <f>VLOOKUP(H31,'1. Instructions'!$B$58:$C$60,2,FALSE)</f>
        <v>3</v>
      </c>
      <c r="J31" s="58">
        <f t="shared" ref="J31:J36" si="2">IF(F31&gt;0,I31*F31,"")</f>
        <v>3</v>
      </c>
      <c r="K31" s="59">
        <f t="shared" ref="K31:K36" si="3">IF(F31&gt;0,3*F31,"")</f>
        <v>3</v>
      </c>
    </row>
    <row r="32" spans="2:11" ht="24.95" customHeight="1" x14ac:dyDescent="0.25">
      <c r="B32" s="395"/>
      <c r="C32" s="394"/>
      <c r="D32" s="237" t="s">
        <v>434</v>
      </c>
      <c r="E32" s="237"/>
      <c r="F32" s="236">
        <v>1</v>
      </c>
      <c r="G32" s="235"/>
      <c r="H32" s="130" t="s">
        <v>127</v>
      </c>
      <c r="I32" s="66">
        <f>VLOOKUP(H32,'1. Instructions'!$B$58:$C$60,2,FALSE)</f>
        <v>3</v>
      </c>
      <c r="J32" s="58">
        <f t="shared" si="2"/>
        <v>3</v>
      </c>
      <c r="K32" s="59">
        <f t="shared" si="3"/>
        <v>3</v>
      </c>
    </row>
    <row r="33" spans="2:11" ht="25.5" x14ac:dyDescent="0.25">
      <c r="B33" s="395"/>
      <c r="C33" s="394"/>
      <c r="D33" s="237" t="s">
        <v>433</v>
      </c>
      <c r="E33" s="237"/>
      <c r="F33" s="236">
        <v>1</v>
      </c>
      <c r="G33" s="235"/>
      <c r="H33" s="130" t="s">
        <v>127</v>
      </c>
      <c r="I33" s="66">
        <f>VLOOKUP(H33,'1. Instructions'!$B$58:$C$60,2,FALSE)</f>
        <v>3</v>
      </c>
      <c r="J33" s="58">
        <f t="shared" si="2"/>
        <v>3</v>
      </c>
      <c r="K33" s="59">
        <f t="shared" si="3"/>
        <v>3</v>
      </c>
    </row>
    <row r="34" spans="2:11" ht="24.95" customHeight="1" x14ac:dyDescent="0.25">
      <c r="B34" s="395"/>
      <c r="C34" s="394"/>
      <c r="D34" s="237" t="s">
        <v>432</v>
      </c>
      <c r="E34" s="237"/>
      <c r="F34" s="236">
        <v>1</v>
      </c>
      <c r="G34" s="235"/>
      <c r="H34" s="130" t="s">
        <v>127</v>
      </c>
      <c r="I34" s="66">
        <f>VLOOKUP(H34,'1. Instructions'!$B$58:$C$60,2,FALSE)</f>
        <v>3</v>
      </c>
      <c r="J34" s="58">
        <f t="shared" si="2"/>
        <v>3</v>
      </c>
      <c r="K34" s="59">
        <f t="shared" si="3"/>
        <v>3</v>
      </c>
    </row>
    <row r="35" spans="2:11" ht="24.95" customHeight="1" x14ac:dyDescent="0.25">
      <c r="B35" s="395"/>
      <c r="C35" s="394"/>
      <c r="D35" s="237" t="s">
        <v>431</v>
      </c>
      <c r="E35" s="237"/>
      <c r="F35" s="236">
        <v>1</v>
      </c>
      <c r="G35" s="235"/>
      <c r="H35" s="130" t="s">
        <v>127</v>
      </c>
      <c r="I35" s="66">
        <f>VLOOKUP(H35,'1. Instructions'!$B$58:$C$60,2,FALSE)</f>
        <v>3</v>
      </c>
      <c r="J35" s="58">
        <f t="shared" si="2"/>
        <v>3</v>
      </c>
      <c r="K35" s="59">
        <f t="shared" si="3"/>
        <v>3</v>
      </c>
    </row>
    <row r="36" spans="2:11" ht="25.5" x14ac:dyDescent="0.25">
      <c r="B36" s="395"/>
      <c r="C36" s="394"/>
      <c r="D36" s="237" t="s">
        <v>430</v>
      </c>
      <c r="E36" s="237"/>
      <c r="F36" s="236">
        <v>1</v>
      </c>
      <c r="G36" s="235"/>
      <c r="H36" s="130" t="s">
        <v>127</v>
      </c>
      <c r="I36" s="66">
        <f>VLOOKUP(H36,'1. Instructions'!$B$58:$C$60,2,FALSE)</f>
        <v>3</v>
      </c>
      <c r="J36" s="58">
        <f t="shared" si="2"/>
        <v>3</v>
      </c>
      <c r="K36" s="59">
        <f t="shared" si="3"/>
        <v>3</v>
      </c>
    </row>
    <row r="37" spans="2:11" ht="25.5" x14ac:dyDescent="0.25">
      <c r="B37" s="395"/>
      <c r="C37" s="394"/>
      <c r="D37" s="242" t="s">
        <v>429</v>
      </c>
      <c r="E37" s="241"/>
      <c r="F37" s="241"/>
      <c r="G37" s="240"/>
      <c r="H37" s="239"/>
      <c r="I37" s="239"/>
      <c r="J37" s="239"/>
      <c r="K37" s="238"/>
    </row>
    <row r="38" spans="2:11" ht="29.1" customHeight="1" x14ac:dyDescent="0.25">
      <c r="B38" s="395"/>
      <c r="C38" s="394"/>
      <c r="D38" s="237" t="s">
        <v>428</v>
      </c>
      <c r="E38" s="237"/>
      <c r="F38" s="236">
        <v>1</v>
      </c>
      <c r="G38" s="235"/>
      <c r="H38" s="130" t="s">
        <v>127</v>
      </c>
      <c r="I38" s="66">
        <f>VLOOKUP(H38,'1. Instructions'!$B$58:$C$60,2,FALSE)</f>
        <v>3</v>
      </c>
      <c r="J38" s="58">
        <f>IF(F38&gt;0,I38*F38,"")</f>
        <v>3</v>
      </c>
      <c r="K38" s="59">
        <f>IF(F38&gt;0,3*F38,"")</f>
        <v>3</v>
      </c>
    </row>
    <row r="39" spans="2:11" ht="29.1" customHeight="1" x14ac:dyDescent="0.25">
      <c r="B39" s="395"/>
      <c r="C39" s="394"/>
      <c r="D39" s="237" t="s">
        <v>427</v>
      </c>
      <c r="E39" s="237"/>
      <c r="F39" s="236">
        <v>1</v>
      </c>
      <c r="G39" s="235"/>
      <c r="H39" s="130" t="s">
        <v>127</v>
      </c>
      <c r="I39" s="66">
        <f>VLOOKUP(H39,'1. Instructions'!$B$58:$C$60,2,FALSE)</f>
        <v>3</v>
      </c>
      <c r="J39" s="58">
        <f>IF(F39&gt;0,I39*F39,"")</f>
        <v>3</v>
      </c>
      <c r="K39" s="59">
        <f>IF(F39&gt;0,3*F39,"")</f>
        <v>3</v>
      </c>
    </row>
    <row r="40" spans="2:11" ht="29.1" customHeight="1" x14ac:dyDescent="0.25">
      <c r="B40" s="395"/>
      <c r="C40" s="394"/>
      <c r="D40" s="237" t="s">
        <v>426</v>
      </c>
      <c r="E40" s="237"/>
      <c r="F40" s="236">
        <v>1</v>
      </c>
      <c r="G40" s="235"/>
      <c r="H40" s="130" t="s">
        <v>127</v>
      </c>
      <c r="I40" s="66">
        <f>VLOOKUP(H40,'1. Instructions'!$B$58:$C$60,2,FALSE)</f>
        <v>3</v>
      </c>
      <c r="J40" s="58">
        <f>IF(F40&gt;0,I40*F40,"")</f>
        <v>3</v>
      </c>
      <c r="K40" s="59">
        <f>IF(F40&gt;0,3*F40,"")</f>
        <v>3</v>
      </c>
    </row>
    <row r="41" spans="2:11" ht="29.1" customHeight="1" x14ac:dyDescent="0.25">
      <c r="B41" s="395"/>
      <c r="C41" s="394"/>
      <c r="D41" s="237" t="s">
        <v>425</v>
      </c>
      <c r="E41" s="237"/>
      <c r="F41" s="236">
        <v>1</v>
      </c>
      <c r="G41" s="235"/>
      <c r="H41" s="130" t="s">
        <v>127</v>
      </c>
      <c r="I41" s="66">
        <f>VLOOKUP(H41,'1. Instructions'!$B$58:$C$60,2,FALSE)</f>
        <v>3</v>
      </c>
      <c r="J41" s="58">
        <f>IF(F41&gt;0,I41*F41,"")</f>
        <v>3</v>
      </c>
      <c r="K41" s="59">
        <f>IF(F41&gt;0,3*F41,"")</f>
        <v>3</v>
      </c>
    </row>
    <row r="42" spans="2:11" ht="29.1" customHeight="1" x14ac:dyDescent="0.25">
      <c r="B42" s="395"/>
      <c r="C42" s="394"/>
      <c r="D42" s="237" t="s">
        <v>424</v>
      </c>
      <c r="E42" s="237"/>
      <c r="F42" s="236">
        <v>1</v>
      </c>
      <c r="G42" s="235"/>
      <c r="H42" s="130" t="s">
        <v>127</v>
      </c>
      <c r="I42" s="66">
        <f>VLOOKUP(H42,'1. Instructions'!$B$58:$C$60,2,FALSE)</f>
        <v>3</v>
      </c>
      <c r="J42" s="58">
        <f>IF(F42&gt;0,I42*F42,"")</f>
        <v>3</v>
      </c>
      <c r="K42" s="59">
        <f>IF(F42&gt;0,3*F42,"")</f>
        <v>3</v>
      </c>
    </row>
    <row r="43" spans="2:11" ht="29.1" customHeight="1" x14ac:dyDescent="0.25">
      <c r="B43" s="395"/>
      <c r="C43" s="394"/>
      <c r="D43" s="242" t="s">
        <v>423</v>
      </c>
      <c r="E43" s="241"/>
      <c r="F43" s="241"/>
      <c r="G43" s="240"/>
      <c r="H43" s="239"/>
      <c r="I43" s="239"/>
      <c r="J43" s="239"/>
      <c r="K43" s="238"/>
    </row>
    <row r="44" spans="2:11" ht="29.1" customHeight="1" x14ac:dyDescent="0.25">
      <c r="B44" s="395"/>
      <c r="C44" s="394"/>
      <c r="D44" s="237" t="s">
        <v>422</v>
      </c>
      <c r="E44" s="237"/>
      <c r="F44" s="236">
        <v>1</v>
      </c>
      <c r="G44" s="235"/>
      <c r="H44" s="130" t="s">
        <v>127</v>
      </c>
      <c r="I44" s="66">
        <f>VLOOKUP(H44,'1. Instructions'!$B$58:$C$60,2,FALSE)</f>
        <v>3</v>
      </c>
      <c r="J44" s="58">
        <f>IF(F44&gt;0,I44*F44,"")</f>
        <v>3</v>
      </c>
      <c r="K44" s="59">
        <f>IF(F44&gt;0,3*F44,"")</f>
        <v>3</v>
      </c>
    </row>
    <row r="45" spans="2:11" ht="38.25" x14ac:dyDescent="0.25">
      <c r="B45" s="395"/>
      <c r="C45" s="394"/>
      <c r="D45" s="237" t="s">
        <v>421</v>
      </c>
      <c r="E45" s="237"/>
      <c r="F45" s="236">
        <v>1</v>
      </c>
      <c r="G45" s="235"/>
      <c r="H45" s="130" t="s">
        <v>127</v>
      </c>
      <c r="I45" s="66">
        <f>VLOOKUP(H45,'1. Instructions'!$B$58:$C$60,2,FALSE)</f>
        <v>3</v>
      </c>
      <c r="J45" s="58">
        <f t="shared" ref="J45:J52" si="4">IF(F45&gt;0,I45*F45,"")</f>
        <v>3</v>
      </c>
      <c r="K45" s="59">
        <f t="shared" ref="K45:K52" si="5">IF(F45&gt;0,3*F45,"")</f>
        <v>3</v>
      </c>
    </row>
    <row r="46" spans="2:11" ht="29.1" customHeight="1" x14ac:dyDescent="0.25">
      <c r="B46" s="395"/>
      <c r="C46" s="394"/>
      <c r="D46" s="237" t="s">
        <v>420</v>
      </c>
      <c r="E46" s="237"/>
      <c r="F46" s="236">
        <v>1</v>
      </c>
      <c r="G46" s="235"/>
      <c r="H46" s="130" t="s">
        <v>127</v>
      </c>
      <c r="I46" s="66">
        <f>VLOOKUP(H46,'1. Instructions'!$B$58:$C$60,2,FALSE)</f>
        <v>3</v>
      </c>
      <c r="J46" s="58">
        <f t="shared" si="4"/>
        <v>3</v>
      </c>
      <c r="K46" s="59">
        <f t="shared" si="5"/>
        <v>3</v>
      </c>
    </row>
    <row r="47" spans="2:11" ht="29.1" customHeight="1" x14ac:dyDescent="0.25">
      <c r="B47" s="395"/>
      <c r="C47" s="394"/>
      <c r="D47" s="237" t="s">
        <v>419</v>
      </c>
      <c r="E47" s="237"/>
      <c r="F47" s="236">
        <v>1</v>
      </c>
      <c r="G47" s="235"/>
      <c r="H47" s="130" t="s">
        <v>127</v>
      </c>
      <c r="I47" s="66">
        <f>VLOOKUP(H47,'1. Instructions'!$B$58:$C$60,2,FALSE)</f>
        <v>3</v>
      </c>
      <c r="J47" s="58">
        <f t="shared" si="4"/>
        <v>3</v>
      </c>
      <c r="K47" s="59">
        <f t="shared" si="5"/>
        <v>3</v>
      </c>
    </row>
    <row r="48" spans="2:11" ht="29.1" customHeight="1" x14ac:dyDescent="0.25">
      <c r="B48" s="395"/>
      <c r="C48" s="394"/>
      <c r="D48" s="237" t="s">
        <v>418</v>
      </c>
      <c r="E48" s="237"/>
      <c r="F48" s="236">
        <v>1</v>
      </c>
      <c r="G48" s="235"/>
      <c r="H48" s="130" t="s">
        <v>127</v>
      </c>
      <c r="I48" s="66">
        <f>VLOOKUP(H48,'1. Instructions'!$B$58:$C$60,2,FALSE)</f>
        <v>3</v>
      </c>
      <c r="J48" s="58">
        <f t="shared" si="4"/>
        <v>3</v>
      </c>
      <c r="K48" s="59">
        <f t="shared" si="5"/>
        <v>3</v>
      </c>
    </row>
    <row r="49" spans="2:11" ht="29.1" customHeight="1" x14ac:dyDescent="0.25">
      <c r="B49" s="395"/>
      <c r="C49" s="394"/>
      <c r="D49" s="237" t="s">
        <v>417</v>
      </c>
      <c r="E49" s="237"/>
      <c r="F49" s="236">
        <v>1</v>
      </c>
      <c r="G49" s="235"/>
      <c r="H49" s="130" t="s">
        <v>127</v>
      </c>
      <c r="I49" s="66">
        <f>VLOOKUP(H49,'1. Instructions'!$B$58:$C$60,2,FALSE)</f>
        <v>3</v>
      </c>
      <c r="J49" s="58">
        <f t="shared" si="4"/>
        <v>3</v>
      </c>
      <c r="K49" s="59">
        <f t="shared" si="5"/>
        <v>3</v>
      </c>
    </row>
    <row r="50" spans="2:11" ht="29.1" customHeight="1" x14ac:dyDescent="0.25">
      <c r="B50" s="395"/>
      <c r="C50" s="394"/>
      <c r="D50" s="237" t="s">
        <v>416</v>
      </c>
      <c r="E50" s="237"/>
      <c r="F50" s="236">
        <v>1</v>
      </c>
      <c r="G50" s="235"/>
      <c r="H50" s="130" t="s">
        <v>127</v>
      </c>
      <c r="I50" s="66">
        <f>VLOOKUP(H50,'1. Instructions'!$B$58:$C$60,2,FALSE)</f>
        <v>3</v>
      </c>
      <c r="J50" s="58">
        <f t="shared" si="4"/>
        <v>3</v>
      </c>
      <c r="K50" s="59">
        <f t="shared" si="5"/>
        <v>3</v>
      </c>
    </row>
    <row r="51" spans="2:11" ht="24.95" customHeight="1" x14ac:dyDescent="0.25">
      <c r="B51" s="395"/>
      <c r="C51" s="394"/>
      <c r="D51" s="237" t="s">
        <v>415</v>
      </c>
      <c r="E51" s="237"/>
      <c r="F51" s="236">
        <v>1</v>
      </c>
      <c r="G51" s="235"/>
      <c r="H51" s="130" t="s">
        <v>127</v>
      </c>
      <c r="I51" s="66">
        <f>VLOOKUP(H51,'1. Instructions'!$B$58:$C$60,2,FALSE)</f>
        <v>3</v>
      </c>
      <c r="J51" s="58">
        <f t="shared" si="4"/>
        <v>3</v>
      </c>
      <c r="K51" s="59">
        <f t="shared" si="5"/>
        <v>3</v>
      </c>
    </row>
    <row r="52" spans="2:11" ht="54" customHeight="1" thickBot="1" x14ac:dyDescent="0.3">
      <c r="B52" s="234">
        <v>26</v>
      </c>
      <c r="C52" s="233" t="s">
        <v>335</v>
      </c>
      <c r="D52" s="232" t="s">
        <v>336</v>
      </c>
      <c r="E52" s="232"/>
      <c r="F52" s="289">
        <v>5</v>
      </c>
      <c r="G52" s="231"/>
      <c r="H52" s="130" t="s">
        <v>127</v>
      </c>
      <c r="I52" s="66">
        <f>VLOOKUP(H52,'1. Instructions'!$B$58:$C$60,2,FALSE)</f>
        <v>3</v>
      </c>
      <c r="J52" s="58">
        <f t="shared" si="4"/>
        <v>15</v>
      </c>
      <c r="K52" s="59">
        <f t="shared" si="5"/>
        <v>15</v>
      </c>
    </row>
    <row r="54" spans="2:11" x14ac:dyDescent="0.25">
      <c r="J54" s="296">
        <f>SUM(J5:J53)</f>
        <v>528</v>
      </c>
      <c r="K54" s="296">
        <f>SUM(K5:K53)</f>
        <v>678</v>
      </c>
    </row>
    <row r="56" spans="2:11" x14ac:dyDescent="0.25">
      <c r="H56" s="40" t="s">
        <v>495</v>
      </c>
      <c r="I56" s="40">
        <f>J54/K54*100</f>
        <v>77.876106194690266</v>
      </c>
    </row>
  </sheetData>
  <mergeCells count="5">
    <mergeCell ref="B2:E2"/>
    <mergeCell ref="F2:K2"/>
    <mergeCell ref="C29:C51"/>
    <mergeCell ref="B29:B51"/>
    <mergeCell ref="B1:K1"/>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0000000}">
          <x14:formula1>
            <xm:f>'1. Instructions'!$B$58:$B$60</xm:f>
          </x14:formula1>
          <xm:sqref>H5:H28 H44:H52 H38:H42 H30:H36</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1. Instructions</vt:lpstr>
      <vt:lpstr>2. Mandatory Requirements</vt:lpstr>
      <vt:lpstr>3. General Requirements</vt:lpstr>
      <vt:lpstr>Sheet2</vt:lpstr>
      <vt:lpstr>4. Functional Requirements </vt:lpstr>
      <vt:lpstr>5. Non Functional Requirements</vt:lpstr>
      <vt:lpstr>6. Organizational Requirements</vt:lpstr>
      <vt:lpstr>7. Implementation Partnership</vt:lpstr>
      <vt:lpstr>8. Demonstration Room</vt:lpstr>
      <vt:lpstr>Sheet1</vt:lpstr>
      <vt:lpstr>Sheet3</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Edison Makwarela</dc:creator>
  <cp:lastModifiedBy>Edison Makwarela</cp:lastModifiedBy>
  <cp:lastPrinted>2018-02-01T11:54:58Z</cp:lastPrinted>
  <dcterms:created xsi:type="dcterms:W3CDTF">2016-11-03T11:55:23Z</dcterms:created>
  <dcterms:modified xsi:type="dcterms:W3CDTF">2022-06-29T12:15:41Z</dcterms:modified>
</cp:coreProperties>
</file>